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199FC8EC-84E2-4987-B897-353D63A67AD1}" xr6:coauthVersionLast="47" xr6:coauthVersionMax="47" xr10:uidLastSave="{00000000-0000-0000-0000-000000000000}"/>
  <bookViews>
    <workbookView xWindow="28680" yWindow="1770" windowWidth="29040" windowHeight="15720" tabRatio="832" activeTab="2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Mechanical'!$K$145:$W$152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3" i="15" l="1"/>
  <c r="F35" i="19" l="1"/>
  <c r="F34" i="19"/>
  <c r="K203" i="15"/>
  <c r="M25" i="15"/>
  <c r="L26" i="19"/>
  <c r="J60" i="19" s="1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J28" i="18" l="1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8" i="15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N38" i="15" l="1"/>
  <c r="M30" i="15"/>
  <c r="M36" i="15" s="1"/>
  <c r="M37" i="15" s="1"/>
  <c r="M38" i="15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75" i="3" l="1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D49" i="15" l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C13" i="15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M31" i="15" l="1"/>
  <c r="M32" i="15" s="1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48" i="15" l="1"/>
  <c r="M49" i="15"/>
  <c r="N49" i="15" s="1"/>
  <c r="M51" i="15" s="1"/>
  <c r="M52" i="15" s="1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H211" i="16" l="1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G223" i="16" l="1"/>
  <c r="H224" i="16" s="1"/>
  <c r="I225" i="16" s="1"/>
  <c r="J226" i="16" s="1"/>
  <c r="K227" i="16" s="1"/>
  <c r="L228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G224" i="16" l="1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F230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G230" i="16" l="1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E232" i="16"/>
  <c r="F233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F243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G243" i="16" l="1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F263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G263" i="16" l="1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D267" i="16"/>
  <c r="E267" i="16"/>
  <c r="F268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F285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G285" i="16" l="1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F309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G309" i="16" l="1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G311" i="16" l="1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G315" i="16" l="1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F336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G336" i="16" l="1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F352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G352" i="16" l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F455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G455" i="16" l="1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F462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G462" i="16" l="1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F465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G465" i="16" l="1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73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G473" i="16" l="1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F477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G477" i="16" l="1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F487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G487" i="16" l="1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F496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G496" i="16" l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F506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G506" i="16" l="1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D522" i="16"/>
  <c r="E522" i="16"/>
  <c r="F523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F524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G524" i="16" l="1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F525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G525" i="16" l="1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F526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G526" i="16" l="1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F535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G535" i="16" l="1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F576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G576" i="16" l="1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F580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G580" i="16" l="1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D593" i="16"/>
  <c r="E593" i="16"/>
  <c r="F594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F610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G610" i="16" l="1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E652" i="16"/>
  <c r="F653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F663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G663" i="16" l="1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F674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G674" i="16" l="1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G680" i="16" l="1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K712" i="4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<sst xmlns="http://schemas.openxmlformats.org/spreadsheetml/2006/main" count="2103" uniqueCount="1230">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</sst>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9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73984"/>
        <c:axId val="358678200"/>
      </c:scatterChart>
      <c:valAx>
        <c:axId val="3586739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8678200"/>
        <c:crosses val="autoZero"/>
        <c:crossBetween val="midCat"/>
      </c:valAx>
      <c:valAx>
        <c:axId val="35867820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86739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1.3000000000000001E-2</c:v>
                </c:pt>
                <c:pt idx="2">
                  <c:v>0.65649999999999997</c:v>
                </c:pt>
                <c:pt idx="3">
                  <c:v>1.3</c:v>
                </c:pt>
                <c:pt idx="4">
                  <c:v>1.3129999999999999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5516.2197765320425</c:v>
                </c:pt>
                <c:pt idx="2">
                  <c:v>7033.3777146818557</c:v>
                </c:pt>
                <c:pt idx="3">
                  <c:v>5516.2197765320425</c:v>
                </c:pt>
                <c:pt idx="4">
                  <c:v>1.8110236220472442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09832"/>
        <c:axId val="359410216"/>
      </c:scatterChart>
      <c:valAx>
        <c:axId val="359409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410216"/>
        <c:crosses val="autoZero"/>
        <c:crossBetween val="midCat"/>
      </c:valAx>
      <c:valAx>
        <c:axId val="3594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09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492008"/>
        <c:axId val="35949649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3040"/>
        <c:axId val="359483424"/>
      </c:lineChart>
      <c:catAx>
        <c:axId val="3594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9483424"/>
        <c:crosses val="autoZero"/>
        <c:auto val="1"/>
        <c:lblAlgn val="ctr"/>
        <c:lblOffset val="100"/>
        <c:tickMarkSkip val="1"/>
        <c:noMultiLvlLbl val="0"/>
      </c:catAx>
      <c:valAx>
        <c:axId val="3594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83040"/>
        <c:crosses val="autoZero"/>
        <c:crossBetween val="between"/>
      </c:valAx>
      <c:catAx>
        <c:axId val="359492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9496496"/>
        <c:crosses val="autoZero"/>
        <c:auto val="1"/>
        <c:lblAlgn val="ctr"/>
        <c:lblOffset val="100"/>
        <c:noMultiLvlLbl val="0"/>
      </c:catAx>
      <c:valAx>
        <c:axId val="3594964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9200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96576"/>
        <c:axId val="359296960"/>
      </c:scatterChart>
      <c:valAx>
        <c:axId val="359296576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296960"/>
        <c:crosses val="autoZero"/>
        <c:crossBetween val="midCat"/>
      </c:valAx>
      <c:valAx>
        <c:axId val="3592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296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DEE352E5-E6F5-4674-A11B-FED68DCE8A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029D4819-B677-4CC3-A0A3-D8030EA596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72525327-309F-4BD9-9B93-0C913FA1C2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329DB7-E3DB-44EA-8246-3C5E2D546B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A105D2-4E31-45E0-A77B-ABFDDA19BC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6B-4579-8D0C-B13B1F7E3D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B0D42B-2D01-48FB-897E-8EF0F041E0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6B-4579-8D0C-B13B1F7E3D2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8AE2276-7670-4EEE-8CB0-C35D68938C8E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78EACB7E-51F8-4682-BABA-6452EDBC2E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10496"/>
        <c:axId val="359208928"/>
      </c:scatterChart>
      <c:valAx>
        <c:axId val="35921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08928"/>
        <c:crosses val="autoZero"/>
        <c:crossBetween val="midCat"/>
      </c:valAx>
      <c:valAx>
        <c:axId val="3592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1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0.36000000000000032</c:v>
                </c:pt>
                <c:pt idx="2">
                  <c:v>0.72000000000000064</c:v>
                </c:pt>
                <c:pt idx="3">
                  <c:v>1.080000000000001</c:v>
                </c:pt>
                <c:pt idx="4">
                  <c:v>1.4400000000000013</c:v>
                </c:pt>
                <c:pt idx="5">
                  <c:v>1.8000000000000016</c:v>
                </c:pt>
                <c:pt idx="6">
                  <c:v>2.1600000000000019</c:v>
                </c:pt>
                <c:pt idx="7">
                  <c:v>2.5200000000000022</c:v>
                </c:pt>
                <c:pt idx="8">
                  <c:v>2.8800000000000026</c:v>
                </c:pt>
                <c:pt idx="9">
                  <c:v>3.2400000000000029</c:v>
                </c:pt>
                <c:pt idx="10">
                  <c:v>3.6000000000000032</c:v>
                </c:pt>
                <c:pt idx="11">
                  <c:v>3.9600000000000035</c:v>
                </c:pt>
                <c:pt idx="12">
                  <c:v>4.3200000000000038</c:v>
                </c:pt>
                <c:pt idx="13">
                  <c:v>4.6800000000000042</c:v>
                </c:pt>
                <c:pt idx="14">
                  <c:v>5.0400000000000045</c:v>
                </c:pt>
                <c:pt idx="15">
                  <c:v>5.4000000000000048</c:v>
                </c:pt>
                <c:pt idx="16">
                  <c:v>5.7600000000000051</c:v>
                </c:pt>
                <c:pt idx="17">
                  <c:v>6.1200000000000054</c:v>
                </c:pt>
                <c:pt idx="18">
                  <c:v>6.4800000000000058</c:v>
                </c:pt>
                <c:pt idx="19">
                  <c:v>6.8400000000000061</c:v>
                </c:pt>
                <c:pt idx="20">
                  <c:v>7.2000000000000064</c:v>
                </c:pt>
                <c:pt idx="21">
                  <c:v>7.5600000000000067</c:v>
                </c:pt>
                <c:pt idx="22">
                  <c:v>7.920000000000007</c:v>
                </c:pt>
                <c:pt idx="23">
                  <c:v>8.2800000000000082</c:v>
                </c:pt>
                <c:pt idx="24">
                  <c:v>8.6400000000000077</c:v>
                </c:pt>
                <c:pt idx="25">
                  <c:v>9.0000000000000071</c:v>
                </c:pt>
                <c:pt idx="26">
                  <c:v>9.3600000000000065</c:v>
                </c:pt>
                <c:pt idx="27">
                  <c:v>9.720000000000006</c:v>
                </c:pt>
                <c:pt idx="28">
                  <c:v>10.080000000000005</c:v>
                </c:pt>
                <c:pt idx="29">
                  <c:v>10.440000000000005</c:v>
                </c:pt>
                <c:pt idx="30">
                  <c:v>10.800000000000004</c:v>
                </c:pt>
                <c:pt idx="31">
                  <c:v>11.160000000000004</c:v>
                </c:pt>
                <c:pt idx="32">
                  <c:v>11.520000000000003</c:v>
                </c:pt>
                <c:pt idx="33">
                  <c:v>11.880000000000003</c:v>
                </c:pt>
                <c:pt idx="34">
                  <c:v>12.240000000000002</c:v>
                </c:pt>
                <c:pt idx="35">
                  <c:v>12.600000000000001</c:v>
                </c:pt>
                <c:pt idx="36">
                  <c:v>12.96</c:v>
                </c:pt>
                <c:pt idx="37">
                  <c:v>13.32</c:v>
                </c:pt>
                <c:pt idx="38">
                  <c:v>13.68</c:v>
                </c:pt>
                <c:pt idx="39">
                  <c:v>14.04</c:v>
                </c:pt>
                <c:pt idx="40">
                  <c:v>14.399999999999999</c:v>
                </c:pt>
                <c:pt idx="41">
                  <c:v>14.759999999999998</c:v>
                </c:pt>
                <c:pt idx="42">
                  <c:v>15.119999999999997</c:v>
                </c:pt>
                <c:pt idx="43">
                  <c:v>15.479999999999997</c:v>
                </c:pt>
                <c:pt idx="44">
                  <c:v>15.839999999999996</c:v>
                </c:pt>
                <c:pt idx="45">
                  <c:v>16.199999999999996</c:v>
                </c:pt>
                <c:pt idx="46">
                  <c:v>16.559999999999995</c:v>
                </c:pt>
                <c:pt idx="47">
                  <c:v>16.919999999999995</c:v>
                </c:pt>
                <c:pt idx="48">
                  <c:v>17.279999999999994</c:v>
                </c:pt>
                <c:pt idx="49">
                  <c:v>17.639999999999993</c:v>
                </c:pt>
                <c:pt idx="50">
                  <c:v>17.999999999999993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186.51910265613785</c:v>
                </c:pt>
                <c:pt idx="1">
                  <c:v>189.60902676789667</c:v>
                </c:pt>
                <c:pt idx="2">
                  <c:v>192.57283152815509</c:v>
                </c:pt>
                <c:pt idx="3">
                  <c:v>195.41051693691313</c:v>
                </c:pt>
                <c:pt idx="4">
                  <c:v>198.12208299417085</c:v>
                </c:pt>
                <c:pt idx="5">
                  <c:v>200.70752969992822</c:v>
                </c:pt>
                <c:pt idx="6">
                  <c:v>203.16685705418524</c:v>
                </c:pt>
                <c:pt idx="7">
                  <c:v>205.50006505694193</c:v>
                </c:pt>
                <c:pt idx="8">
                  <c:v>207.70715370819815</c:v>
                </c:pt>
                <c:pt idx="9">
                  <c:v>209.78812300795406</c:v>
                </c:pt>
                <c:pt idx="10">
                  <c:v>211.74297295620966</c:v>
                </c:pt>
                <c:pt idx="11">
                  <c:v>213.57170355296486</c:v>
                </c:pt>
                <c:pt idx="12">
                  <c:v>215.27431479821971</c:v>
                </c:pt>
                <c:pt idx="13">
                  <c:v>216.85080669197419</c:v>
                </c:pt>
                <c:pt idx="14">
                  <c:v>218.3011792342283</c:v>
                </c:pt>
                <c:pt idx="15">
                  <c:v>219.62543242498211</c:v>
                </c:pt>
                <c:pt idx="16">
                  <c:v>220.82356626423552</c:v>
                </c:pt>
                <c:pt idx="17">
                  <c:v>221.89558075198855</c:v>
                </c:pt>
                <c:pt idx="18">
                  <c:v>222.84147588824123</c:v>
                </c:pt>
                <c:pt idx="19">
                  <c:v>223.66125167299359</c:v>
                </c:pt>
                <c:pt idx="20">
                  <c:v>224.35490810624555</c:v>
                </c:pt>
                <c:pt idx="21">
                  <c:v>224.92244518799717</c:v>
                </c:pt>
                <c:pt idx="22">
                  <c:v>225.3638629182484</c:v>
                </c:pt>
                <c:pt idx="23">
                  <c:v>225.6791612969993</c:v>
                </c:pt>
                <c:pt idx="24">
                  <c:v>225.86834032424989</c:v>
                </c:pt>
                <c:pt idx="25">
                  <c:v>225.93140000000002</c:v>
                </c:pt>
                <c:pt idx="26">
                  <c:v>225.86834032424989</c:v>
                </c:pt>
                <c:pt idx="27">
                  <c:v>225.67916129699927</c:v>
                </c:pt>
                <c:pt idx="28">
                  <c:v>225.3638629182484</c:v>
                </c:pt>
                <c:pt idx="29">
                  <c:v>224.92244518799714</c:v>
                </c:pt>
                <c:pt idx="30">
                  <c:v>224.35490810624552</c:v>
                </c:pt>
                <c:pt idx="31">
                  <c:v>223.66125167299353</c:v>
                </c:pt>
                <c:pt idx="32">
                  <c:v>222.84147588824123</c:v>
                </c:pt>
                <c:pt idx="33">
                  <c:v>221.89558075198852</c:v>
                </c:pt>
                <c:pt idx="34">
                  <c:v>220.82356626423552</c:v>
                </c:pt>
                <c:pt idx="35">
                  <c:v>219.62543242498205</c:v>
                </c:pt>
                <c:pt idx="36">
                  <c:v>218.3011792342283</c:v>
                </c:pt>
                <c:pt idx="37">
                  <c:v>216.85080669197419</c:v>
                </c:pt>
                <c:pt idx="38">
                  <c:v>215.27431479821971</c:v>
                </c:pt>
                <c:pt idx="39">
                  <c:v>213.57170355296483</c:v>
                </c:pt>
                <c:pt idx="40">
                  <c:v>211.74297295620968</c:v>
                </c:pt>
                <c:pt idx="41">
                  <c:v>209.78812300795408</c:v>
                </c:pt>
                <c:pt idx="42">
                  <c:v>207.70715370819821</c:v>
                </c:pt>
                <c:pt idx="43">
                  <c:v>205.50006505694185</c:v>
                </c:pt>
                <c:pt idx="44">
                  <c:v>203.16685705418524</c:v>
                </c:pt>
                <c:pt idx="45">
                  <c:v>200.70752969992824</c:v>
                </c:pt>
                <c:pt idx="46">
                  <c:v>198.12208299417091</c:v>
                </c:pt>
                <c:pt idx="47">
                  <c:v>195.41051693691321</c:v>
                </c:pt>
                <c:pt idx="48">
                  <c:v>192.57283152815518</c:v>
                </c:pt>
                <c:pt idx="49">
                  <c:v>189.60902676789667</c:v>
                </c:pt>
                <c:pt idx="50">
                  <c:v>186.51910265613793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7360"/>
        <c:axId val="3592077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0.36000000000000032</c:v>
                </c:pt>
                <c:pt idx="2">
                  <c:v>0.72000000000000064</c:v>
                </c:pt>
                <c:pt idx="3">
                  <c:v>1.080000000000001</c:v>
                </c:pt>
                <c:pt idx="4">
                  <c:v>1.4400000000000013</c:v>
                </c:pt>
                <c:pt idx="5">
                  <c:v>1.8000000000000016</c:v>
                </c:pt>
                <c:pt idx="6">
                  <c:v>2.1600000000000019</c:v>
                </c:pt>
                <c:pt idx="7">
                  <c:v>2.5200000000000022</c:v>
                </c:pt>
                <c:pt idx="8">
                  <c:v>2.8800000000000026</c:v>
                </c:pt>
                <c:pt idx="9">
                  <c:v>3.2400000000000029</c:v>
                </c:pt>
                <c:pt idx="10">
                  <c:v>3.6000000000000032</c:v>
                </c:pt>
                <c:pt idx="11">
                  <c:v>3.9600000000000035</c:v>
                </c:pt>
                <c:pt idx="12">
                  <c:v>4.3200000000000038</c:v>
                </c:pt>
                <c:pt idx="13">
                  <c:v>4.6800000000000042</c:v>
                </c:pt>
                <c:pt idx="14">
                  <c:v>5.0400000000000045</c:v>
                </c:pt>
                <c:pt idx="15">
                  <c:v>5.4000000000000048</c:v>
                </c:pt>
                <c:pt idx="16">
                  <c:v>5.7600000000000051</c:v>
                </c:pt>
                <c:pt idx="17">
                  <c:v>6.1200000000000054</c:v>
                </c:pt>
                <c:pt idx="18">
                  <c:v>6.4800000000000058</c:v>
                </c:pt>
                <c:pt idx="19">
                  <c:v>6.8400000000000061</c:v>
                </c:pt>
                <c:pt idx="20">
                  <c:v>7.2000000000000064</c:v>
                </c:pt>
                <c:pt idx="21">
                  <c:v>7.5600000000000067</c:v>
                </c:pt>
                <c:pt idx="22">
                  <c:v>7.920000000000007</c:v>
                </c:pt>
                <c:pt idx="23">
                  <c:v>8.2800000000000082</c:v>
                </c:pt>
                <c:pt idx="24">
                  <c:v>8.6400000000000077</c:v>
                </c:pt>
                <c:pt idx="25">
                  <c:v>9.0000000000000071</c:v>
                </c:pt>
                <c:pt idx="26">
                  <c:v>9.3600000000000065</c:v>
                </c:pt>
                <c:pt idx="27">
                  <c:v>9.720000000000006</c:v>
                </c:pt>
                <c:pt idx="28">
                  <c:v>10.080000000000005</c:v>
                </c:pt>
                <c:pt idx="29">
                  <c:v>10.440000000000005</c:v>
                </c:pt>
                <c:pt idx="30">
                  <c:v>10.800000000000004</c:v>
                </c:pt>
                <c:pt idx="31">
                  <c:v>11.160000000000004</c:v>
                </c:pt>
                <c:pt idx="32">
                  <c:v>11.520000000000003</c:v>
                </c:pt>
                <c:pt idx="33">
                  <c:v>11.880000000000003</c:v>
                </c:pt>
                <c:pt idx="34">
                  <c:v>12.240000000000002</c:v>
                </c:pt>
                <c:pt idx="35">
                  <c:v>12.600000000000001</c:v>
                </c:pt>
                <c:pt idx="36">
                  <c:v>12.96</c:v>
                </c:pt>
                <c:pt idx="37">
                  <c:v>13.32</c:v>
                </c:pt>
                <c:pt idx="38">
                  <c:v>13.68</c:v>
                </c:pt>
                <c:pt idx="39">
                  <c:v>14.04</c:v>
                </c:pt>
                <c:pt idx="40">
                  <c:v>14.399999999999999</c:v>
                </c:pt>
                <c:pt idx="41">
                  <c:v>14.759999999999998</c:v>
                </c:pt>
                <c:pt idx="42">
                  <c:v>15.119999999999997</c:v>
                </c:pt>
                <c:pt idx="43">
                  <c:v>15.479999999999997</c:v>
                </c:pt>
                <c:pt idx="44">
                  <c:v>15.839999999999996</c:v>
                </c:pt>
                <c:pt idx="45">
                  <c:v>16.199999999999996</c:v>
                </c:pt>
                <c:pt idx="46">
                  <c:v>16.559999999999995</c:v>
                </c:pt>
                <c:pt idx="47">
                  <c:v>16.919999999999995</c:v>
                </c:pt>
                <c:pt idx="48">
                  <c:v>17.279999999999994</c:v>
                </c:pt>
                <c:pt idx="49">
                  <c:v>17.639999999999993</c:v>
                </c:pt>
                <c:pt idx="50">
                  <c:v>17.999999999999993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18</c:v>
                </c:pt>
                <c:pt idx="1">
                  <c:v>17.64</c:v>
                </c:pt>
                <c:pt idx="2">
                  <c:v>17.28</c:v>
                </c:pt>
                <c:pt idx="3">
                  <c:v>16.919999999999998</c:v>
                </c:pt>
                <c:pt idx="4">
                  <c:v>16.559999999999999</c:v>
                </c:pt>
                <c:pt idx="5">
                  <c:v>16.2</c:v>
                </c:pt>
                <c:pt idx="6">
                  <c:v>15.839999999999998</c:v>
                </c:pt>
                <c:pt idx="7">
                  <c:v>15.479999999999997</c:v>
                </c:pt>
                <c:pt idx="8">
                  <c:v>15.119999999999997</c:v>
                </c:pt>
                <c:pt idx="9">
                  <c:v>14.759999999999998</c:v>
                </c:pt>
                <c:pt idx="10">
                  <c:v>14.399999999999997</c:v>
                </c:pt>
                <c:pt idx="11">
                  <c:v>14.039999999999996</c:v>
                </c:pt>
                <c:pt idx="12">
                  <c:v>13.679999999999996</c:v>
                </c:pt>
                <c:pt idx="13">
                  <c:v>13.319999999999997</c:v>
                </c:pt>
                <c:pt idx="14">
                  <c:v>12.959999999999996</c:v>
                </c:pt>
                <c:pt idx="15">
                  <c:v>12.599999999999994</c:v>
                </c:pt>
                <c:pt idx="16">
                  <c:v>12.239999999999995</c:v>
                </c:pt>
                <c:pt idx="17">
                  <c:v>11.879999999999995</c:v>
                </c:pt>
                <c:pt idx="18">
                  <c:v>11.519999999999994</c:v>
                </c:pt>
                <c:pt idx="19">
                  <c:v>11.159999999999993</c:v>
                </c:pt>
                <c:pt idx="20">
                  <c:v>10.799999999999994</c:v>
                </c:pt>
                <c:pt idx="21">
                  <c:v>10.439999999999994</c:v>
                </c:pt>
                <c:pt idx="22">
                  <c:v>10.079999999999993</c:v>
                </c:pt>
                <c:pt idx="23">
                  <c:v>9.7199999999999918</c:v>
                </c:pt>
                <c:pt idx="24">
                  <c:v>9.3599999999999923</c:v>
                </c:pt>
                <c:pt idx="25">
                  <c:v>8.9999999999999929</c:v>
                </c:pt>
                <c:pt idx="26">
                  <c:v>8.6399999999999935</c:v>
                </c:pt>
                <c:pt idx="27">
                  <c:v>8.279999999999994</c:v>
                </c:pt>
                <c:pt idx="28">
                  <c:v>7.9199999999999946</c:v>
                </c:pt>
                <c:pt idx="29">
                  <c:v>7.5599999999999952</c:v>
                </c:pt>
                <c:pt idx="30">
                  <c:v>7.1999999999999957</c:v>
                </c:pt>
                <c:pt idx="31">
                  <c:v>6.8399999999999963</c:v>
                </c:pt>
                <c:pt idx="32">
                  <c:v>6.4799999999999969</c:v>
                </c:pt>
                <c:pt idx="33">
                  <c:v>6.1199999999999974</c:v>
                </c:pt>
                <c:pt idx="34">
                  <c:v>5.759999999999998</c:v>
                </c:pt>
                <c:pt idx="35">
                  <c:v>5.3999999999999986</c:v>
                </c:pt>
                <c:pt idx="36">
                  <c:v>5.0399999999999991</c:v>
                </c:pt>
                <c:pt idx="37">
                  <c:v>4.68</c:v>
                </c:pt>
                <c:pt idx="38">
                  <c:v>4.32</c:v>
                </c:pt>
                <c:pt idx="39">
                  <c:v>3.9600000000000009</c:v>
                </c:pt>
                <c:pt idx="40">
                  <c:v>3.6000000000000014</c:v>
                </c:pt>
                <c:pt idx="41">
                  <c:v>3.240000000000002</c:v>
                </c:pt>
                <c:pt idx="42">
                  <c:v>2.8800000000000026</c:v>
                </c:pt>
                <c:pt idx="43">
                  <c:v>2.5200000000000031</c:v>
                </c:pt>
                <c:pt idx="44">
                  <c:v>2.1600000000000037</c:v>
                </c:pt>
                <c:pt idx="45">
                  <c:v>1.8000000000000043</c:v>
                </c:pt>
                <c:pt idx="46">
                  <c:v>1.4400000000000048</c:v>
                </c:pt>
                <c:pt idx="47">
                  <c:v>1.0800000000000054</c:v>
                </c:pt>
                <c:pt idx="48">
                  <c:v>0.72000000000000597</c:v>
                </c:pt>
                <c:pt idx="49">
                  <c:v>0.36000000000000654</c:v>
                </c:pt>
                <c:pt idx="50">
                  <c:v>7.1054273576010019E-15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9712"/>
        <c:axId val="359208144"/>
      </c:scatterChart>
      <c:valAx>
        <c:axId val="3592073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752"/>
        <c:crosses val="autoZero"/>
        <c:crossBetween val="midCat"/>
        <c:majorUnit val="2"/>
      </c:valAx>
      <c:valAx>
        <c:axId val="3592077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360"/>
        <c:crosses val="autoZero"/>
        <c:crossBetween val="midCat"/>
      </c:valAx>
      <c:valAx>
        <c:axId val="359209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59208144"/>
        <c:crosses val="autoZero"/>
        <c:crossBetween val="midCat"/>
      </c:valAx>
      <c:valAx>
        <c:axId val="3592081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971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386.2553739811699</c:v>
                </c:pt>
                <c:pt idx="1">
                  <c:v>347.83930586794463</c:v>
                </c:pt>
                <c:pt idx="2">
                  <c:v>323.27947719878335</c:v>
                </c:pt>
                <c:pt idx="3">
                  <c:v>310.24074521244074</c:v>
                </c:pt>
                <c:pt idx="4">
                  <c:v>306.2418217193873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435.35403880741012</c:v>
                </c:pt>
                <c:pt idx="1">
                  <c:v>396.91041182571036</c:v>
                </c:pt>
                <c:pt idx="2">
                  <c:v>369.41286530373645</c:v>
                </c:pt>
                <c:pt idx="3">
                  <c:v>352.93484628042722</c:v>
                </c:pt>
                <c:pt idx="4">
                  <c:v>347.44525393137445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475.19622038783109</c:v>
                </c:pt>
                <c:pt idx="1">
                  <c:v>437.97754024522044</c:v>
                </c:pt>
                <c:pt idx="2">
                  <c:v>411.16274776050011</c:v>
                </c:pt>
                <c:pt idx="3">
                  <c:v>394.98038049328323</c:v>
                </c:pt>
                <c:pt idx="4">
                  <c:v>389.56160913955557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0952"/>
        <c:axId val="359066248"/>
      </c:scatterChart>
      <c:valAx>
        <c:axId val="35907095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6248"/>
        <c:crosses val="autoZero"/>
        <c:crossBetween val="midCat"/>
      </c:valAx>
      <c:valAx>
        <c:axId val="3590662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70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905.09092913952963</c:v>
                </c:pt>
                <c:pt idx="1">
                  <c:v>314.65755265815886</c:v>
                </c:pt>
                <c:pt idx="2">
                  <c:v>298.26470105808477</c:v>
                </c:pt>
                <c:pt idx="3">
                  <c:v>298.00278816825772</c:v>
                </c:pt>
                <c:pt idx="4">
                  <c:v>298.00000671259971</c:v>
                </c:pt>
                <c:pt idx="5">
                  <c:v>298.00000139224676</c:v>
                </c:pt>
                <c:pt idx="6">
                  <c:v>298.00000024488054</c:v>
                </c:pt>
                <c:pt idx="7">
                  <c:v>298.00000003578612</c:v>
                </c:pt>
                <c:pt idx="8">
                  <c:v>298.00000000809518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1357.7479842479445</c:v>
                </c:pt>
                <c:pt idx="1">
                  <c:v>428.58196066659536</c:v>
                </c:pt>
                <c:pt idx="2">
                  <c:v>307.53829839547541</c:v>
                </c:pt>
                <c:pt idx="3">
                  <c:v>298.48965319042554</c:v>
                </c:pt>
                <c:pt idx="4">
                  <c:v>298.00468262105034</c:v>
                </c:pt>
                <c:pt idx="5">
                  <c:v>298.00240516368962</c:v>
                </c:pt>
                <c:pt idx="6">
                  <c:v>298.00123129397934</c:v>
                </c:pt>
                <c:pt idx="7">
                  <c:v>298.00068464492762</c:v>
                </c:pt>
                <c:pt idx="8">
                  <c:v>298.00052641592629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1393.9526351442339</c:v>
                </c:pt>
                <c:pt idx="1">
                  <c:v>471.34204856520216</c:v>
                </c:pt>
                <c:pt idx="2">
                  <c:v>314.35985294809046</c:v>
                </c:pt>
                <c:pt idx="3">
                  <c:v>299.08825699208353</c:v>
                </c:pt>
                <c:pt idx="4">
                  <c:v>298.01281364537709</c:v>
                </c:pt>
                <c:pt idx="5">
                  <c:v>298.00724308911003</c:v>
                </c:pt>
                <c:pt idx="6">
                  <c:v>298.00414479518975</c:v>
                </c:pt>
                <c:pt idx="7">
                  <c:v>298.00260513524205</c:v>
                </c:pt>
                <c:pt idx="8">
                  <c:v>298.00214173130325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5072"/>
        <c:axId val="359065856"/>
      </c:scatterChart>
      <c:valAx>
        <c:axId val="3590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5856"/>
        <c:crosses val="autoZero"/>
        <c:crossBetween val="midCat"/>
      </c:valAx>
      <c:valAx>
        <c:axId val="3590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65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 formatCode="0.00000">
                  <c:v>1.5683549616828302E-2</c:v>
                </c:pt>
                <c:pt idx="7" formatCode="0.00000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1.1798599276473041</c:v>
                </c:pt>
                <c:pt idx="2">
                  <c:v>1.8291612558008346</c:v>
                </c:pt>
                <c:pt idx="3">
                  <c:v>2.2875560028984814</c:v>
                </c:pt>
                <c:pt idx="4">
                  <c:v>2.6250285601443153</c:v>
                </c:pt>
                <c:pt idx="5">
                  <c:v>2.8789311217556186</c:v>
                </c:pt>
                <c:pt idx="6">
                  <c:v>3.0726451514531998</c:v>
                </c:pt>
                <c:pt idx="7">
                  <c:v>3.2219546191143653</c:v>
                </c:pt>
                <c:pt idx="8">
                  <c:v>3.3379892910381384</c:v>
                </c:pt>
                <c:pt idx="9">
                  <c:v>3.4288187755062829</c:v>
                </c:pt>
                <c:pt idx="10">
                  <c:v>3.5004059427505076</c:v>
                </c:pt>
                <c:pt idx="11">
                  <c:v>3.557216753169929</c:v>
                </c:pt>
                <c:pt idx="12">
                  <c:v>3.60262931881639</c:v>
                </c:pt>
                <c:pt idx="13">
                  <c:v>3.6392180049664309</c:v>
                </c:pt>
                <c:pt idx="14">
                  <c:v>3.6689559371132145</c:v>
                </c:pt>
                <c:pt idx="15">
                  <c:v>3.6933622204805436</c:v>
                </c:pt>
                <c:pt idx="16">
                  <c:v>3.7136105985444745</c:v>
                </c:pt>
                <c:pt idx="17">
                  <c:v>3.7306105979899127</c:v>
                </c:pt>
                <c:pt idx="18">
                  <c:v>3.7450686863831253</c:v>
                </c:pt>
                <c:pt idx="19">
                  <c:v>3.757534701436418</c:v>
                </c:pt>
                <c:pt idx="20">
                  <c:v>3.7684373031170328</c:v>
                </c:pt>
                <c:pt idx="21">
                  <c:v>3.7781111698523042</c:v>
                </c:pt>
                <c:pt idx="22">
                  <c:v>3.7868179401362903</c:v>
                </c:pt>
                <c:pt idx="23">
                  <c:v>3.7947623878162235</c:v>
                </c:pt>
                <c:pt idx="24">
                  <c:v>3.8021049478909541</c:v>
                </c:pt>
                <c:pt idx="25">
                  <c:v>3.8089714370790215</c:v>
                </c:pt>
                <c:pt idx="26">
                  <c:v>3.8154606112006149</c:v>
                </c:pt>
                <c:pt idx="27">
                  <c:v>3.8216500500364692</c:v>
                </c:pt>
                <c:pt idx="28">
                  <c:v>3.8276007461251087</c:v>
                </c:pt>
                <c:pt idx="29">
                  <c:v>3.8333606873351322</c:v>
                </c:pt>
                <c:pt idx="30">
                  <c:v>3.8389676569343725</c:v>
                </c:pt>
                <c:pt idx="31">
                  <c:v>3.8444514242770524</c:v>
                </c:pt>
                <c:pt idx="32">
                  <c:v>3.8498354603280309</c:v>
                </c:pt>
                <c:pt idx="33">
                  <c:v>3.8551382822538409</c:v>
                </c:pt>
                <c:pt idx="34">
                  <c:v>3.8603745081514815</c:v>
                </c:pt>
                <c:pt idx="35">
                  <c:v>3.8655556850560742</c:v>
                </c:pt>
                <c:pt idx="36">
                  <c:v>3.8706909394430751</c:v>
                </c:pt>
                <c:pt idx="37">
                  <c:v>3.8757874886618202</c:v>
                </c:pt>
                <c:pt idx="38">
                  <c:v>3.8808510433055186</c:v>
                </c:pt>
                <c:pt idx="39">
                  <c:v>3.885886124001011</c:v>
                </c:pt>
                <c:pt idx="40">
                  <c:v>3.8908963109877379</c:v>
                </c:pt>
                <c:pt idx="41">
                  <c:v>3.8958844408748972</c:v>
                </c:pt>
                <c:pt idx="42">
                  <c:v>3.9008527618609765</c:v>
                </c:pt>
                <c:pt idx="43">
                  <c:v>3.9058030562610169</c:v>
                </c:pt>
                <c:pt idx="44">
                  <c:v>3.9107367372925195</c:v>
                </c:pt>
                <c:pt idx="45">
                  <c:v>3.9156549255727526</c:v>
                </c:pt>
                <c:pt idx="46">
                  <c:v>3.9205585096225422</c:v>
                </c:pt>
                <c:pt idx="47">
                  <c:v>3.925448193747699</c:v>
                </c:pt>
                <c:pt idx="48">
                  <c:v>3.9303245359541998</c:v>
                </c:pt>
                <c:pt idx="49">
                  <c:v>3.9351879779935297</c:v>
                </c:pt>
                <c:pt idx="50">
                  <c:v>3.9400388691820654</c:v>
                </c:pt>
                <c:pt idx="51">
                  <c:v>3.944877485299922</c:v>
                </c:pt>
                <c:pt idx="52">
                  <c:v>3.9497040435908692</c:v>
                </c:pt>
                <c:pt idx="53">
                  <c:v>3.9545187146799394</c:v>
                </c:pt>
                <c:pt idx="54">
                  <c:v>3.9593216320414868</c:v>
                </c:pt>
                <c:pt idx="55">
                  <c:v>3.9641128995325525</c:v>
                </c:pt>
                <c:pt idx="56">
                  <c:v>3.9688925973835314</c:v>
                </c:pt>
                <c:pt idx="57">
                  <c:v>3.9736607869708305</c:v>
                </c:pt>
                <c:pt idx="58">
                  <c:v>3.9784175146178908</c:v>
                </c:pt>
                <c:pt idx="59">
                  <c:v>3.9831628146248104</c:v>
                </c:pt>
                <c:pt idx="60">
                  <c:v>3.9878967116840611</c:v>
                </c:pt>
                <c:pt idx="61">
                  <c:v>3.9926192228117205</c:v>
                </c:pt>
                <c:pt idx="62">
                  <c:v>3.9973303588845202</c:v>
                </c:pt>
                <c:pt idx="63">
                  <c:v>4.002030125871725</c:v>
                </c:pt>
                <c:pt idx="64">
                  <c:v>4.0067185258192364</c:v>
                </c:pt>
                <c:pt idx="65">
                  <c:v>4.0113955576347964</c:v>
                </c:pt>
                <c:pt idx="66">
                  <c:v>4.0160612177184563</c:v>
                </c:pt>
                <c:pt idx="67">
                  <c:v>4.0207155004671611</c:v>
                </c:pt>
                <c:pt idx="68">
                  <c:v>4.0253583986777803</c:v>
                </c:pt>
                <c:pt idx="69">
                  <c:v>4.0299899038718445</c:v>
                </c:pt>
                <c:pt idx="70">
                  <c:v>4.0346100065547468</c:v>
                </c:pt>
                <c:pt idx="71">
                  <c:v>4.0392186964233616</c:v>
                </c:pt>
                <c:pt idx="72">
                  <c:v>4.0438159625354508</c:v>
                </c:pt>
                <c:pt idx="73">
                  <c:v>4.048401793441986</c:v>
                </c:pt>
                <c:pt idx="74">
                  <c:v>4.0529761772966584</c:v>
                </c:pt>
                <c:pt idx="75">
                  <c:v>4.0575391019418729</c:v>
                </c:pt>
                <c:pt idx="76">
                  <c:v>4.0620905549792345</c:v>
                </c:pt>
                <c:pt idx="77">
                  <c:v>4.0666305238249665</c:v>
                </c:pt>
                <c:pt idx="78">
                  <c:v>4.0711589957561829</c:v>
                </c:pt>
                <c:pt idx="79">
                  <c:v>4.0756759579469213</c:v>
                </c:pt>
                <c:pt idx="80">
                  <c:v>4.0801813974975838</c:v>
                </c:pt>
                <c:pt idx="81">
                  <c:v>4.0846753014584767</c:v>
                </c:pt>
                <c:pt idx="82">
                  <c:v>4.0891576568489025</c:v>
                </c:pt>
                <c:pt idx="83">
                  <c:v>4.0936284506731804</c:v>
                </c:pt>
                <c:pt idx="84">
                  <c:v>4.0980876699326059</c:v>
                </c:pt>
                <c:pt idx="85">
                  <c:v>4.1025353016346573</c:v>
                </c:pt>
                <c:pt idx="86">
                  <c:v>4.1069713328032211</c:v>
                </c:pt>
                <c:pt idx="87">
                  <c:v>4.111395750482794</c:v>
                </c:pt>
                <c:pt idx="88">
                  <c:v>4.115808541745106</c:v>
                </c:pt>
                <c:pt idx="89">
                  <c:v>4.1202096936932815</c:v>
                </c:pt>
                <c:pt idx="90">
                  <c:v>4.12459919346467</c:v>
                </c:pt>
                <c:pt idx="91">
                  <c:v>4.1289770282340905</c:v>
                </c:pt>
                <c:pt idx="92">
                  <c:v>4.1333431852154323</c:v>
                </c:pt>
                <c:pt idx="93">
                  <c:v>4.1376976516646877</c:v>
                </c:pt>
                <c:pt idx="94">
                  <c:v>4.1420404148796433</c:v>
                </c:pt>
                <c:pt idx="95">
                  <c:v>4.1463714622024765</c:v>
                </c:pt>
                <c:pt idx="96">
                  <c:v>4.1506907810193354</c:v>
                </c:pt>
                <c:pt idx="97">
                  <c:v>4.1549983587630299</c:v>
                </c:pt>
                <c:pt idx="98">
                  <c:v>4.1592941829108643</c:v>
                </c:pt>
                <c:pt idx="99">
                  <c:v>4.1635782409873903</c:v>
                </c:pt>
                <c:pt idx="100">
                  <c:v>4.1678505205635412</c:v>
                </c:pt>
                <c:pt idx="101">
                  <c:v>4.1721110092573239</c:v>
                </c:pt>
                <c:pt idx="102">
                  <c:v>4.1763596947336996</c:v>
                </c:pt>
                <c:pt idx="103">
                  <c:v>4.1805965647050023</c:v>
                </c:pt>
                <c:pt idx="104">
                  <c:v>4.1848216069306998</c:v>
                </c:pt>
                <c:pt idx="105">
                  <c:v>4.1890348092177527</c:v>
                </c:pt>
                <c:pt idx="106">
                  <c:v>4.1932361594202394</c:v>
                </c:pt>
                <c:pt idx="107">
                  <c:v>4.19742564544008</c:v>
                </c:pt>
                <c:pt idx="108">
                  <c:v>4.2016032552258462</c:v>
                </c:pt>
                <c:pt idx="109">
                  <c:v>4.2057689767738022</c:v>
                </c:pt>
                <c:pt idx="110">
                  <c:v>4.209922798127435</c:v>
                </c:pt>
                <c:pt idx="111">
                  <c:v>4.2140647073774709</c:v>
                </c:pt>
                <c:pt idx="112">
                  <c:v>4.2181946926610587</c:v>
                </c:pt>
                <c:pt idx="113">
                  <c:v>4.2223127421630258</c:v>
                </c:pt>
                <c:pt idx="114">
                  <c:v>4.2264188441150816</c:v>
                </c:pt>
                <c:pt idx="115">
                  <c:v>4.2305129867952012</c:v>
                </c:pt>
                <c:pt idx="116">
                  <c:v>4.2345951585284922</c:v>
                </c:pt>
                <c:pt idx="117">
                  <c:v>4.2386653476866956</c:v>
                </c:pt>
                <c:pt idx="118">
                  <c:v>4.2427235426880383</c:v>
                </c:pt>
                <c:pt idx="119">
                  <c:v>4.2467697319971531</c:v>
                </c:pt>
                <c:pt idx="120">
                  <c:v>4.2508039041246066</c:v>
                </c:pt>
                <c:pt idx="121">
                  <c:v>4.2548260476278603</c:v>
                </c:pt>
                <c:pt idx="122">
                  <c:v>4.2588361511096728</c:v>
                </c:pt>
                <c:pt idx="123">
                  <c:v>4.2628342032198727</c:v>
                </c:pt>
                <c:pt idx="124">
                  <c:v>4.266820192653098</c:v>
                </c:pt>
                <c:pt idx="125">
                  <c:v>4.2707941081504828</c:v>
                </c:pt>
                <c:pt idx="126">
                  <c:v>4.2747559384983171</c:v>
                </c:pt>
                <c:pt idx="127">
                  <c:v>4.2787056725292638</c:v>
                </c:pt>
                <c:pt idx="128">
                  <c:v>4.2826432991209122</c:v>
                </c:pt>
                <c:pt idx="129">
                  <c:v>4.2865688071958585</c:v>
                </c:pt>
                <c:pt idx="130">
                  <c:v>4.2904821857230218</c:v>
                </c:pt>
                <c:pt idx="131">
                  <c:v>4.2943834237154404</c:v>
                </c:pt>
                <c:pt idx="132">
                  <c:v>4.2982725102320121</c:v>
                </c:pt>
                <c:pt idx="133">
                  <c:v>4.3021494343759219</c:v>
                </c:pt>
                <c:pt idx="134">
                  <c:v>4.3060141852957896</c:v>
                </c:pt>
                <c:pt idx="135">
                  <c:v>4.3098667521845657</c:v>
                </c:pt>
                <c:pt idx="136">
                  <c:v>4.3137071242803993</c:v>
                </c:pt>
                <c:pt idx="137">
                  <c:v>4.3175352908653188</c:v>
                </c:pt>
                <c:pt idx="138">
                  <c:v>4.3213512412663748</c:v>
                </c:pt>
                <c:pt idx="139">
                  <c:v>4.3251549648545717</c:v>
                </c:pt>
                <c:pt idx="140">
                  <c:v>4.328946451045538</c:v>
                </c:pt>
                <c:pt idx="141">
                  <c:v>4.3327256892986057</c:v>
                </c:pt>
                <c:pt idx="142">
                  <c:v>4.33649266911788</c:v>
                </c:pt>
                <c:pt idx="143">
                  <c:v>4.3402473800506796</c:v>
                </c:pt>
                <c:pt idx="144">
                  <c:v>4.3439898116887266</c:v>
                </c:pt>
                <c:pt idx="145">
                  <c:v>4.3477199536673226</c:v>
                </c:pt>
                <c:pt idx="146">
                  <c:v>4.3514377956650119</c:v>
                </c:pt>
                <c:pt idx="147">
                  <c:v>4.3551433274043152</c:v>
                </c:pt>
                <c:pt idx="148">
                  <c:v>4.3588365386519676</c:v>
                </c:pt>
                <c:pt idx="149">
                  <c:v>4.36251741921666</c:v>
                </c:pt>
                <c:pt idx="150">
                  <c:v>4.3661859589516636</c:v>
                </c:pt>
                <c:pt idx="151">
                  <c:v>4.3698421477523279</c:v>
                </c:pt>
                <c:pt idx="152">
                  <c:v>4.373485975558383</c:v>
                </c:pt>
                <c:pt idx="153">
                  <c:v>4.3771174323512803</c:v>
                </c:pt>
                <c:pt idx="154">
                  <c:v>4.3807365081559437</c:v>
                </c:pt>
                <c:pt idx="155">
                  <c:v>4.3843431930403494</c:v>
                </c:pt>
                <c:pt idx="156">
                  <c:v>4.3879374771153721</c:v>
                </c:pt>
                <c:pt idx="157">
                  <c:v>4.3915193505335965</c:v>
                </c:pt>
                <c:pt idx="158">
                  <c:v>4.3950888034910083</c:v>
                </c:pt>
                <c:pt idx="159">
                  <c:v>4.398645826226006</c:v>
                </c:pt>
                <c:pt idx="160">
                  <c:v>4.4021904090188952</c:v>
                </c:pt>
                <c:pt idx="161">
                  <c:v>4.4057225421927377</c:v>
                </c:pt>
                <c:pt idx="162">
                  <c:v>4.4092422161126965</c:v>
                </c:pt>
                <c:pt idx="163">
                  <c:v>4.4127494211857847</c:v>
                </c:pt>
                <c:pt idx="164">
                  <c:v>4.4162441478613568</c:v>
                </c:pt>
                <c:pt idx="165">
                  <c:v>4.419726386630737</c:v>
                </c:pt>
                <c:pt idx="166">
                  <c:v>4.423196128026456</c:v>
                </c:pt>
                <c:pt idx="167">
                  <c:v>4.4266533626238687</c:v>
                </c:pt>
                <c:pt idx="168">
                  <c:v>4.4300980810393922</c:v>
                </c:pt>
                <c:pt idx="169">
                  <c:v>4.4335302739308506</c:v>
                </c:pt>
                <c:pt idx="170">
                  <c:v>4.4369499319979075</c:v>
                </c:pt>
                <c:pt idx="171">
                  <c:v>4.4403570459818953</c:v>
                </c:pt>
                <c:pt idx="172">
                  <c:v>4.4437516066648231</c:v>
                </c:pt>
                <c:pt idx="173">
                  <c:v>4.447133604870622</c:v>
                </c:pt>
                <c:pt idx="174">
                  <c:v>4.4505030314639624</c:v>
                </c:pt>
                <c:pt idx="175">
                  <c:v>4.4538598773508138</c:v>
                </c:pt>
                <c:pt idx="176">
                  <c:v>4.4572041334783341</c:v>
                </c:pt>
                <c:pt idx="177">
                  <c:v>4.4605357908340144</c:v>
                </c:pt>
                <c:pt idx="178">
                  <c:v>4.4638548404468965</c:v>
                </c:pt>
                <c:pt idx="179">
                  <c:v>4.4671612733864352</c:v>
                </c:pt>
                <c:pt idx="180">
                  <c:v>4.4704550807626973</c:v>
                </c:pt>
                <c:pt idx="181">
                  <c:v>4.4737362537270045</c:v>
                </c:pt>
                <c:pt idx="182">
                  <c:v>4.4770047834699636</c:v>
                </c:pt>
                <c:pt idx="183">
                  <c:v>4.4802606612238689</c:v>
                </c:pt>
                <c:pt idx="184">
                  <c:v>4.4835038782608798</c:v>
                </c:pt>
                <c:pt idx="185">
                  <c:v>4.4867344258936299</c:v>
                </c:pt>
                <c:pt idx="186">
                  <c:v>4.4899522954744739</c:v>
                </c:pt>
                <c:pt idx="187">
                  <c:v>4.4931574783966166</c:v>
                </c:pt>
                <c:pt idx="188">
                  <c:v>4.4963499660930557</c:v>
                </c:pt>
                <c:pt idx="189">
                  <c:v>4.4995297500364195</c:v>
                </c:pt>
                <c:pt idx="190">
                  <c:v>4.5026968217398009</c:v>
                </c:pt>
                <c:pt idx="191">
                  <c:v>4.5058511727558876</c:v>
                </c:pt>
                <c:pt idx="192">
                  <c:v>4.5089927946771757</c:v>
                </c:pt>
                <c:pt idx="193">
                  <c:v>4.5121216791358032</c:v>
                </c:pt>
                <c:pt idx="194">
                  <c:v>4.5152378178035484</c:v>
                </c:pt>
                <c:pt idx="195">
                  <c:v>4.51834120239171</c:v>
                </c:pt>
                <c:pt idx="196">
                  <c:v>4.5214318246515317</c:v>
                </c:pt>
                <c:pt idx="197">
                  <c:v>4.5245096763728023</c:v>
                </c:pt>
                <c:pt idx="198">
                  <c:v>4.5275747493849403</c:v>
                </c:pt>
                <c:pt idx="199">
                  <c:v>4.5306270355574352</c:v>
                </c:pt>
                <c:pt idx="200">
                  <c:v>4.5336665267977514</c:v>
                </c:pt>
                <c:pt idx="201">
                  <c:v>4.5366932150529777</c:v>
                </c:pt>
                <c:pt idx="202">
                  <c:v>4.5397070923098113</c:v>
                </c:pt>
                <c:pt idx="203">
                  <c:v>4.5427081505928912</c:v>
                </c:pt>
                <c:pt idx="204">
                  <c:v>4.5456963819663363</c:v>
                </c:pt>
                <c:pt idx="205">
                  <c:v>4.5486717785333344</c:v>
                </c:pt>
                <c:pt idx="206">
                  <c:v>4.5516343324354773</c:v>
                </c:pt>
                <c:pt idx="207">
                  <c:v>4.5545840358527805</c:v>
                </c:pt>
                <c:pt idx="208">
                  <c:v>4.557520881004498</c:v>
                </c:pt>
                <c:pt idx="209">
                  <c:v>4.560444860148249</c:v>
                </c:pt>
                <c:pt idx="210">
                  <c:v>4.5633559655798281</c:v>
                </c:pt>
                <c:pt idx="211">
                  <c:v>4.5662541896342281</c:v>
                </c:pt>
                <c:pt idx="212">
                  <c:v>4.5691395246837985</c:v>
                </c:pt>
                <c:pt idx="213">
                  <c:v>4.5720119631399374</c:v>
                </c:pt>
                <c:pt idx="214">
                  <c:v>4.5748714974517899</c:v>
                </c:pt>
                <c:pt idx="215">
                  <c:v>4.5777181201071828</c:v>
                </c:pt>
                <c:pt idx="216">
                  <c:v>4.5805518236314997</c:v>
                </c:pt>
                <c:pt idx="217">
                  <c:v>4.5833726005888025</c:v>
                </c:pt>
                <c:pt idx="218">
                  <c:v>4.5861804435802274</c:v>
                </c:pt>
                <c:pt idx="219">
                  <c:v>4.588975345245875</c:v>
                </c:pt>
                <c:pt idx="220">
                  <c:v>4.5917572982626531</c:v>
                </c:pt>
                <c:pt idx="221">
                  <c:v>4.5945262953462658</c:v>
                </c:pt>
                <c:pt idx="222">
                  <c:v>4.5972823292492428</c:v>
                </c:pt>
                <c:pt idx="223">
                  <c:v>4.6000253927621966</c:v>
                </c:pt>
                <c:pt idx="224">
                  <c:v>4.602755478713374</c:v>
                </c:pt>
                <c:pt idx="225">
                  <c:v>4.6054725799685627</c:v>
                </c:pt>
                <c:pt idx="226">
                  <c:v>4.6081766894307341</c:v>
                </c:pt>
                <c:pt idx="227">
                  <c:v>4.6108678000405803</c:v>
                </c:pt>
                <c:pt idx="228">
                  <c:v>4.6135459047761813</c:v>
                </c:pt>
                <c:pt idx="229">
                  <c:v>4.6162109966527138</c:v>
                </c:pt>
                <c:pt idx="230">
                  <c:v>4.6188630687224697</c:v>
                </c:pt>
                <c:pt idx="231">
                  <c:v>4.6215021140749766</c:v>
                </c:pt>
                <c:pt idx="232">
                  <c:v>4.6241281258374602</c:v>
                </c:pt>
                <c:pt idx="233">
                  <c:v>4.6267410971733476</c:v>
                </c:pt>
                <c:pt idx="234">
                  <c:v>4.6293410212835315</c:v>
                </c:pt>
                <c:pt idx="235">
                  <c:v>4.6319278914058124</c:v>
                </c:pt>
                <c:pt idx="236">
                  <c:v>4.6345017008147797</c:v>
                </c:pt>
                <c:pt idx="237">
                  <c:v>4.6370624428222298</c:v>
                </c:pt>
                <c:pt idx="238">
                  <c:v>4.6396101107757177</c:v>
                </c:pt>
                <c:pt idx="239">
                  <c:v>4.6421446980607062</c:v>
                </c:pt>
                <c:pt idx="240">
                  <c:v>4.6446661980984931</c:v>
                </c:pt>
                <c:pt idx="241">
                  <c:v>4.6471746043475513</c:v>
                </c:pt>
                <c:pt idx="242">
                  <c:v>4.6496699103024799</c:v>
                </c:pt>
                <c:pt idx="243">
                  <c:v>4.6521521094943576</c:v>
                </c:pt>
                <c:pt idx="244">
                  <c:v>4.654621195491222</c:v>
                </c:pt>
                <c:pt idx="245">
                  <c:v>4.6570771618966678</c:v>
                </c:pt>
                <c:pt idx="246">
                  <c:v>4.6595200023514982</c:v>
                </c:pt>
                <c:pt idx="247">
                  <c:v>4.6619497105322676</c:v>
                </c:pt>
                <c:pt idx="248">
                  <c:v>4.6643662801516212</c:v>
                </c:pt>
                <c:pt idx="249">
                  <c:v>4.6667697049589005</c:v>
                </c:pt>
                <c:pt idx="250">
                  <c:v>4.6691599787392803</c:v>
                </c:pt>
                <c:pt idx="251">
                  <c:v>4.6715370953137869</c:v>
                </c:pt>
                <c:pt idx="252">
                  <c:v>4.6739010485397126</c:v>
                </c:pt>
                <c:pt idx="253">
                  <c:v>4.6762518323104185</c:v>
                </c:pt>
                <c:pt idx="254">
                  <c:v>4.6785894405547825</c:v>
                </c:pt>
                <c:pt idx="255">
                  <c:v>4.6809138672381652</c:v>
                </c:pt>
                <c:pt idx="256">
                  <c:v>4.6832251063610846</c:v>
                </c:pt>
                <c:pt idx="257">
                  <c:v>4.6855231519598641</c:v>
                </c:pt>
                <c:pt idx="258">
                  <c:v>4.6878079981073348</c:v>
                </c:pt>
                <c:pt idx="259">
                  <c:v>4.6900796389109853</c:v>
                </c:pt>
                <c:pt idx="260">
                  <c:v>4.6923380685145979</c:v>
                </c:pt>
                <c:pt idx="261">
                  <c:v>4.6945832810972181</c:v>
                </c:pt>
                <c:pt idx="262">
                  <c:v>4.6968152708733237</c:v>
                </c:pt>
                <c:pt idx="263">
                  <c:v>4.6990340320932793</c:v>
                </c:pt>
                <c:pt idx="264">
                  <c:v>4.7012395590422349</c:v>
                </c:pt>
                <c:pt idx="265">
                  <c:v>4.7034318460413314</c:v>
                </c:pt>
                <c:pt idx="266">
                  <c:v>4.7056108874467197</c:v>
                </c:pt>
                <c:pt idx="267">
                  <c:v>4.7077766776499459</c:v>
                </c:pt>
                <c:pt idx="268">
                  <c:v>4.7099292110775774</c:v>
                </c:pt>
                <c:pt idx="269">
                  <c:v>4.7120684821915733</c:v>
                </c:pt>
                <c:pt idx="270">
                  <c:v>4.7141944854890596</c:v>
                </c:pt>
                <c:pt idx="271">
                  <c:v>4.7163072155021135</c:v>
                </c:pt>
                <c:pt idx="272">
                  <c:v>4.7184066667979012</c:v>
                </c:pt>
                <c:pt idx="273">
                  <c:v>4.720492833978688</c:v>
                </c:pt>
                <c:pt idx="274">
                  <c:v>4.722565711681586</c:v>
                </c:pt>
                <c:pt idx="275">
                  <c:v>4.7246252945788507</c:v>
                </c:pt>
                <c:pt idx="276">
                  <c:v>4.7266715773773678</c:v>
                </c:pt>
                <c:pt idx="277">
                  <c:v>4.7287045548186972</c:v>
                </c:pt>
                <c:pt idx="278">
                  <c:v>4.730724221679667</c:v>
                </c:pt>
                <c:pt idx="279">
                  <c:v>4.732730572771576</c:v>
                </c:pt>
                <c:pt idx="280">
                  <c:v>4.7347236029402939</c:v>
                </c:pt>
                <c:pt idx="281">
                  <c:v>4.736703307066481</c:v>
                </c:pt>
                <c:pt idx="282">
                  <c:v>4.7386696800659394</c:v>
                </c:pt>
                <c:pt idx="283">
                  <c:v>4.7406227168881454</c:v>
                </c:pt>
                <c:pt idx="284">
                  <c:v>4.7425624125175316</c:v>
                </c:pt>
                <c:pt idx="285">
                  <c:v>4.744488761973181</c:v>
                </c:pt>
                <c:pt idx="286">
                  <c:v>4.7464017603083102</c:v>
                </c:pt>
                <c:pt idx="287">
                  <c:v>4.748301402610978</c:v>
                </c:pt>
                <c:pt idx="288">
                  <c:v>4.7501876840030333</c:v>
                </c:pt>
                <c:pt idx="289">
                  <c:v>4.7520605996411414</c:v>
                </c:pt>
                <c:pt idx="290">
                  <c:v>4.7539201447160755</c:v>
                </c:pt>
                <c:pt idx="291">
                  <c:v>4.7557663144531475</c:v>
                </c:pt>
                <c:pt idx="292">
                  <c:v>4.7575991041114127</c:v>
                </c:pt>
                <c:pt idx="293">
                  <c:v>4.7594185089843117</c:v>
                </c:pt>
                <c:pt idx="294">
                  <c:v>4.7612245243996174</c:v>
                </c:pt>
                <c:pt idx="295">
                  <c:v>4.7630171457191093</c:v>
                </c:pt>
                <c:pt idx="296">
                  <c:v>4.7647963683381365</c:v>
                </c:pt>
                <c:pt idx="297">
                  <c:v>4.7665621876872013</c:v>
                </c:pt>
                <c:pt idx="298">
                  <c:v>4.7683145992296785</c:v>
                </c:pt>
                <c:pt idx="299">
                  <c:v>4.7700535984633055</c:v>
                </c:pt>
                <c:pt idx="300">
                  <c:v>4.7717791809202463</c:v>
                </c:pt>
                <c:pt idx="301">
                  <c:v>4.7734913421655776</c:v>
                </c:pt>
                <c:pt idx="302">
                  <c:v>4.775190077799186</c:v>
                </c:pt>
                <c:pt idx="303">
                  <c:v>4.776875383454021</c:v>
                </c:pt>
                <c:pt idx="304">
                  <c:v>4.7785472547972665</c:v>
                </c:pt>
                <c:pt idx="305">
                  <c:v>4.7802056875297119</c:v>
                </c:pt>
                <c:pt idx="306">
                  <c:v>4.7818506773860072</c:v>
                </c:pt>
                <c:pt idx="307">
                  <c:v>4.7834822201341538</c:v>
                </c:pt>
                <c:pt idx="308">
                  <c:v>4.7851003115760129</c:v>
                </c:pt>
                <c:pt idx="309">
                  <c:v>4.7867049475469914</c:v>
                </c:pt>
                <c:pt idx="310">
                  <c:v>4.7882961239165613</c:v>
                </c:pt>
                <c:pt idx="311">
                  <c:v>4.7898738365866818</c:v>
                </c:pt>
                <c:pt idx="312">
                  <c:v>4.7914380814938315</c:v>
                </c:pt>
                <c:pt idx="313">
                  <c:v>4.7929888546075512</c:v>
                </c:pt>
                <c:pt idx="314">
                  <c:v>4.7945261519309899</c:v>
                </c:pt>
                <c:pt idx="315">
                  <c:v>4.7960499695002294</c:v>
                </c:pt>
                <c:pt idx="316">
                  <c:v>4.7975603033853451</c:v>
                </c:pt>
                <c:pt idx="317">
                  <c:v>4.7990571496895962</c:v>
                </c:pt>
                <c:pt idx="318">
                  <c:v>4.8005405045494722</c:v>
                </c:pt>
                <c:pt idx="319">
                  <c:v>4.8020103641347411</c:v>
                </c:pt>
                <c:pt idx="320">
                  <c:v>4.8034667246484872</c:v>
                </c:pt>
                <c:pt idx="321">
                  <c:v>4.8049095823271175</c:v>
                </c:pt>
                <c:pt idx="322">
                  <c:v>4.8063389334403128</c:v>
                </c:pt>
                <c:pt idx="323">
                  <c:v>4.8077547742903839</c:v>
                </c:pt>
                <c:pt idx="324">
                  <c:v>4.8091571012134535</c:v>
                </c:pt>
                <c:pt idx="325">
                  <c:v>4.8105459105785426</c:v>
                </c:pt>
                <c:pt idx="326">
                  <c:v>4.8119211987878421</c:v>
                </c:pt>
                <c:pt idx="327">
                  <c:v>4.8132829622761886</c:v>
                </c:pt>
                <c:pt idx="328">
                  <c:v>4.8146311975118739</c:v>
                </c:pt>
                <c:pt idx="329">
                  <c:v>4.8159659009963836</c:v>
                </c:pt>
                <c:pt idx="330">
                  <c:v>4.8172870692634726</c:v>
                </c:pt>
                <c:pt idx="331">
                  <c:v>4.8185946988805028</c:v>
                </c:pt>
                <c:pt idx="332">
                  <c:v>4.8198887864475219</c:v>
                </c:pt>
                <c:pt idx="333">
                  <c:v>4.8211693285974926</c:v>
                </c:pt>
                <c:pt idx="334">
                  <c:v>4.8224363219961761</c:v>
                </c:pt>
                <c:pt idx="335">
                  <c:v>4.8236897633424078</c:v>
                </c:pt>
                <c:pt idx="336">
                  <c:v>4.8249296493676139</c:v>
                </c:pt>
                <c:pt idx="337">
                  <c:v>4.8261559768361026</c:v>
                </c:pt>
                <c:pt idx="338">
                  <c:v>4.8273687425451737</c:v>
                </c:pt>
                <c:pt idx="339">
                  <c:v>4.8285679433244422</c:v>
                </c:pt>
                <c:pt idx="340">
                  <c:v>4.8297535760367278</c:v>
                </c:pt>
                <c:pt idx="341">
                  <c:v>4.8309256375770584</c:v>
                </c:pt>
                <c:pt idx="342">
                  <c:v>4.8320841248734556</c:v>
                </c:pt>
                <c:pt idx="343">
                  <c:v>4.8332290348868572</c:v>
                </c:pt>
                <c:pt idx="344">
                  <c:v>4.8343603646100659</c:v>
                </c:pt>
                <c:pt idx="345">
                  <c:v>4.8354781110692908</c:v>
                </c:pt>
                <c:pt idx="346">
                  <c:v>4.8365822713229196</c:v>
                </c:pt>
                <c:pt idx="347">
                  <c:v>4.8376728424619726</c:v>
                </c:pt>
                <c:pt idx="348">
                  <c:v>4.8387498216099862</c:v>
                </c:pt>
                <c:pt idx="349">
                  <c:v>4.8398132059230825</c:v>
                </c:pt>
                <c:pt idx="350">
                  <c:v>4.8408629925898365</c:v>
                </c:pt>
                <c:pt idx="351">
                  <c:v>4.8418991788313699</c:v>
                </c:pt>
                <c:pt idx="352">
                  <c:v>4.842921761901203</c:v>
                </c:pt>
                <c:pt idx="353">
                  <c:v>4.843930739085434</c:v>
                </c:pt>
                <c:pt idx="354">
                  <c:v>4.8449261077021566</c:v>
                </c:pt>
                <c:pt idx="355">
                  <c:v>4.8459078651025091</c:v>
                </c:pt>
                <c:pt idx="356">
                  <c:v>4.8468760086694473</c:v>
                </c:pt>
                <c:pt idx="357">
                  <c:v>4.8478305358186322</c:v>
                </c:pt>
                <c:pt idx="358">
                  <c:v>4.8487714439979133</c:v>
                </c:pt>
                <c:pt idx="359">
                  <c:v>4.8496987306874981</c:v>
                </c:pt>
                <c:pt idx="360">
                  <c:v>4.8506123933998788</c:v>
                </c:pt>
                <c:pt idx="361">
                  <c:v>4.8515124296798886</c:v>
                </c:pt>
                <c:pt idx="362">
                  <c:v>4.8523988371045874</c:v>
                </c:pt>
                <c:pt idx="363">
                  <c:v>4.8532716132832512</c:v>
                </c:pt>
                <c:pt idx="364">
                  <c:v>4.854130755857355</c:v>
                </c:pt>
                <c:pt idx="365">
                  <c:v>4.8549762625006725</c:v>
                </c:pt>
                <c:pt idx="366">
                  <c:v>4.8558081309193559</c:v>
                </c:pt>
                <c:pt idx="367">
                  <c:v>4.8566263588513747</c:v>
                </c:pt>
                <c:pt idx="368">
                  <c:v>4.8574309440670156</c:v>
                </c:pt>
                <c:pt idx="369">
                  <c:v>4.8582218843688878</c:v>
                </c:pt>
                <c:pt idx="370">
                  <c:v>4.8589991775914534</c:v>
                </c:pt>
                <c:pt idx="371">
                  <c:v>4.8597628216013371</c:v>
                </c:pt>
                <c:pt idx="372">
                  <c:v>4.8605128142977394</c:v>
                </c:pt>
                <c:pt idx="373">
                  <c:v>4.8612491536110065</c:v>
                </c:pt>
                <c:pt idx="374">
                  <c:v>4.8619718375045347</c:v>
                </c:pt>
                <c:pt idx="375">
                  <c:v>4.8626808639731145</c:v>
                </c:pt>
                <c:pt idx="376">
                  <c:v>4.8633762310440094</c:v>
                </c:pt>
                <c:pt idx="377">
                  <c:v>4.8640579367760584</c:v>
                </c:pt>
                <c:pt idx="378">
                  <c:v>4.8647259792606219</c:v>
                </c:pt>
                <c:pt idx="379">
                  <c:v>4.8653803566208698</c:v>
                </c:pt>
                <c:pt idx="380">
                  <c:v>4.8660210670117152</c:v>
                </c:pt>
                <c:pt idx="381">
                  <c:v>4.8666481086203435</c:v>
                </c:pt>
                <c:pt idx="382">
                  <c:v>4.8672614796658111</c:v>
                </c:pt>
                <c:pt idx="383">
                  <c:v>4.8678611783991217</c:v>
                </c:pt>
                <c:pt idx="384">
                  <c:v>4.8684472031032993</c:v>
                </c:pt>
                <c:pt idx="385">
                  <c:v>4.8690195520931772</c:v>
                </c:pt>
                <c:pt idx="386">
                  <c:v>4.8695782237156209</c:v>
                </c:pt>
                <c:pt idx="387">
                  <c:v>4.8701232163492341</c:v>
                </c:pt>
                <c:pt idx="388">
                  <c:v>4.8706545284046845</c:v>
                </c:pt>
                <c:pt idx="389">
                  <c:v>4.8711721583244341</c:v>
                </c:pt>
                <c:pt idx="390">
                  <c:v>4.8716761045828889</c:v>
                </c:pt>
                <c:pt idx="391">
                  <c:v>4.8721663656863434</c:v>
                </c:pt>
                <c:pt idx="392">
                  <c:v>4.8726429401727778</c:v>
                </c:pt>
                <c:pt idx="393">
                  <c:v>4.8731058266122034</c:v>
                </c:pt>
                <c:pt idx="394">
                  <c:v>4.8735550236063858</c:v>
                </c:pt>
                <c:pt idx="395">
                  <c:v>4.8739905297888857</c:v>
                </c:pt>
                <c:pt idx="396">
                  <c:v>4.8744123438252531</c:v>
                </c:pt>
                <c:pt idx="397">
                  <c:v>4.8748204644124922</c:v>
                </c:pt>
                <c:pt idx="398">
                  <c:v>4.8752148902799641</c:v>
                </c:pt>
                <c:pt idx="399">
                  <c:v>4.8755956201881752</c:v>
                </c:pt>
                <c:pt idx="400">
                  <c:v>4.875962652929922</c:v>
                </c:pt>
                <c:pt idx="401">
                  <c:v>4.8763159873296775</c:v>
                </c:pt>
                <c:pt idx="402">
                  <c:v>4.8766556222434918</c:v>
                </c:pt>
                <c:pt idx="403">
                  <c:v>4.8769815565592891</c:v>
                </c:pt>
                <c:pt idx="404">
                  <c:v>4.877293789196826</c:v>
                </c:pt>
                <c:pt idx="405">
                  <c:v>4.8775923191074932</c:v>
                </c:pt>
                <c:pt idx="406">
                  <c:v>4.8778771452746605</c:v>
                </c:pt>
                <c:pt idx="407">
                  <c:v>4.8781482667130875</c:v>
                </c:pt>
                <c:pt idx="408">
                  <c:v>4.8784056824696398</c:v>
                </c:pt>
                <c:pt idx="409">
                  <c:v>4.8786493916225053</c:v>
                </c:pt>
                <c:pt idx="410">
                  <c:v>4.8788793932819878</c:v>
                </c:pt>
                <c:pt idx="411">
                  <c:v>4.8790956865898965</c:v>
                </c:pt>
                <c:pt idx="412">
                  <c:v>4.8792982707197172</c:v>
                </c:pt>
                <c:pt idx="413">
                  <c:v>4.8794871448769772</c:v>
                </c:pt>
                <c:pt idx="414">
                  <c:v>4.8796623082985366</c:v>
                </c:pt>
                <c:pt idx="415">
                  <c:v>4.8798237602530286</c:v>
                </c:pt>
                <c:pt idx="416">
                  <c:v>4.8799715000409858</c:v>
                </c:pt>
                <c:pt idx="417">
                  <c:v>4.8801055269944467</c:v>
                </c:pt>
                <c:pt idx="418">
                  <c:v>4.8802258404771841</c:v>
                </c:pt>
                <c:pt idx="419">
                  <c:v>4.8803324398847989</c:v>
                </c:pt>
                <c:pt idx="420">
                  <c:v>4.8804253246443334</c:v>
                </c:pt>
                <c:pt idx="421">
                  <c:v>4.8805044942148541</c:v>
                </c:pt>
                <c:pt idx="422">
                  <c:v>4.8805699480868743</c:v>
                </c:pt>
                <c:pt idx="423">
                  <c:v>4.8806216857826286</c:v>
                </c:pt>
                <c:pt idx="424">
                  <c:v>4.8806597068560826</c:v>
                </c:pt>
                <c:pt idx="425">
                  <c:v>4.8806840108928498</c:v>
                </c:pt>
                <c:pt idx="426">
                  <c:v>4.8806945975102991</c:v>
                </c:pt>
                <c:pt idx="427">
                  <c:v>4.8806914663572911</c:v>
                </c:pt>
                <c:pt idx="428">
                  <c:v>4.8806746171146793</c:v>
                </c:pt>
                <c:pt idx="429">
                  <c:v>4.8806440494947614</c:v>
                </c:pt>
                <c:pt idx="430">
                  <c:v>4.8805997632415483</c:v>
                </c:pt>
                <c:pt idx="431">
                  <c:v>4.8805417581308976</c:v>
                </c:pt>
                <c:pt idx="432">
                  <c:v>4.880470033970103</c:v>
                </c:pt>
                <c:pt idx="433">
                  <c:v>4.8803845905983598</c:v>
                </c:pt>
                <c:pt idx="434">
                  <c:v>4.8802854278864354</c:v>
                </c:pt>
                <c:pt idx="435">
                  <c:v>4.880172545736829</c:v>
                </c:pt>
                <c:pt idx="436">
                  <c:v>4.8800459440837702</c:v>
                </c:pt>
                <c:pt idx="437">
                  <c:v>4.8799056228930926</c:v>
                </c:pt>
                <c:pt idx="438">
                  <c:v>4.8797515821624131</c:v>
                </c:pt>
                <c:pt idx="439">
                  <c:v>4.8795838219210754</c:v>
                </c:pt>
                <c:pt idx="440">
                  <c:v>4.8794023422299295</c:v>
                </c:pt>
                <c:pt idx="441">
                  <c:v>4.8792071431817723</c:v>
                </c:pt>
                <c:pt idx="442">
                  <c:v>4.8789982249010615</c:v>
                </c:pt>
                <c:pt idx="443">
                  <c:v>4.8787755875437968</c:v>
                </c:pt>
                <c:pt idx="444">
                  <c:v>4.8785392312978777</c:v>
                </c:pt>
                <c:pt idx="445">
                  <c:v>4.8782891563830093</c:v>
                </c:pt>
                <c:pt idx="446">
                  <c:v>4.8780253630502681</c:v>
                </c:pt>
                <c:pt idx="447">
                  <c:v>4.8777478515828419</c:v>
                </c:pt>
                <c:pt idx="448">
                  <c:v>4.8774566222954769</c:v>
                </c:pt>
                <c:pt idx="449">
                  <c:v>4.877151675534706</c:v>
                </c:pt>
                <c:pt idx="450">
                  <c:v>4.8768330116787748</c:v>
                </c:pt>
                <c:pt idx="451">
                  <c:v>4.8765006311377297</c:v>
                </c:pt>
                <c:pt idx="452">
                  <c:v>4.8761545343532902</c:v>
                </c:pt>
                <c:pt idx="453">
                  <c:v>4.8757947217992168</c:v>
                </c:pt>
                <c:pt idx="454">
                  <c:v>4.875421193980686</c:v>
                </c:pt>
                <c:pt idx="455">
                  <c:v>4.8750339514348981</c:v>
                </c:pt>
                <c:pt idx="456">
                  <c:v>4.8746329947307139</c:v>
                </c:pt>
                <c:pt idx="457">
                  <c:v>4.8742183244689716</c:v>
                </c:pt>
                <c:pt idx="458">
                  <c:v>4.8737899412821113</c:v>
                </c:pt>
                <c:pt idx="459">
                  <c:v>4.8733478458345116</c:v>
                </c:pt>
                <c:pt idx="460">
                  <c:v>4.8728920388223091</c:v>
                </c:pt>
                <c:pt idx="461">
                  <c:v>4.8724225209735224</c:v>
                </c:pt>
                <c:pt idx="462">
                  <c:v>4.8719392930480572</c:v>
                </c:pt>
                <c:pt idx="463">
                  <c:v>4.8714423558375968</c:v>
                </c:pt>
                <c:pt idx="464">
                  <c:v>4.8709317101656922</c:v>
                </c:pt>
                <c:pt idx="465">
                  <c:v>4.8704073568878528</c:v>
                </c:pt>
                <c:pt idx="466">
                  <c:v>4.869869296891312</c:v>
                </c:pt>
                <c:pt idx="467">
                  <c:v>4.8693175310953354</c:v>
                </c:pt>
                <c:pt idx="468">
                  <c:v>4.8687520604509844</c:v>
                </c:pt>
                <c:pt idx="469">
                  <c:v>4.8681728859413838</c:v>
                </c:pt>
                <c:pt idx="470">
                  <c:v>4.8675800085814886</c:v>
                </c:pt>
                <c:pt idx="471">
                  <c:v>4.8669734294180724</c:v>
                </c:pt>
                <c:pt idx="472">
                  <c:v>4.8663531495301378</c:v>
                </c:pt>
                <c:pt idx="473">
                  <c:v>4.8657191700284805</c:v>
                </c:pt>
                <c:pt idx="474">
                  <c:v>4.8650714920557867</c:v>
                </c:pt>
                <c:pt idx="475">
                  <c:v>4.864410116787</c:v>
                </c:pt>
                <c:pt idx="476">
                  <c:v>4.8637350454286956</c:v>
                </c:pt>
                <c:pt idx="477">
                  <c:v>4.8630462792197982</c:v>
                </c:pt>
                <c:pt idx="478">
                  <c:v>4.862343819431147</c:v>
                </c:pt>
                <c:pt idx="479">
                  <c:v>4.8616276673655019</c:v>
                </c:pt>
                <c:pt idx="480">
                  <c:v>4.8608978243578438</c:v>
                </c:pt>
                <c:pt idx="481">
                  <c:v>4.8601542917751557</c:v>
                </c:pt>
                <c:pt idx="482">
                  <c:v>4.8593970710165193</c:v>
                </c:pt>
                <c:pt idx="483">
                  <c:v>4.8586261635130628</c:v>
                </c:pt>
                <c:pt idx="484">
                  <c:v>4.857841570728163</c:v>
                </c:pt>
                <c:pt idx="485">
                  <c:v>4.8570432941571324</c:v>
                </c:pt>
                <c:pt idx="486">
                  <c:v>4.8562313353275535</c:v>
                </c:pt>
                <c:pt idx="487">
                  <c:v>4.8554056957991536</c:v>
                </c:pt>
                <c:pt idx="488">
                  <c:v>4.8545663771638701</c:v>
                </c:pt>
                <c:pt idx="489">
                  <c:v>4.8537133810458286</c:v>
                </c:pt>
                <c:pt idx="490">
                  <c:v>4.8528467091012102</c:v>
                </c:pt>
                <c:pt idx="491">
                  <c:v>4.8519663630186614</c:v>
                </c:pt>
                <c:pt idx="492">
                  <c:v>4.8510723445189425</c:v>
                </c:pt>
                <c:pt idx="493">
                  <c:v>4.8501646553551137</c:v>
                </c:pt>
                <c:pt idx="494">
                  <c:v>4.8492432973124613</c:v>
                </c:pt>
                <c:pt idx="495">
                  <c:v>4.8483082722086648</c:v>
                </c:pt>
                <c:pt idx="496">
                  <c:v>4.847359581893663</c:v>
                </c:pt>
                <c:pt idx="497">
                  <c:v>4.8463972282497236</c:v>
                </c:pt>
                <c:pt idx="498">
                  <c:v>4.8454212131914858</c:v>
                </c:pt>
                <c:pt idx="499">
                  <c:v>4.8444315386660444</c:v>
                </c:pt>
                <c:pt idx="500">
                  <c:v>4.843428206652832</c:v>
                </c:pt>
                <c:pt idx="501">
                  <c:v>4.8424112191635764</c:v>
                </c:pt>
                <c:pt idx="502">
                  <c:v>4.8413805782425765</c:v>
                </c:pt>
                <c:pt idx="503">
                  <c:v>4.8403362859666208</c:v>
                </c:pt>
                <c:pt idx="504">
                  <c:v>4.839278344444951</c:v>
                </c:pt>
                <c:pt idx="505">
                  <c:v>4.8382067558191926</c:v>
                </c:pt>
                <c:pt idx="506">
                  <c:v>4.8371215222636934</c:v>
                </c:pt>
                <c:pt idx="507">
                  <c:v>4.8360226459850741</c:v>
                </c:pt>
                <c:pt idx="508">
                  <c:v>4.8349101292228189</c:v>
                </c:pt>
                <c:pt idx="509">
                  <c:v>4.8337839742487843</c:v>
                </c:pt>
                <c:pt idx="510">
                  <c:v>4.8326441833675187</c:v>
                </c:pt>
                <c:pt idx="511">
                  <c:v>4.8314907589161615</c:v>
                </c:pt>
                <c:pt idx="512">
                  <c:v>4.8303237032645816</c:v>
                </c:pt>
                <c:pt idx="513">
                  <c:v>4.8291430188153015</c:v>
                </c:pt>
                <c:pt idx="514">
                  <c:v>4.8279487080035253</c:v>
                </c:pt>
                <c:pt idx="515">
                  <c:v>4.8267407732971721</c:v>
                </c:pt>
                <c:pt idx="516">
                  <c:v>4.8255192171969048</c:v>
                </c:pt>
                <c:pt idx="517">
                  <c:v>4.8242840422362603</c:v>
                </c:pt>
                <c:pt idx="518">
                  <c:v>4.8230352509814312</c:v>
                </c:pt>
                <c:pt idx="519">
                  <c:v>4.8217728460316112</c:v>
                </c:pt>
                <c:pt idx="520">
                  <c:v>4.8204968300186009</c:v>
                </c:pt>
                <c:pt idx="521">
                  <c:v>4.819207205607337</c:v>
                </c:pt>
                <c:pt idx="522">
                  <c:v>4.8179039754954998</c:v>
                </c:pt>
                <c:pt idx="523">
                  <c:v>4.8165871424137991</c:v>
                </c:pt>
                <c:pt idx="524">
                  <c:v>4.8152567091258138</c:v>
                </c:pt>
                <c:pt idx="525">
                  <c:v>4.8139126784281174</c:v>
                </c:pt>
                <c:pt idx="526">
                  <c:v>4.8125550531504304</c:v>
                </c:pt>
                <c:pt idx="527">
                  <c:v>4.8111838361553323</c:v>
                </c:pt>
                <c:pt idx="528">
                  <c:v>4.8097990303384739</c:v>
                </c:pt>
                <c:pt idx="529">
                  <c:v>4.8084006386287372</c:v>
                </c:pt>
                <c:pt idx="530">
                  <c:v>4.8069886639881085</c:v>
                </c:pt>
                <c:pt idx="531">
                  <c:v>4.8055631094116276</c:v>
                </c:pt>
                <c:pt idx="532">
                  <c:v>4.8041239779275529</c:v>
                </c:pt>
                <c:pt idx="533">
                  <c:v>4.8026712725973129</c:v>
                </c:pt>
                <c:pt idx="534">
                  <c:v>4.8012049965157395</c:v>
                </c:pt>
                <c:pt idx="535">
                  <c:v>4.799725152810761</c:v>
                </c:pt>
                <c:pt idx="536">
                  <c:v>4.7982317446437746</c:v>
                </c:pt>
                <c:pt idx="537">
                  <c:v>4.7967247752093165</c:v>
                </c:pt>
                <c:pt idx="538">
                  <c:v>4.795204247735346</c:v>
                </c:pt>
                <c:pt idx="539">
                  <c:v>4.7936701654833378</c:v>
                </c:pt>
                <c:pt idx="540">
                  <c:v>4.79212253174805</c:v>
                </c:pt>
                <c:pt idx="541">
                  <c:v>4.7905613498577022</c:v>
                </c:pt>
                <c:pt idx="542">
                  <c:v>4.7889866231741864</c:v>
                </c:pt>
                <c:pt idx="543">
                  <c:v>4.7873983550926953</c:v>
                </c:pt>
                <c:pt idx="544">
                  <c:v>4.7857965490420415</c:v>
                </c:pt>
                <c:pt idx="545">
                  <c:v>4.7841812084847053</c:v>
                </c:pt>
                <c:pt idx="546">
                  <c:v>4.7825523369166723</c:v>
                </c:pt>
                <c:pt idx="547">
                  <c:v>4.7809099378676967</c:v>
                </c:pt>
                <c:pt idx="548">
                  <c:v>4.7792540149011966</c:v>
                </c:pt>
                <c:pt idx="549">
                  <c:v>4.7775845716140948</c:v>
                </c:pt>
                <c:pt idx="550">
                  <c:v>4.7759016116374173</c:v>
                </c:pt>
                <c:pt idx="551">
                  <c:v>4.7742051386358773</c:v>
                </c:pt>
                <c:pt idx="552">
                  <c:v>4.7724951563078122</c:v>
                </c:pt>
                <c:pt idx="553">
                  <c:v>4.7707716683856471</c:v>
                </c:pt>
                <c:pt idx="554">
                  <c:v>4.7690346786355944</c:v>
                </c:pt>
                <c:pt idx="555">
                  <c:v>4.7672841908578656</c:v>
                </c:pt>
                <c:pt idx="556">
                  <c:v>4.7655202088866773</c:v>
                </c:pt>
                <c:pt idx="557">
                  <c:v>4.7637427365901024</c:v>
                </c:pt>
                <c:pt idx="558">
                  <c:v>4.7619517778703928</c:v>
                </c:pt>
                <c:pt idx="559">
                  <c:v>4.7601473366638594</c:v>
                </c:pt>
                <c:pt idx="560">
                  <c:v>4.7583294169409083</c:v>
                </c:pt>
                <c:pt idx="561">
                  <c:v>4.7564980227061255</c:v>
                </c:pt>
                <c:pt idx="562">
                  <c:v>4.7546531579981988</c:v>
                </c:pt>
                <c:pt idx="563">
                  <c:v>4.7527948268903533</c:v>
                </c:pt>
                <c:pt idx="564">
                  <c:v>4.7509230334896646</c:v>
                </c:pt>
                <c:pt idx="565">
                  <c:v>4.7490377819378882</c:v>
                </c:pt>
                <c:pt idx="566">
                  <c:v>4.7471390764108126</c:v>
                </c:pt>
                <c:pt idx="567">
                  <c:v>4.7452269211189479</c:v>
                </c:pt>
                <c:pt idx="568">
                  <c:v>4.7433013203070091</c:v>
                </c:pt>
                <c:pt idx="569">
                  <c:v>4.7413622782542815</c:v>
                </c:pt>
                <c:pt idx="570">
                  <c:v>4.7394097992745499</c:v>
                </c:pt>
                <c:pt idx="571">
                  <c:v>4.7374438877162115</c:v>
                </c:pt>
                <c:pt idx="572">
                  <c:v>4.7354645479620876</c:v>
                </c:pt>
                <c:pt idx="573">
                  <c:v>4.7334717844298124</c:v>
                </c:pt>
                <c:pt idx="574">
                  <c:v>4.7314656015716734</c:v>
                </c:pt>
                <c:pt idx="575">
                  <c:v>4.7294460038746582</c:v>
                </c:pt>
                <c:pt idx="576">
                  <c:v>4.7274129958604965</c:v>
                </c:pt>
                <c:pt idx="577">
                  <c:v>4.7253665820858783</c:v>
                </c:pt>
                <c:pt idx="578">
                  <c:v>4.7233067671421036</c:v>
                </c:pt>
                <c:pt idx="579">
                  <c:v>4.7212335556555951</c:v>
                </c:pt>
                <c:pt idx="580">
                  <c:v>4.7191469522875575</c:v>
                </c:pt>
                <c:pt idx="581">
                  <c:v>4.7170469617344128</c:v>
                </c:pt>
                <c:pt idx="582">
                  <c:v>4.7149335887272983</c:v>
                </c:pt>
                <c:pt idx="583">
                  <c:v>4.7128068380326766</c:v>
                </c:pt>
                <c:pt idx="584">
                  <c:v>4.7106667144520973</c:v>
                </c:pt>
                <c:pt idx="585">
                  <c:v>4.7085132228221713</c:v>
                </c:pt>
                <c:pt idx="586">
                  <c:v>4.7063463680149304</c:v>
                </c:pt>
                <c:pt idx="587">
                  <c:v>4.7041661549374743</c:v>
                </c:pt>
                <c:pt idx="588">
                  <c:v>4.7019725885322758</c:v>
                </c:pt>
                <c:pt idx="589">
                  <c:v>4.6997656737771889</c:v>
                </c:pt>
                <c:pt idx="590">
                  <c:v>4.697545415685469</c:v>
                </c:pt>
                <c:pt idx="591">
                  <c:v>4.6953118193058945</c:v>
                </c:pt>
                <c:pt idx="592">
                  <c:v>4.6930648897225575</c:v>
                </c:pt>
                <c:pt idx="593">
                  <c:v>4.6908046320553769</c:v>
                </c:pt>
                <c:pt idx="594">
                  <c:v>4.688531051459595</c:v>
                </c:pt>
                <c:pt idx="595">
                  <c:v>4.6862441531263244</c:v>
                </c:pt>
                <c:pt idx="596">
                  <c:v>4.683943942282248</c:v>
                </c:pt>
                <c:pt idx="597">
                  <c:v>4.6816304241899074</c:v>
                </c:pt>
                <c:pt idx="598">
                  <c:v>4.6793036041474565</c:v>
                </c:pt>
                <c:pt idx="599">
                  <c:v>4.6769634874892061</c:v>
                </c:pt>
                <c:pt idx="600">
                  <c:v>4.6746100795850696</c:v>
                </c:pt>
                <c:pt idx="601">
                  <c:v>4.6722433858410861</c:v>
                </c:pt>
                <c:pt idx="602">
                  <c:v>4.6698634116992963</c:v>
                </c:pt>
                <c:pt idx="603">
                  <c:v>4.6674701626377271</c:v>
                </c:pt>
                <c:pt idx="604">
                  <c:v>4.6650636441706066</c:v>
                </c:pt>
                <c:pt idx="605">
                  <c:v>4.66264386184824</c:v>
                </c:pt>
                <c:pt idx="606">
                  <c:v>4.66021082125721</c:v>
                </c:pt>
                <c:pt idx="607">
                  <c:v>4.6577645280204303</c:v>
                </c:pt>
                <c:pt idx="608">
                  <c:v>4.6553049877970061</c:v>
                </c:pt>
                <c:pt idx="609">
                  <c:v>4.6528322062825698</c:v>
                </c:pt>
                <c:pt idx="610">
                  <c:v>4.6503461892090385</c:v>
                </c:pt>
                <c:pt idx="611">
                  <c:v>4.6478469423449118</c:v>
                </c:pt>
                <c:pt idx="612">
                  <c:v>4.6453344714953735</c:v>
                </c:pt>
                <c:pt idx="613">
                  <c:v>4.6428087825018967</c:v>
                </c:pt>
                <c:pt idx="614">
                  <c:v>4.6402698812428822</c:v>
                </c:pt>
                <c:pt idx="615">
                  <c:v>4.637717773633339</c:v>
                </c:pt>
                <c:pt idx="616">
                  <c:v>4.6351524656251071</c:v>
                </c:pt>
                <c:pt idx="617">
                  <c:v>4.6325739632067977</c:v>
                </c:pt>
                <c:pt idx="618">
                  <c:v>4.6299822724039501</c:v>
                </c:pt>
                <c:pt idx="619">
                  <c:v>4.6273773992789984</c:v>
                </c:pt>
                <c:pt idx="620">
                  <c:v>4.6247593499314732</c:v>
                </c:pt>
                <c:pt idx="621">
                  <c:v>4.6221281304980044</c:v>
                </c:pt>
                <c:pt idx="622">
                  <c:v>4.6194837471521719</c:v>
                </c:pt>
                <c:pt idx="623">
                  <c:v>4.6168262061048999</c:v>
                </c:pt>
                <c:pt idx="624">
                  <c:v>4.6141555136042953</c:v>
                </c:pt>
                <c:pt idx="625">
                  <c:v>4.611471675935765</c:v>
                </c:pt>
                <c:pt idx="626">
                  <c:v>4.6087746994221925</c:v>
                </c:pt>
                <c:pt idx="627">
                  <c:v>4.6060645904237418</c:v>
                </c:pt>
                <c:pt idx="628">
                  <c:v>4.603341355338177</c:v>
                </c:pt>
                <c:pt idx="629">
                  <c:v>4.6006050006006545</c:v>
                </c:pt>
                <c:pt idx="630">
                  <c:v>4.5978555326842461</c:v>
                </c:pt>
                <c:pt idx="631">
                  <c:v>4.59509295809936</c:v>
                </c:pt>
                <c:pt idx="632">
                  <c:v>4.5923172833944443</c:v>
                </c:pt>
                <c:pt idx="633">
                  <c:v>4.5895285151555498</c:v>
                </c:pt>
                <c:pt idx="634">
                  <c:v>4.5867266600067103</c:v>
                </c:pt>
                <c:pt idx="635">
                  <c:v>4.5839117246098393</c:v>
                </c:pt>
                <c:pt idx="636">
                  <c:v>4.5810837156648896</c:v>
                </c:pt>
                <c:pt idx="637">
                  <c:v>4.578242639909794</c:v>
                </c:pt>
                <c:pt idx="638">
                  <c:v>4.5753885041207312</c:v>
                </c:pt>
                <c:pt idx="639">
                  <c:v>4.5725213151120698</c:v>
                </c:pt>
                <c:pt idx="640">
                  <c:v>4.5696410797363383</c:v>
                </c:pt>
                <c:pt idx="641">
                  <c:v>4.5667478048845753</c:v>
                </c:pt>
                <c:pt idx="642">
                  <c:v>4.5638414974860391</c:v>
                </c:pt>
                <c:pt idx="643">
                  <c:v>4.5609221645084599</c:v>
                </c:pt>
                <c:pt idx="644">
                  <c:v>4.557989812958346</c:v>
                </c:pt>
                <c:pt idx="645">
                  <c:v>4.5550444498804774</c:v>
                </c:pt>
                <c:pt idx="646">
                  <c:v>4.5520860823584783</c:v>
                </c:pt>
                <c:pt idx="647">
                  <c:v>4.5491147175147884</c:v>
                </c:pt>
                <c:pt idx="648">
                  <c:v>4.5461303625105938</c:v>
                </c:pt>
                <c:pt idx="649">
                  <c:v>4.543133024545841</c:v>
                </c:pt>
                <c:pt idx="650">
                  <c:v>4.5401227108595918</c:v>
                </c:pt>
                <c:pt idx="651">
                  <c:v>4.5370994287298707</c:v>
                </c:pt>
                <c:pt idx="652">
                  <c:v>4.5340631854738316</c:v>
                </c:pt>
                <c:pt idx="653">
                  <c:v>4.5310139884477492</c:v>
                </c:pt>
                <c:pt idx="654">
                  <c:v>4.5279518450472604</c:v>
                </c:pt>
                <c:pt idx="655">
                  <c:v>4.5248767627071373</c:v>
                </c:pt>
                <c:pt idx="656">
                  <c:v>4.5217887489016348</c:v>
                </c:pt>
                <c:pt idx="657">
                  <c:v>4.5186878111444511</c:v>
                </c:pt>
                <c:pt idx="658">
                  <c:v>4.5155739569889031</c:v>
                </c:pt>
                <c:pt idx="659">
                  <c:v>4.5124471940278328</c:v>
                </c:pt>
                <c:pt idx="660">
                  <c:v>4.5093075298937038</c:v>
                </c:pt>
                <c:pt idx="661">
                  <c:v>4.5061549722589085</c:v>
                </c:pt>
                <c:pt idx="662">
                  <c:v>4.5029895288355641</c:v>
                </c:pt>
                <c:pt idx="663">
                  <c:v>4.4998112073757186</c:v>
                </c:pt>
                <c:pt idx="664">
                  <c:v>4.4966200156714908</c:v>
                </c:pt>
                <c:pt idx="665">
                  <c:v>4.493415961554919</c:v>
                </c:pt>
                <c:pt idx="666">
                  <c:v>4.490199052898352</c:v>
                </c:pt>
                <c:pt idx="667">
                  <c:v>4.4869692976142677</c:v>
                </c:pt>
                <c:pt idx="668">
                  <c:v>4.4837267036554502</c:v>
                </c:pt>
                <c:pt idx="669">
                  <c:v>4.4804712790150134</c:v>
                </c:pt>
                <c:pt idx="670">
                  <c:v>4.4772030317268054</c:v>
                </c:pt>
                <c:pt idx="671">
                  <c:v>4.4739219698648389</c:v>
                </c:pt>
                <c:pt idx="672">
                  <c:v>4.4706281015440279</c:v>
                </c:pt>
                <c:pt idx="673">
                  <c:v>4.4673214349198487</c:v>
                </c:pt>
                <c:pt idx="674">
                  <c:v>4.4640019781886133</c:v>
                </c:pt>
                <c:pt idx="675">
                  <c:v>4.460669739587507</c:v>
                </c:pt>
                <c:pt idx="676">
                  <c:v>4.4573247273946661</c:v>
                </c:pt>
                <c:pt idx="677">
                  <c:v>4.4539669499292645</c:v>
                </c:pt>
                <c:pt idx="678">
                  <c:v>4.4505964155515345</c:v>
                </c:pt>
                <c:pt idx="679">
                  <c:v>4.4472131326630358</c:v>
                </c:pt>
                <c:pt idx="680">
                  <c:v>4.4438171097064796</c:v>
                </c:pt>
                <c:pt idx="681">
                  <c:v>4.4404083551660847</c:v>
                </c:pt>
                <c:pt idx="682">
                  <c:v>4.4369868775673345</c:v>
                </c:pt>
                <c:pt idx="683">
                  <c:v>4.4335526854774203</c:v>
                </c:pt>
                <c:pt idx="684">
                  <c:v>4.4301057875051297</c:v>
                </c:pt>
                <c:pt idx="685">
                  <c:v>4.4266461923009812</c:v>
                </c:pt>
                <c:pt idx="686">
                  <c:v>4.4231739085571729</c:v>
                </c:pt>
                <c:pt idx="687">
                  <c:v>4.4196889450079535</c:v>
                </c:pt>
                <c:pt idx="688">
                  <c:v>4.4161913104294213</c:v>
                </c:pt>
                <c:pt idx="689">
                  <c:v>4.4126810136398502</c:v>
                </c:pt>
                <c:pt idx="690">
                  <c:v>4.4091580634996825</c:v>
                </c:pt>
                <c:pt idx="691">
                  <c:v>4.4056224689114343</c:v>
                </c:pt>
                <c:pt idx="692">
                  <c:v>4.4020742388201111</c:v>
                </c:pt>
                <c:pt idx="693">
                  <c:v>4.398513382213121</c:v>
                </c:pt>
                <c:pt idx="694">
                  <c:v>4.3949399081204321</c:v>
                </c:pt>
                <c:pt idx="695">
                  <c:v>4.3913538256145115</c:v>
                </c:pt>
                <c:pt idx="696">
                  <c:v>4.3877551438105531</c:v>
                </c:pt>
                <c:pt idx="697">
                  <c:v>4.3841438718667423</c:v>
                </c:pt>
                <c:pt idx="698">
                  <c:v>4.3805200189838853</c:v>
                </c:pt>
                <c:pt idx="699">
                  <c:v>4.3768835944059132</c:v>
                </c:pt>
                <c:pt idx="700">
                  <c:v>4.3732346074198469</c:v>
                </c:pt>
                <c:pt idx="701">
                  <c:v>4.3695730673557938</c:v>
                </c:pt>
                <c:pt idx="702">
                  <c:v>4.3658989835872895</c:v>
                </c:pt>
                <c:pt idx="703">
                  <c:v>4.3622123655309482</c:v>
                </c:pt>
                <c:pt idx="704">
                  <c:v>4.3585132226471623</c:v>
                </c:pt>
                <c:pt idx="705">
                  <c:v>4.3548015644397546</c:v>
                </c:pt>
                <c:pt idx="706">
                  <c:v>4.3510774004561723</c:v>
                </c:pt>
                <c:pt idx="707">
                  <c:v>4.3473407402876623</c:v>
                </c:pt>
                <c:pt idx="708">
                  <c:v>4.3435915935692835</c:v>
                </c:pt>
                <c:pt idx="709">
                  <c:v>4.3398299699801433</c:v>
                </c:pt>
                <c:pt idx="710">
                  <c:v>4.3360558792432533</c:v>
                </c:pt>
                <c:pt idx="711">
                  <c:v>4.3322693311259517</c:v>
                </c:pt>
                <c:pt idx="712">
                  <c:v>4.3284703354397056</c:v>
                </c:pt>
                <c:pt idx="713">
                  <c:v>4.3246589020404045</c:v>
                </c:pt>
                <c:pt idx="714">
                  <c:v>4.3208350408282978</c:v>
                </c:pt>
                <c:pt idx="715">
                  <c:v>4.316998761748386</c:v>
                </c:pt>
                <c:pt idx="716">
                  <c:v>4.313150074790153</c:v>
                </c:pt>
                <c:pt idx="717">
                  <c:v>4.3092889899878459</c:v>
                </c:pt>
                <c:pt idx="718">
                  <c:v>4.3054155174207995</c:v>
                </c:pt>
                <c:pt idx="719">
                  <c:v>4.3015296672131358</c:v>
                </c:pt>
                <c:pt idx="720">
                  <c:v>4.2976314495340837</c:v>
                </c:pt>
                <c:pt idx="721">
                  <c:v>4.293720874598085</c:v>
                </c:pt>
                <c:pt idx="722">
                  <c:v>4.2897979526648937</c:v>
                </c:pt>
                <c:pt idx="723">
                  <c:v>4.2858626940397109</c:v>
                </c:pt>
                <c:pt idx="724">
                  <c:v>4.2819151090731111</c:v>
                </c:pt>
                <c:pt idx="725">
                  <c:v>4.2779552081614511</c:v>
                </c:pt>
                <c:pt idx="726">
                  <c:v>4.2739830017466325</c:v>
                </c:pt>
                <c:pt idx="727">
                  <c:v>4.2699985003166399</c:v>
                </c:pt>
                <c:pt idx="728">
                  <c:v>4.2660017144052311</c:v>
                </c:pt>
                <c:pt idx="729">
                  <c:v>4.2619926545922269</c:v>
                </c:pt>
                <c:pt idx="730">
                  <c:v>4.2579713315036791</c:v>
                </c:pt>
                <c:pt idx="731">
                  <c:v>4.2539377558118909</c:v>
                </c:pt>
                <c:pt idx="732">
                  <c:v>4.2498919382356464</c:v>
                </c:pt>
                <c:pt idx="733">
                  <c:v>4.2458338895400809</c:v>
                </c:pt>
                <c:pt idx="734">
                  <c:v>4.2417636205370552</c:v>
                </c:pt>
                <c:pt idx="735">
                  <c:v>4.2376811420852558</c:v>
                </c:pt>
                <c:pt idx="736">
                  <c:v>4.2335864650899859</c:v>
                </c:pt>
                <c:pt idx="737">
                  <c:v>4.2294796005037751</c:v>
                </c:pt>
                <c:pt idx="738">
                  <c:v>4.2253605593260701</c:v>
                </c:pt>
                <c:pt idx="739">
                  <c:v>4.2212293526036113</c:v>
                </c:pt>
                <c:pt idx="740">
                  <c:v>4.2170859914303449</c:v>
                </c:pt>
                <c:pt idx="741">
                  <c:v>4.2129304869478057</c:v>
                </c:pt>
                <c:pt idx="742">
                  <c:v>4.2087628503450416</c:v>
                </c:pt>
                <c:pt idx="743">
                  <c:v>4.2045830928586829</c:v>
                </c:pt>
                <c:pt idx="744">
                  <c:v>4.2003912257732665</c:v>
                </c:pt>
                <c:pt idx="745">
                  <c:v>4.1961872604211576</c:v>
                </c:pt>
                <c:pt idx="746">
                  <c:v>4.1919712081829195</c:v>
                </c:pt>
                <c:pt idx="747">
                  <c:v>4.187743080487123</c:v>
                </c:pt>
                <c:pt idx="748">
                  <c:v>4.1835028888107058</c:v>
                </c:pt>
                <c:pt idx="749">
                  <c:v>4.1792506446790174</c:v>
                </c:pt>
                <c:pt idx="750">
                  <c:v>4.1749863596658239</c:v>
                </c:pt>
                <c:pt idx="751">
                  <c:v>4.1707100453938022</c:v>
                </c:pt>
                <c:pt idx="752">
                  <c:v>4.1664217135341035</c:v>
                </c:pt>
                <c:pt idx="753">
                  <c:v>4.1621213758070548</c:v>
                </c:pt>
                <c:pt idx="754">
                  <c:v>4.1578090439818389</c:v>
                </c:pt>
                <c:pt idx="755">
                  <c:v>4.153484729876963</c:v>
                </c:pt>
                <c:pt idx="756">
                  <c:v>4.1491484453601277</c:v>
                </c:pt>
                <c:pt idx="757">
                  <c:v>4.1448002023484349</c:v>
                </c:pt>
                <c:pt idx="758">
                  <c:v>4.1404400128085879</c:v>
                </c:pt>
                <c:pt idx="759">
                  <c:v>4.1360678887569771</c:v>
                </c:pt>
                <c:pt idx="760">
                  <c:v>4.1316838422598599</c:v>
                </c:pt>
                <c:pt idx="761">
                  <c:v>4.1272878854333266</c:v>
                </c:pt>
                <c:pt idx="762">
                  <c:v>4.1228800304436666</c:v>
                </c:pt>
                <c:pt idx="763">
                  <c:v>4.118460289507337</c:v>
                </c:pt>
                <c:pt idx="764">
                  <c:v>4.1140286748910997</c:v>
                </c:pt>
                <c:pt idx="765">
                  <c:v>4.1095851989122609</c:v>
                </c:pt>
                <c:pt idx="766">
                  <c:v>4.1051298739387061</c:v>
                </c:pt>
                <c:pt idx="767">
                  <c:v>4.1006627123890933</c:v>
                </c:pt>
                <c:pt idx="768">
                  <c:v>4.096183726732912</c:v>
                </c:pt>
                <c:pt idx="769">
                  <c:v>4.0916929294908346</c:v>
                </c:pt>
                <c:pt idx="770">
                  <c:v>4.0871903332346111</c:v>
                </c:pt>
                <c:pt idx="771">
                  <c:v>4.082675950587233</c:v>
                </c:pt>
                <c:pt idx="772">
                  <c:v>4.078149794223271</c:v>
                </c:pt>
                <c:pt idx="773">
                  <c:v>4.0736118768687719</c:v>
                </c:pt>
                <c:pt idx="774">
                  <c:v>4.0690622113016248</c:v>
                </c:pt>
                <c:pt idx="775">
                  <c:v>4.0645008103515181</c:v>
                </c:pt>
                <c:pt idx="776">
                  <c:v>4.0599276869001093</c:v>
                </c:pt>
                <c:pt idx="777">
                  <c:v>4.0553428538812861</c:v>
                </c:pt>
                <c:pt idx="778">
                  <c:v>4.0507463242813113</c:v>
                </c:pt>
                <c:pt idx="779">
                  <c:v>4.0461381111388102</c:v>
                </c:pt>
                <c:pt idx="780">
                  <c:v>4.041518227545005</c:v>
                </c:pt>
                <c:pt idx="781">
                  <c:v>4.0368866866438999</c:v>
                </c:pt>
                <c:pt idx="782">
                  <c:v>4.0322435016323439</c:v>
                </c:pt>
                <c:pt idx="783">
                  <c:v>4.0275886857602154</c:v>
                </c:pt>
                <c:pt idx="784">
                  <c:v>4.0229222523306793</c:v>
                </c:pt>
                <c:pt idx="785">
                  <c:v>4.018244214700192</c:v>
                </c:pt>
                <c:pt idx="786">
                  <c:v>4.0135545862787305</c:v>
                </c:pt>
                <c:pt idx="787">
                  <c:v>4.0088533805297972</c:v>
                </c:pt>
                <c:pt idx="788">
                  <c:v>4.0041406109708326</c:v>
                </c:pt>
                <c:pt idx="789">
                  <c:v>3.9994162911732207</c:v>
                </c:pt>
                <c:pt idx="790">
                  <c:v>3.9946804347623344</c:v>
                </c:pt>
                <c:pt idx="791">
                  <c:v>3.9899330554178407</c:v>
                </c:pt>
                <c:pt idx="792">
                  <c:v>3.9851741668739757</c:v>
                </c:pt>
                <c:pt idx="793">
                  <c:v>3.9804037829194181</c:v>
                </c:pt>
                <c:pt idx="794">
                  <c:v>3.9756219173975893</c:v>
                </c:pt>
                <c:pt idx="795">
                  <c:v>3.9708285842067914</c:v>
                </c:pt>
                <c:pt idx="796">
                  <c:v>3.9660237973005001</c:v>
                </c:pt>
                <c:pt idx="797">
                  <c:v>3.9612075706871979</c:v>
                </c:pt>
                <c:pt idx="798">
                  <c:v>3.956379918430839</c:v>
                </c:pt>
                <c:pt idx="799">
                  <c:v>3.9515408546510224</c:v>
                </c:pt>
                <c:pt idx="800">
                  <c:v>3.9466903935229585</c:v>
                </c:pt>
                <c:pt idx="801">
                  <c:v>3.941828549277643</c:v>
                </c:pt>
                <c:pt idx="802">
                  <c:v>3.9369553362021836</c:v>
                </c:pt>
                <c:pt idx="803">
                  <c:v>3.9320707686399201</c:v>
                </c:pt>
                <c:pt idx="804">
                  <c:v>3.9271748609904735</c:v>
                </c:pt>
                <c:pt idx="805">
                  <c:v>3.9222676277100179</c:v>
                </c:pt>
                <c:pt idx="806">
                  <c:v>3.9173490833114482</c:v>
                </c:pt>
                <c:pt idx="807">
                  <c:v>3.9124192423645203</c:v>
                </c:pt>
                <c:pt idx="808">
                  <c:v>3.9074781194960702</c:v>
                </c:pt>
                <c:pt idx="809">
                  <c:v>3.9025257293899864</c:v>
                </c:pt>
                <c:pt idx="810">
                  <c:v>3.8975620867877634</c:v>
                </c:pt>
                <c:pt idx="811">
                  <c:v>3.8925872064882818</c:v>
                </c:pt>
                <c:pt idx="812">
                  <c:v>3.8876011033482616</c:v>
                </c:pt>
                <c:pt idx="813">
                  <c:v>3.8826037922822736</c:v>
                </c:pt>
                <c:pt idx="814">
                  <c:v>3.8775952882629152</c:v>
                </c:pt>
                <c:pt idx="815">
                  <c:v>3.8725756063212158</c:v>
                </c:pt>
                <c:pt idx="816">
                  <c:v>3.8675447615464233</c:v>
                </c:pt>
                <c:pt idx="817">
                  <c:v>3.8625027690866536</c:v>
                </c:pt>
                <c:pt idx="818">
                  <c:v>3.8574496441485504</c:v>
                </c:pt>
                <c:pt idx="819">
                  <c:v>3.8523854019979207</c:v>
                </c:pt>
                <c:pt idx="820">
                  <c:v>3.8473100579597284</c:v>
                </c:pt>
                <c:pt idx="821">
                  <c:v>3.8422236274181674</c:v>
                </c:pt>
                <c:pt idx="822">
                  <c:v>3.8371261258171319</c:v>
                </c:pt>
                <c:pt idx="823">
                  <c:v>3.8320175686600284</c:v>
                </c:pt>
                <c:pt idx="824">
                  <c:v>3.8268979715103026</c:v>
                </c:pt>
                <c:pt idx="825">
                  <c:v>3.8217673499915064</c:v>
                </c:pt>
                <c:pt idx="826">
                  <c:v>3.8166257197874009</c:v>
                </c:pt>
                <c:pt idx="827">
                  <c:v>3.811473096642215</c:v>
                </c:pt>
                <c:pt idx="828">
                  <c:v>3.8063094963608437</c:v>
                </c:pt>
                <c:pt idx="829">
                  <c:v>3.8011349348091295</c:v>
                </c:pt>
                <c:pt idx="830">
                  <c:v>3.795949427913798</c:v>
                </c:pt>
                <c:pt idx="831">
                  <c:v>3.7907529916628993</c:v>
                </c:pt>
                <c:pt idx="832">
                  <c:v>3.7855456421059457</c:v>
                </c:pt>
                <c:pt idx="833">
                  <c:v>3.7803273953540222</c:v>
                </c:pt>
                <c:pt idx="834">
                  <c:v>3.7750982675800437</c:v>
                </c:pt>
                <c:pt idx="835">
                  <c:v>3.5986837893514347</c:v>
                </c:pt>
                <c:pt idx="836">
                  <c:v>3.4302985369009695</c:v>
                </c:pt>
                <c:pt idx="837">
                  <c:v>3.2695770727246307</c:v>
                </c:pt>
                <c:pt idx="838">
                  <c:v>3.1161705916280442</c:v>
                </c:pt>
                <c:pt idx="839">
                  <c:v>2.9697461637332307</c:v>
                </c:pt>
                <c:pt idx="840">
                  <c:v>2.829986011938701</c:v>
                </c:pt>
                <c:pt idx="841">
                  <c:v>2.6965868222648184</c:v>
                </c:pt>
                <c:pt idx="842">
                  <c:v>2.5692590855876967</c:v>
                </c:pt>
                <c:pt idx="843">
                  <c:v>2.4477264693330372</c:v>
                </c:pt>
                <c:pt idx="844">
                  <c:v>2.3317252177663295</c:v>
                </c:pt>
                <c:pt idx="845">
                  <c:v>2.221003579577892</c:v>
                </c:pt>
                <c:pt idx="846">
                  <c:v>2.1153212615204753</c:v>
                </c:pt>
                <c:pt idx="847">
                  <c:v>2.0144489069136835</c:v>
                </c:pt>
                <c:pt idx="848">
                  <c:v>1.9181675978834418</c:v>
                </c:pt>
                <c:pt idx="849">
                  <c:v>1.8262683802562489</c:v>
                </c:pt>
                <c:pt idx="850">
                  <c:v>1.7385518100771156</c:v>
                </c:pt>
                <c:pt idx="851">
                  <c:v>1.6548275207670162</c:v>
                </c:pt>
                <c:pt idx="852">
                  <c:v>1.5749138099804902</c:v>
                </c:pt>
                <c:pt idx="853">
                  <c:v>1.4986372452667647</c:v>
                </c:pt>
                <c:pt idx="854">
                  <c:v>1.4258322876785843</c:v>
                </c:pt>
                <c:pt idx="855">
                  <c:v>1.3563409325118905</c:v>
                </c:pt>
                <c:pt idx="856">
                  <c:v>1.2900123663966687</c:v>
                </c:pt>
                <c:pt idx="857">
                  <c:v>1.2267026399947585</c:v>
                </c:pt>
                <c:pt idx="858">
                  <c:v>1.1662743555943074</c:v>
                </c:pt>
                <c:pt idx="859">
                  <c:v>1.1085963689228693</c:v>
                </c:pt>
                <c:pt idx="860">
                  <c:v>1.053543504532005</c:v>
                </c:pt>
                <c:pt idx="861">
                  <c:v>1.0009962841357054</c:v>
                </c:pt>
                <c:pt idx="862">
                  <c:v>0.95084066731305961</c:v>
                </c:pt>
                <c:pt idx="863">
                  <c:v>0.90296780401243026</c:v>
                </c:pt>
                <c:pt idx="864">
                  <c:v>0.85727379832001183</c:v>
                </c:pt>
                <c:pt idx="865">
                  <c:v>0.8136594829800875</c:v>
                </c:pt>
                <c:pt idx="866">
                  <c:v>0.77203020417763735</c:v>
                </c:pt>
                <c:pt idx="867">
                  <c:v>0.73229561611623384</c:v>
                </c:pt>
                <c:pt idx="868">
                  <c:v>0.69436948494538719</c:v>
                </c:pt>
                <c:pt idx="869">
                  <c:v>0.65816950161183752</c:v>
                </c:pt>
                <c:pt idx="870">
                  <c:v>0.62361710322861974</c:v>
                </c:pt>
                <c:pt idx="871">
                  <c:v>0.59063730257423319</c:v>
                </c:pt>
                <c:pt idx="872">
                  <c:v>0.55915852535188648</c:v>
                </c:pt>
                <c:pt idx="873">
                  <c:v>0.52911245485563163</c:v>
                </c:pt>
                <c:pt idx="874">
                  <c:v>0.50043388370627218</c:v>
                </c:pt>
                <c:pt idx="875">
                  <c:v>0.47306057233527588</c:v>
                </c:pt>
                <c:pt idx="876">
                  <c:v>0.4469331139095708</c:v>
                </c:pt>
                <c:pt idx="877">
                  <c:v>0.42199480540407386</c:v>
                </c:pt>
                <c:pt idx="878">
                  <c:v>0.39819152454214779</c:v>
                </c:pt>
                <c:pt idx="879">
                  <c:v>0.37547161233692194</c:v>
                </c:pt>
                <c:pt idx="880">
                  <c:v>0.35378576097855552</c:v>
                </c:pt>
                <c:pt idx="881">
                  <c:v>0.33308690682413722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8208"/>
        <c:axId val="359067032"/>
      </c:scatterChart>
      <c:valAx>
        <c:axId val="359068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7032"/>
        <c:crosses val="autoZero"/>
        <c:crossBetween val="midCat"/>
      </c:valAx>
      <c:valAx>
        <c:axId val="3590670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 formatCode="0.00000">
                  <c:v>1.5683549616828302E-2</c:v>
                </c:pt>
                <c:pt idx="7" formatCode="0.00000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171.11819110185701</c:v>
                </c:pt>
                <c:pt idx="2">
                  <c:v>265.28807190730015</c:v>
                </c:pt>
                <c:pt idx="3">
                  <c:v>331.77026873074419</c:v>
                </c:pt>
                <c:pt idx="4">
                  <c:v>380.71480205138732</c:v>
                </c:pt>
                <c:pt idx="5">
                  <c:v>417.53895892032176</c:v>
                </c:pt>
                <c:pt idx="6">
                  <c:v>445.63381456899197</c:v>
                </c:pt>
                <c:pt idx="7">
                  <c:v>467.28855969751493</c:v>
                </c:pt>
                <c:pt idx="8">
                  <c:v>484.11737360959222</c:v>
                </c:pt>
                <c:pt idx="9">
                  <c:v>497.29061283629915</c:v>
                </c:pt>
                <c:pt idx="10">
                  <c:v>507.67308814365589</c:v>
                </c:pt>
                <c:pt idx="11">
                  <c:v>515.91250952428265</c:v>
                </c:pt>
                <c:pt idx="12">
                  <c:v>522.49881346140535</c:v>
                </c:pt>
                <c:pt idx="13">
                  <c:v>527.80536692769124</c:v>
                </c:pt>
                <c:pt idx="14">
                  <c:v>532.11833750735525</c:v>
                </c:pt>
                <c:pt idx="15">
                  <c:v>535.65804502981052</c:v>
                </c:pt>
                <c:pt idx="16">
                  <c:v>538.59472060108408</c:v>
                </c:pt>
                <c:pt idx="17">
                  <c:v>541.0602752704732</c:v>
                </c:pt>
                <c:pt idx="18">
                  <c:v>543.15716988877818</c:v>
                </c:pt>
                <c:pt idx="19">
                  <c:v>544.96514886677562</c:v>
                </c:pt>
                <c:pt idx="20">
                  <c:v>546.54638188789454</c:v>
                </c:pt>
                <c:pt idx="21">
                  <c:v>547.94940824543937</c:v>
                </c:pt>
                <c:pt idx="22">
                  <c:v>549.21217405892537</c:v>
                </c:pt>
                <c:pt idx="23">
                  <c:v>550.36437821845152</c:v>
                </c:pt>
                <c:pt idx="24">
                  <c:v>551.42928903422103</c:v>
                </c:pt>
                <c:pt idx="25">
                  <c:v>552.42515403611628</c:v>
                </c:pt>
                <c:pt idx="26">
                  <c:v>553.36629604069833</c:v>
                </c:pt>
                <c:pt idx="27">
                  <c:v>554.26396664778372</c:v>
                </c:pt>
                <c:pt idx="28">
                  <c:v>555.1270117657881</c:v>
                </c:pt>
                <c:pt idx="29">
                  <c:v>555.96239120161454</c:v>
                </c:pt>
                <c:pt idx="30">
                  <c:v>556.77558476205547</c:v>
                </c:pt>
                <c:pt idx="31">
                  <c:v>557.57090997491696</c:v>
                </c:pt>
                <c:pt idx="32">
                  <c:v>558.35177089601609</c:v>
                </c:pt>
                <c:pt idx="33">
                  <c:v>559.12085311875865</c:v>
                </c:pt>
                <c:pt idx="34">
                  <c:v>559.88027674423222</c:v>
                </c:pt>
                <c:pt idx="35">
                  <c:v>560.63171646933631</c:v>
                </c:pt>
                <c:pt idx="36">
                  <c:v>561.37649593083029</c:v>
                </c:pt>
                <c:pt idx="37">
                  <c:v>562.11566187988683</c:v>
                </c:pt>
                <c:pt idx="38">
                  <c:v>562.85004253887143</c:v>
                </c:pt>
                <c:pt idx="39">
                  <c:v>563.58029354619441</c:v>
                </c:pt>
                <c:pt idx="40">
                  <c:v>564.30693415340647</c:v>
                </c:pt>
                <c:pt idx="41">
                  <c:v>565.03037576140639</c:v>
                </c:pt>
                <c:pt idx="42">
                  <c:v>565.75094443233888</c:v>
                </c:pt>
                <c:pt idx="43">
                  <c:v>566.46889866004597</c:v>
                </c:pt>
                <c:pt idx="44">
                  <c:v>567.1844434071819</c:v>
                </c:pt>
                <c:pt idx="45">
                  <c:v>567.89774119981905</c:v>
                </c:pt>
                <c:pt idx="46">
                  <c:v>568.60892090247171</c:v>
                </c:pt>
                <c:pt idx="47">
                  <c:v>569.31808466246548</c:v>
                </c:pt>
                <c:pt idx="48">
                  <c:v>570.02531340887595</c:v>
                </c:pt>
                <c:pt idx="49">
                  <c:v>570.7306712100841</c:v>
                </c:pt>
                <c:pt idx="50">
                  <c:v>571.43420872836327</c:v>
                </c:pt>
                <c:pt idx="51">
                  <c:v>572.13596596082994</c:v>
                </c:pt>
                <c:pt idx="52">
                  <c:v>572.83597441491941</c:v>
                </c:pt>
                <c:pt idx="53">
                  <c:v>573.53425883682951</c:v>
                </c:pt>
                <c:pt idx="54">
                  <c:v>574.23083858469715</c:v>
                </c:pt>
                <c:pt idx="55">
                  <c:v>574.9257287211824</c:v>
                </c:pt>
                <c:pt idx="56">
                  <c:v>575.61894088231054</c:v>
                </c:pt>
                <c:pt idx="57">
                  <c:v>576.31048396966355</c:v>
                </c:pt>
                <c:pt idx="58">
                  <c:v>577.00036470165207</c:v>
                </c:pt>
                <c:pt idx="59">
                  <c:v>577.68858805290949</c:v>
                </c:pt>
                <c:pt idx="60">
                  <c:v>578.37515760464987</c:v>
                </c:pt>
                <c:pt idx="61">
                  <c:v>579.06007582476002</c:v>
                </c:pt>
                <c:pt idx="62">
                  <c:v>579.74334429072087</c:v>
                </c:pt>
                <c:pt idx="63">
                  <c:v>580.42496386827042</c:v>
                </c:pt>
                <c:pt idx="64">
                  <c:v>581.10493485413144</c:v>
                </c:pt>
                <c:pt idx="65">
                  <c:v>581.78325708989075</c:v>
                </c:pt>
                <c:pt idx="66">
                  <c:v>582.45993005343826</c:v>
                </c:pt>
                <c:pt idx="67">
                  <c:v>583.13495293214805</c:v>
                </c:pt>
                <c:pt idx="68">
                  <c:v>583.80832468133144</c:v>
                </c:pt>
                <c:pt idx="69">
                  <c:v>584.48004407133351</c:v>
                </c:pt>
                <c:pt idx="70">
                  <c:v>585.15010972512641</c:v>
                </c:pt>
                <c:pt idx="71">
                  <c:v>585.81852014842082</c:v>
                </c:pt>
                <c:pt idx="72">
                  <c:v>586.4852737542351</c:v>
                </c:pt>
                <c:pt idx="73">
                  <c:v>587.15036888208647</c:v>
                </c:pt>
                <c:pt idx="74">
                  <c:v>587.81380381387362</c:v>
                </c:pt>
                <c:pt idx="75">
                  <c:v>588.47557678634848</c:v>
                </c:pt>
                <c:pt idx="76">
                  <c:v>589.13568600133931</c:v>
                </c:pt>
                <c:pt idx="77">
                  <c:v>589.79412963378775</c:v>
                </c:pt>
                <c:pt idx="78">
                  <c:v>590.45090583846013</c:v>
                </c:pt>
                <c:pt idx="79">
                  <c:v>591.10601275517354</c:v>
                </c:pt>
                <c:pt idx="80">
                  <c:v>591.75944851306508</c:v>
                </c:pt>
                <c:pt idx="81">
                  <c:v>592.41121123400671</c:v>
                </c:pt>
                <c:pt idx="82">
                  <c:v>593.06129903537385</c:v>
                </c:pt>
                <c:pt idx="83">
                  <c:v>593.70971003236843</c:v>
                </c:pt>
                <c:pt idx="84">
                  <c:v>594.35644233975427</c:v>
                </c:pt>
                <c:pt idx="85">
                  <c:v>595.00149407319179</c:v>
                </c:pt>
                <c:pt idx="86">
                  <c:v>595.64486335072093</c:v>
                </c:pt>
                <c:pt idx="87">
                  <c:v>596.28654829337108</c:v>
                </c:pt>
                <c:pt idx="88">
                  <c:v>596.92654702612128</c:v>
                </c:pt>
                <c:pt idx="89">
                  <c:v>597.56485767850347</c:v>
                </c:pt>
                <c:pt idx="90">
                  <c:v>598.20147838501373</c:v>
                </c:pt>
                <c:pt idx="91">
                  <c:v>598.83640728558237</c:v>
                </c:pt>
                <c:pt idx="92">
                  <c:v>599.46964252580597</c:v>
                </c:pt>
                <c:pt idx="93">
                  <c:v>600.10118225738768</c:v>
                </c:pt>
                <c:pt idx="94">
                  <c:v>600.73102463809187</c:v>
                </c:pt>
                <c:pt idx="95">
                  <c:v>601.35916783212133</c:v>
                </c:pt>
                <c:pt idx="96">
                  <c:v>601.98561001005589</c:v>
                </c:pt>
                <c:pt idx="97">
                  <c:v>602.61034934924294</c:v>
                </c:pt>
                <c:pt idx="98">
                  <c:v>603.23338403348282</c:v>
                </c:pt>
                <c:pt idx="99">
                  <c:v>603.8547122534286</c:v>
                </c:pt>
                <c:pt idx="100">
                  <c:v>604.47433220645996</c:v>
                </c:pt>
                <c:pt idx="101">
                  <c:v>605.09224209678371</c:v>
                </c:pt>
                <c:pt idx="102">
                  <c:v>605.70844013541694</c:v>
                </c:pt>
                <c:pt idx="103">
                  <c:v>606.32292454024685</c:v>
                </c:pt>
                <c:pt idx="104">
                  <c:v>606.93569353599707</c:v>
                </c:pt>
                <c:pt idx="105">
                  <c:v>607.54674535427887</c:v>
                </c:pt>
                <c:pt idx="106">
                  <c:v>608.15607823353719</c:v>
                </c:pt>
                <c:pt idx="107">
                  <c:v>608.76369041915598</c:v>
                </c:pt>
                <c:pt idx="108">
                  <c:v>609.36958016328447</c:v>
                </c:pt>
                <c:pt idx="109">
                  <c:v>609.97374572498939</c:v>
                </c:pt>
                <c:pt idx="110">
                  <c:v>610.57618537018641</c:v>
                </c:pt>
                <c:pt idx="111">
                  <c:v>611.17689737164187</c:v>
                </c:pt>
                <c:pt idx="112">
                  <c:v>611.77588000885555</c:v>
                </c:pt>
                <c:pt idx="113">
                  <c:v>612.37313156824155</c:v>
                </c:pt>
                <c:pt idx="114">
                  <c:v>612.96865034301391</c:v>
                </c:pt>
                <c:pt idx="115">
                  <c:v>613.56243463309659</c:v>
                </c:pt>
                <c:pt idx="116">
                  <c:v>614.15448274524897</c:v>
                </c:pt>
                <c:pt idx="117">
                  <c:v>614.74479299299435</c:v>
                </c:pt>
                <c:pt idx="118">
                  <c:v>615.3333636965973</c:v>
                </c:pt>
                <c:pt idx="119">
                  <c:v>615.92019318305336</c:v>
                </c:pt>
                <c:pt idx="120">
                  <c:v>616.50527978601974</c:v>
                </c:pt>
                <c:pt idx="121">
                  <c:v>617.08862184595512</c:v>
                </c:pt>
                <c:pt idx="122">
                  <c:v>617.67021770988731</c:v>
                </c:pt>
                <c:pt idx="123">
                  <c:v>618.25006573167116</c:v>
                </c:pt>
                <c:pt idx="124">
                  <c:v>618.8281642716604</c:v>
                </c:pt>
                <c:pt idx="125">
                  <c:v>619.40451169695189</c:v>
                </c:pt>
                <c:pt idx="126">
                  <c:v>619.97910638119174</c:v>
                </c:pt>
                <c:pt idx="127">
                  <c:v>620.5519467047518</c:v>
                </c:pt>
                <c:pt idx="128">
                  <c:v>621.12303105451952</c:v>
                </c:pt>
                <c:pt idx="129">
                  <c:v>621.69235782390979</c:v>
                </c:pt>
                <c:pt idx="130">
                  <c:v>622.25992541305607</c:v>
                </c:pt>
                <c:pt idx="131">
                  <c:v>622.82573222849032</c:v>
                </c:pt>
                <c:pt idx="132">
                  <c:v>623.38977668339544</c:v>
                </c:pt>
                <c:pt idx="133">
                  <c:v>623.95205719737817</c:v>
                </c:pt>
                <c:pt idx="134">
                  <c:v>624.51257219663376</c:v>
                </c:pt>
                <c:pt idx="135">
                  <c:v>625.07132011378769</c:v>
                </c:pt>
                <c:pt idx="136">
                  <c:v>625.62829938802031</c:v>
                </c:pt>
                <c:pt idx="137">
                  <c:v>626.18350846487579</c:v>
                </c:pt>
                <c:pt idx="138">
                  <c:v>626.73694579642847</c:v>
                </c:pt>
                <c:pt idx="139">
                  <c:v>627.28860984112714</c:v>
                </c:pt>
                <c:pt idx="140">
                  <c:v>627.83849906389241</c:v>
                </c:pt>
                <c:pt idx="141">
                  <c:v>628.38661193598341</c:v>
                </c:pt>
                <c:pt idx="142">
                  <c:v>628.93294693515304</c:v>
                </c:pt>
                <c:pt idx="143">
                  <c:v>629.47750254542132</c:v>
                </c:pt>
                <c:pt idx="144">
                  <c:v>630.02027725724827</c:v>
                </c:pt>
                <c:pt idx="145">
                  <c:v>630.56126956741434</c:v>
                </c:pt>
                <c:pt idx="146">
                  <c:v>631.10047797897198</c:v>
                </c:pt>
                <c:pt idx="147">
                  <c:v>631.63790100135111</c:v>
                </c:pt>
                <c:pt idx="148">
                  <c:v>632.17353715039417</c:v>
                </c:pt>
                <c:pt idx="149">
                  <c:v>632.70738494802902</c:v>
                </c:pt>
                <c:pt idx="150">
                  <c:v>633.23944292264878</c:v>
                </c:pt>
                <c:pt idx="151">
                  <c:v>633.76970960874951</c:v>
                </c:pt>
                <c:pt idx="152">
                  <c:v>634.29818354726376</c:v>
                </c:pt>
                <c:pt idx="153">
                  <c:v>634.82486328517473</c:v>
                </c:pt>
                <c:pt idx="154">
                  <c:v>635.34974737577136</c:v>
                </c:pt>
                <c:pt idx="155">
                  <c:v>635.87283437858582</c:v>
                </c:pt>
                <c:pt idx="156">
                  <c:v>636.39412285937237</c:v>
                </c:pt>
                <c:pt idx="157">
                  <c:v>636.9136113899342</c:v>
                </c:pt>
                <c:pt idx="158">
                  <c:v>637.43129854836957</c:v>
                </c:pt>
                <c:pt idx="159">
                  <c:v>637.94718291892764</c:v>
                </c:pt>
                <c:pt idx="160">
                  <c:v>638.46126309193551</c:v>
                </c:pt>
                <c:pt idx="161">
                  <c:v>638.97353766392132</c:v>
                </c:pt>
                <c:pt idx="162">
                  <c:v>639.48400523751945</c:v>
                </c:pt>
                <c:pt idx="163">
                  <c:v>639.99266442143369</c:v>
                </c:pt>
                <c:pt idx="164">
                  <c:v>640.49951383050859</c:v>
                </c:pt>
                <c:pt idx="165">
                  <c:v>641.00455208567621</c:v>
                </c:pt>
                <c:pt idx="166">
                  <c:v>641.5077778138442</c:v>
                </c:pt>
                <c:pt idx="167">
                  <c:v>642.00918964813172</c:v>
                </c:pt>
                <c:pt idx="168">
                  <c:v>642.50878622761309</c:v>
                </c:pt>
                <c:pt idx="169">
                  <c:v>643.00656619736776</c:v>
                </c:pt>
                <c:pt idx="170">
                  <c:v>643.50252820854348</c:v>
                </c:pt>
                <c:pt idx="171">
                  <c:v>643.99667091833146</c:v>
                </c:pt>
                <c:pt idx="172">
                  <c:v>644.48899298982212</c:v>
                </c:pt>
                <c:pt idx="173">
                  <c:v>644.97949309218598</c:v>
                </c:pt>
                <c:pt idx="174">
                  <c:v>645.46816990050206</c:v>
                </c:pt>
                <c:pt idx="175">
                  <c:v>645.95502209583958</c:v>
                </c:pt>
                <c:pt idx="176">
                  <c:v>646.44004836524061</c:v>
                </c:pt>
                <c:pt idx="177">
                  <c:v>646.92324740159745</c:v>
                </c:pt>
                <c:pt idx="178">
                  <c:v>647.40461790382835</c:v>
                </c:pt>
                <c:pt idx="179">
                  <c:v>647.88415857671293</c:v>
                </c:pt>
                <c:pt idx="180">
                  <c:v>648.36186813092058</c:v>
                </c:pt>
                <c:pt idx="181">
                  <c:v>648.83774528310437</c:v>
                </c:pt>
                <c:pt idx="182">
                  <c:v>649.31178875561477</c:v>
                </c:pt>
                <c:pt idx="183">
                  <c:v>649.78399727684825</c:v>
                </c:pt>
                <c:pt idx="184">
                  <c:v>650.25436958098328</c:v>
                </c:pt>
                <c:pt idx="185">
                  <c:v>650.72290440806819</c:v>
                </c:pt>
                <c:pt idx="186">
                  <c:v>651.18960050391217</c:v>
                </c:pt>
                <c:pt idx="187">
                  <c:v>651.65445662024899</c:v>
                </c:pt>
                <c:pt idx="188">
                  <c:v>652.11747151458394</c:v>
                </c:pt>
                <c:pt idx="189">
                  <c:v>652.57864395016963</c:v>
                </c:pt>
                <c:pt idx="190">
                  <c:v>653.03797269612778</c:v>
                </c:pt>
                <c:pt idx="191">
                  <c:v>653.4954565273224</c:v>
                </c:pt>
                <c:pt idx="192">
                  <c:v>653.951094224391</c:v>
                </c:pt>
                <c:pt idx="193">
                  <c:v>654.40488457372055</c:v>
                </c:pt>
                <c:pt idx="194">
                  <c:v>654.85682636744718</c:v>
                </c:pt>
                <c:pt idx="195">
                  <c:v>655.30691840343877</c:v>
                </c:pt>
                <c:pt idx="196">
                  <c:v>655.75515948535633</c:v>
                </c:pt>
                <c:pt idx="197">
                  <c:v>656.20154842245131</c:v>
                </c:pt>
                <c:pt idx="198">
                  <c:v>656.64608402972306</c:v>
                </c:pt>
                <c:pt idx="199">
                  <c:v>657.0887651279819</c:v>
                </c:pt>
                <c:pt idx="200">
                  <c:v>657.52959054354619</c:v>
                </c:pt>
                <c:pt idx="201">
                  <c:v>657.96855910848126</c:v>
                </c:pt>
                <c:pt idx="202">
                  <c:v>658.40566966059623</c:v>
                </c:pt>
                <c:pt idx="203">
                  <c:v>658.84092104320393</c:v>
                </c:pt>
                <c:pt idx="204">
                  <c:v>659.27431210534246</c:v>
                </c:pt>
                <c:pt idx="205">
                  <c:v>659.70584170171628</c:v>
                </c:pt>
                <c:pt idx="206">
                  <c:v>660.13550869260007</c:v>
                </c:pt>
                <c:pt idx="207">
                  <c:v>660.56331194384052</c:v>
                </c:pt>
                <c:pt idx="208">
                  <c:v>660.98925032697582</c:v>
                </c:pt>
                <c:pt idx="209">
                  <c:v>661.4133227191079</c:v>
                </c:pt>
                <c:pt idx="210">
                  <c:v>661.83552800287578</c:v>
                </c:pt>
                <c:pt idx="211">
                  <c:v>662.25586506660306</c:v>
                </c:pt>
                <c:pt idx="212">
                  <c:v>662.67433280403168</c:v>
                </c:pt>
                <c:pt idx="213">
                  <c:v>663.09093011456673</c:v>
                </c:pt>
                <c:pt idx="214">
                  <c:v>663.5056559030877</c:v>
                </c:pt>
                <c:pt idx="215">
                  <c:v>663.91850908008462</c:v>
                </c:pt>
                <c:pt idx="216">
                  <c:v>664.3294885614938</c:v>
                </c:pt>
                <c:pt idx="217">
                  <c:v>664.73859326886179</c:v>
                </c:pt>
                <c:pt idx="218">
                  <c:v>665.14582212911193</c:v>
                </c:pt>
                <c:pt idx="219">
                  <c:v>665.55117407481873</c:v>
                </c:pt>
                <c:pt idx="220">
                  <c:v>665.95464804389451</c:v>
                </c:pt>
                <c:pt idx="221">
                  <c:v>666.35624297987897</c:v>
                </c:pt>
                <c:pt idx="222">
                  <c:v>666.75595783165238</c:v>
                </c:pt>
                <c:pt idx="223">
                  <c:v>667.15379155361802</c:v>
                </c:pt>
                <c:pt idx="224">
                  <c:v>667.54974310563796</c:v>
                </c:pt>
                <c:pt idx="225">
                  <c:v>667.9438114530185</c:v>
                </c:pt>
                <c:pt idx="226">
                  <c:v>668.33599556645891</c:v>
                </c:pt>
                <c:pt idx="227">
                  <c:v>668.72629442212917</c:v>
                </c:pt>
                <c:pt idx="228">
                  <c:v>669.11470700162158</c:v>
                </c:pt>
                <c:pt idx="229">
                  <c:v>669.50123229190922</c:v>
                </c:pt>
                <c:pt idx="230">
                  <c:v>669.88586928534733</c:v>
                </c:pt>
                <c:pt idx="231">
                  <c:v>670.26861697969196</c:v>
                </c:pt>
                <c:pt idx="232">
                  <c:v>670.64947437816681</c:v>
                </c:pt>
                <c:pt idx="233">
                  <c:v>671.02844048924544</c:v>
                </c:pt>
                <c:pt idx="234">
                  <c:v>671.4055143268356</c:v>
                </c:pt>
                <c:pt idx="235">
                  <c:v>671.78069491019755</c:v>
                </c:pt>
                <c:pt idx="236">
                  <c:v>672.15398126392745</c:v>
                </c:pt>
                <c:pt idx="237">
                  <c:v>672.52537241801735</c:v>
                </c:pt>
                <c:pt idx="238">
                  <c:v>672.89486740764573</c:v>
                </c:pt>
                <c:pt idx="239">
                  <c:v>673.26246527348894</c:v>
                </c:pt>
                <c:pt idx="240">
                  <c:v>673.6281650614203</c:v>
                </c:pt>
                <c:pt idx="241">
                  <c:v>673.99196582270508</c:v>
                </c:pt>
                <c:pt idx="242">
                  <c:v>674.35386661384769</c:v>
                </c:pt>
                <c:pt idx="243">
                  <c:v>674.71386649664362</c:v>
                </c:pt>
                <c:pt idx="244">
                  <c:v>675.07196453824827</c:v>
                </c:pt>
                <c:pt idx="245">
                  <c:v>675.42815981097419</c:v>
                </c:pt>
                <c:pt idx="246">
                  <c:v>675.78245139253056</c:v>
                </c:pt>
                <c:pt idx="247">
                  <c:v>676.13483836581111</c:v>
                </c:pt>
                <c:pt idx="248">
                  <c:v>676.48531981894439</c:v>
                </c:pt>
                <c:pt idx="249">
                  <c:v>676.83389484538088</c:v>
                </c:pt>
                <c:pt idx="250">
                  <c:v>677.18056254376802</c:v>
                </c:pt>
                <c:pt idx="251">
                  <c:v>677.52532201795304</c:v>
                </c:pt>
                <c:pt idx="252">
                  <c:v>677.86817237704304</c:v>
                </c:pt>
                <c:pt idx="253">
                  <c:v>678.20911273537615</c:v>
                </c:pt>
                <c:pt idx="254">
                  <c:v>678.54814221244135</c:v>
                </c:pt>
                <c:pt idx="255">
                  <c:v>678.8852599330188</c:v>
                </c:pt>
                <c:pt idx="256">
                  <c:v>679.22046502698834</c:v>
                </c:pt>
                <c:pt idx="257">
                  <c:v>679.55375662942197</c:v>
                </c:pt>
                <c:pt idx="258">
                  <c:v>679.88513388068668</c:v>
                </c:pt>
                <c:pt idx="259">
                  <c:v>680.21459592617634</c:v>
                </c:pt>
                <c:pt idx="260">
                  <c:v>680.54214191654785</c:v>
                </c:pt>
                <c:pt idx="261">
                  <c:v>680.86777100757342</c:v>
                </c:pt>
                <c:pt idx="262">
                  <c:v>681.19148236016304</c:v>
                </c:pt>
                <c:pt idx="263">
                  <c:v>681.51327514043203</c:v>
                </c:pt>
                <c:pt idx="264">
                  <c:v>681.83314851954094</c:v>
                </c:pt>
                <c:pt idx="265">
                  <c:v>682.15110167386968</c:v>
                </c:pt>
                <c:pt idx="266">
                  <c:v>682.46713378487607</c:v>
                </c:pt>
                <c:pt idx="267">
                  <c:v>682.78124403915092</c:v>
                </c:pt>
                <c:pt idx="268">
                  <c:v>683.09343162836512</c:v>
                </c:pt>
                <c:pt idx="269">
                  <c:v>683.40369574932163</c:v>
                </c:pt>
                <c:pt idx="270">
                  <c:v>683.71203560392451</c:v>
                </c:pt>
                <c:pt idx="271">
                  <c:v>684.01845039914622</c:v>
                </c:pt>
                <c:pt idx="272">
                  <c:v>684.32293934704876</c:v>
                </c:pt>
                <c:pt idx="273">
                  <c:v>684.62550166478434</c:v>
                </c:pt>
                <c:pt idx="274">
                  <c:v>684.92613657455922</c:v>
                </c:pt>
                <c:pt idx="275">
                  <c:v>685.22484330367661</c:v>
                </c:pt>
                <c:pt idx="276">
                  <c:v>685.52162108446237</c:v>
                </c:pt>
                <c:pt idx="277">
                  <c:v>685.81646915427086</c:v>
                </c:pt>
                <c:pt idx="278">
                  <c:v>686.10938675557168</c:v>
                </c:pt>
                <c:pt idx="279">
                  <c:v>686.40037313583412</c:v>
                </c:pt>
                <c:pt idx="280">
                  <c:v>686.68942754754084</c:v>
                </c:pt>
                <c:pt idx="281">
                  <c:v>686.97654924822052</c:v>
                </c:pt>
                <c:pt idx="282">
                  <c:v>687.26173750049884</c:v>
                </c:pt>
                <c:pt idx="283">
                  <c:v>687.54499157188479</c:v>
                </c:pt>
                <c:pt idx="284">
                  <c:v>687.82631073495747</c:v>
                </c:pt>
                <c:pt idx="285">
                  <c:v>688.10569426732138</c:v>
                </c:pt>
                <c:pt idx="286">
                  <c:v>688.38314145153163</c:v>
                </c:pt>
                <c:pt idx="287">
                  <c:v>688.65865157519625</c:v>
                </c:pt>
                <c:pt idx="288">
                  <c:v>688.93222393082431</c:v>
                </c:pt>
                <c:pt idx="289">
                  <c:v>689.20385781597406</c:v>
                </c:pt>
                <c:pt idx="290">
                  <c:v>689.47355253315095</c:v>
                </c:pt>
                <c:pt idx="291">
                  <c:v>689.74130738986912</c:v>
                </c:pt>
                <c:pt idx="292">
                  <c:v>690.00712169853693</c:v>
                </c:pt>
                <c:pt idx="293">
                  <c:v>690.27099477654986</c:v>
                </c:pt>
                <c:pt idx="294">
                  <c:v>690.53292594628249</c:v>
                </c:pt>
                <c:pt idx="295">
                  <c:v>690.79291453504118</c:v>
                </c:pt>
                <c:pt idx="296">
                  <c:v>691.05095987500158</c:v>
                </c:pt>
                <c:pt idx="297">
                  <c:v>691.30706130343754</c:v>
                </c:pt>
                <c:pt idx="298">
                  <c:v>691.56121816238988</c:v>
                </c:pt>
                <c:pt idx="299">
                  <c:v>691.81342979888404</c:v>
                </c:pt>
                <c:pt idx="300">
                  <c:v>692.0636955649378</c:v>
                </c:pt>
                <c:pt idx="301">
                  <c:v>692.31201481734263</c:v>
                </c:pt>
                <c:pt idx="302">
                  <c:v>692.55838691793849</c:v>
                </c:pt>
                <c:pt idx="303">
                  <c:v>692.80281123336056</c:v>
                </c:pt>
                <c:pt idx="304">
                  <c:v>693.04528713520915</c:v>
                </c:pt>
                <c:pt idx="305">
                  <c:v>693.28581399995824</c:v>
                </c:pt>
                <c:pt idx="306">
                  <c:v>693.52439120899305</c:v>
                </c:pt>
                <c:pt idx="307">
                  <c:v>693.76101814853575</c:v>
                </c:pt>
                <c:pt idx="308">
                  <c:v>693.99569420971898</c:v>
                </c:pt>
                <c:pt idx="309">
                  <c:v>694.22841878854115</c:v>
                </c:pt>
                <c:pt idx="310">
                  <c:v>694.45919128594073</c:v>
                </c:pt>
                <c:pt idx="311">
                  <c:v>694.68801110756806</c:v>
                </c:pt>
                <c:pt idx="312">
                  <c:v>694.91487766408</c:v>
                </c:pt>
                <c:pt idx="313">
                  <c:v>695.13979037092838</c:v>
                </c:pt>
                <c:pt idx="314">
                  <c:v>695.36274864843938</c:v>
                </c:pt>
                <c:pt idx="315">
                  <c:v>695.5837519217157</c:v>
                </c:pt>
                <c:pt idx="316">
                  <c:v>695.80279962078976</c:v>
                </c:pt>
                <c:pt idx="317">
                  <c:v>696.0198911805071</c:v>
                </c:pt>
                <c:pt idx="318">
                  <c:v>696.2350260405326</c:v>
                </c:pt>
                <c:pt idx="319">
                  <c:v>696.44820364535769</c:v>
                </c:pt>
                <c:pt idx="320">
                  <c:v>696.6594234443055</c:v>
                </c:pt>
                <c:pt idx="321">
                  <c:v>696.86868489153255</c:v>
                </c:pt>
                <c:pt idx="322">
                  <c:v>697.07598744602069</c:v>
                </c:pt>
                <c:pt idx="323">
                  <c:v>697.2813305714842</c:v>
                </c:pt>
                <c:pt idx="324">
                  <c:v>697.48471373654149</c:v>
                </c:pt>
                <c:pt idx="325">
                  <c:v>697.68613641458194</c:v>
                </c:pt>
                <c:pt idx="326">
                  <c:v>697.88559808380592</c:v>
                </c:pt>
                <c:pt idx="327">
                  <c:v>698.08309822714841</c:v>
                </c:pt>
                <c:pt idx="328">
                  <c:v>698.27863633239656</c:v>
                </c:pt>
                <c:pt idx="329">
                  <c:v>698.47221189215134</c:v>
                </c:pt>
                <c:pt idx="330">
                  <c:v>698.66382440369432</c:v>
                </c:pt>
                <c:pt idx="331">
                  <c:v>698.85347336918096</c:v>
                </c:pt>
                <c:pt idx="332">
                  <c:v>699.04115829550722</c:v>
                </c:pt>
                <c:pt idx="333">
                  <c:v>699.22687869434264</c:v>
                </c:pt>
                <c:pt idx="334">
                  <c:v>699.41063408211392</c:v>
                </c:pt>
                <c:pt idx="335">
                  <c:v>699.5924239800446</c:v>
                </c:pt>
                <c:pt idx="336">
                  <c:v>699.77224791408469</c:v>
                </c:pt>
                <c:pt idx="337">
                  <c:v>699.95010541495333</c:v>
                </c:pt>
                <c:pt idx="338">
                  <c:v>700.1259960181543</c:v>
                </c:pt>
                <c:pt idx="339">
                  <c:v>700.29991926387845</c:v>
                </c:pt>
                <c:pt idx="340">
                  <c:v>700.47187469713242</c:v>
                </c:pt>
                <c:pt idx="341">
                  <c:v>700.64186186759378</c:v>
                </c:pt>
                <c:pt idx="342">
                  <c:v>700.80988032972527</c:v>
                </c:pt>
                <c:pt idx="343">
                  <c:v>700.97592964276396</c:v>
                </c:pt>
                <c:pt idx="344">
                  <c:v>701.1400093705679</c:v>
                </c:pt>
                <c:pt idx="345">
                  <c:v>701.3021190818406</c:v>
                </c:pt>
                <c:pt idx="346">
                  <c:v>701.46225834995209</c:v>
                </c:pt>
                <c:pt idx="347">
                  <c:v>701.6204267530054</c:v>
                </c:pt>
                <c:pt idx="348">
                  <c:v>701.77662387381963</c:v>
                </c:pt>
                <c:pt idx="349">
                  <c:v>701.93084929993938</c:v>
                </c:pt>
                <c:pt idx="350">
                  <c:v>702.0831026236167</c:v>
                </c:pt>
                <c:pt idx="351">
                  <c:v>702.23338344182298</c:v>
                </c:pt>
                <c:pt idx="352">
                  <c:v>702.38169135622957</c:v>
                </c:pt>
                <c:pt idx="353">
                  <c:v>702.52802597323193</c:v>
                </c:pt>
                <c:pt idx="354">
                  <c:v>702.67238690386603</c:v>
                </c:pt>
                <c:pt idx="355">
                  <c:v>702.81477376396072</c:v>
                </c:pt>
                <c:pt idx="356">
                  <c:v>702.95518617395896</c:v>
                </c:pt>
                <c:pt idx="357">
                  <c:v>703.09362375904743</c:v>
                </c:pt>
                <c:pt idx="358">
                  <c:v>703.23008614908099</c:v>
                </c:pt>
                <c:pt idx="359">
                  <c:v>703.36457297860738</c:v>
                </c:pt>
                <c:pt idx="360">
                  <c:v>703.4970838868569</c:v>
                </c:pt>
                <c:pt idx="361">
                  <c:v>703.62761851775031</c:v>
                </c:pt>
                <c:pt idx="362">
                  <c:v>703.75617651988216</c:v>
                </c:pt>
                <c:pt idx="363">
                  <c:v>703.88275754651943</c:v>
                </c:pt>
                <c:pt idx="364">
                  <c:v>704.00736125559899</c:v>
                </c:pt>
                <c:pt idx="365">
                  <c:v>704.12998730974221</c:v>
                </c:pt>
                <c:pt idx="366">
                  <c:v>704.25063537626625</c:v>
                </c:pt>
                <c:pt idx="367">
                  <c:v>704.36930512710296</c:v>
                </c:pt>
                <c:pt idx="368">
                  <c:v>704.48599623887094</c:v>
                </c:pt>
                <c:pt idx="369">
                  <c:v>704.60070839287721</c:v>
                </c:pt>
                <c:pt idx="370">
                  <c:v>704.71344127504767</c:v>
                </c:pt>
                <c:pt idx="371">
                  <c:v>704.82419457597348</c:v>
                </c:pt>
                <c:pt idx="372">
                  <c:v>704.93296799097016</c:v>
                </c:pt>
                <c:pt idx="373">
                  <c:v>705.03976121987034</c:v>
                </c:pt>
                <c:pt idx="374">
                  <c:v>705.14457396730018</c:v>
                </c:pt>
                <c:pt idx="375">
                  <c:v>705.24740594243872</c:v>
                </c:pt>
                <c:pt idx="376">
                  <c:v>705.34825685917463</c:v>
                </c:pt>
                <c:pt idx="377">
                  <c:v>705.44712643597666</c:v>
                </c:pt>
                <c:pt idx="378">
                  <c:v>705.54401439602918</c:v>
                </c:pt>
                <c:pt idx="379">
                  <c:v>705.63892046713124</c:v>
                </c:pt>
                <c:pt idx="380">
                  <c:v>705.7318443816846</c:v>
                </c:pt>
                <c:pt idx="381">
                  <c:v>705.82278587677206</c:v>
                </c:pt>
                <c:pt idx="382">
                  <c:v>705.91174469409884</c:v>
                </c:pt>
                <c:pt idx="383">
                  <c:v>705.99872058000312</c:v>
                </c:pt>
                <c:pt idx="384">
                  <c:v>706.08371328546764</c:v>
                </c:pt>
                <c:pt idx="385">
                  <c:v>706.16672256608808</c:v>
                </c:pt>
                <c:pt idx="386">
                  <c:v>706.24774818210608</c:v>
                </c:pt>
                <c:pt idx="387">
                  <c:v>706.32678989836609</c:v>
                </c:pt>
                <c:pt idx="388">
                  <c:v>706.40384748436327</c:v>
                </c:pt>
                <c:pt idx="389">
                  <c:v>706.4789207142037</c:v>
                </c:pt>
                <c:pt idx="390">
                  <c:v>706.55200936662641</c:v>
                </c:pt>
                <c:pt idx="391">
                  <c:v>706.62311322499534</c:v>
                </c:pt>
                <c:pt idx="392">
                  <c:v>706.69223207727009</c:v>
                </c:pt>
                <c:pt idx="393">
                  <c:v>706.75936571605564</c:v>
                </c:pt>
                <c:pt idx="394">
                  <c:v>706.82451393856218</c:v>
                </c:pt>
                <c:pt idx="395">
                  <c:v>706.88767654661137</c:v>
                </c:pt>
                <c:pt idx="396">
                  <c:v>706.94885334666469</c:v>
                </c:pt>
                <c:pt idx="397">
                  <c:v>707.00804414974505</c:v>
                </c:pt>
                <c:pt idx="398">
                  <c:v>707.06524877156846</c:v>
                </c:pt>
                <c:pt idx="399">
                  <c:v>707.12046703236763</c:v>
                </c:pt>
                <c:pt idx="400">
                  <c:v>707.17369875705901</c:v>
                </c:pt>
                <c:pt idx="401">
                  <c:v>707.22494377515272</c:v>
                </c:pt>
                <c:pt idx="402">
                  <c:v>707.27420192073851</c:v>
                </c:pt>
                <c:pt idx="403">
                  <c:v>707.32147303252918</c:v>
                </c:pt>
                <c:pt idx="404">
                  <c:v>707.36675695385429</c:v>
                </c:pt>
                <c:pt idx="405">
                  <c:v>707.41005353263142</c:v>
                </c:pt>
                <c:pt idx="406">
                  <c:v>707.45136262141557</c:v>
                </c:pt>
                <c:pt idx="407">
                  <c:v>707.49068407731511</c:v>
                </c:pt>
                <c:pt idx="408">
                  <c:v>707.52801776209424</c:v>
                </c:pt>
                <c:pt idx="409">
                  <c:v>707.56336354206019</c:v>
                </c:pt>
                <c:pt idx="410">
                  <c:v>707.59672128817806</c:v>
                </c:pt>
                <c:pt idx="411">
                  <c:v>707.62809087598214</c:v>
                </c:pt>
                <c:pt idx="412">
                  <c:v>707.6574721856008</c:v>
                </c:pt>
                <c:pt idx="413">
                  <c:v>707.68486510180958</c:v>
                </c:pt>
                <c:pt idx="414">
                  <c:v>707.71026951392844</c:v>
                </c:pt>
                <c:pt idx="415">
                  <c:v>707.73368531588528</c:v>
                </c:pt>
                <c:pt idx="416">
                  <c:v>707.75511240623428</c:v>
                </c:pt>
                <c:pt idx="417">
                  <c:v>707.77455068809957</c:v>
                </c:pt>
                <c:pt idx="418">
                  <c:v>707.79200006920735</c:v>
                </c:pt>
                <c:pt idx="419">
                  <c:v>707.80746046189972</c:v>
                </c:pt>
                <c:pt idx="420">
                  <c:v>707.82093178307957</c:v>
                </c:pt>
                <c:pt idx="421">
                  <c:v>707.83241395429354</c:v>
                </c:pt>
                <c:pt idx="422">
                  <c:v>707.84190690164974</c:v>
                </c:pt>
                <c:pt idx="423">
                  <c:v>707.84941055585614</c:v>
                </c:pt>
                <c:pt idx="424">
                  <c:v>707.85492485222369</c:v>
                </c:pt>
                <c:pt idx="425">
                  <c:v>707.85844973065252</c:v>
                </c:pt>
                <c:pt idx="426">
                  <c:v>707.8599851356488</c:v>
                </c:pt>
                <c:pt idx="427">
                  <c:v>707.85953101628581</c:v>
                </c:pt>
                <c:pt idx="428">
                  <c:v>707.85708732627688</c:v>
                </c:pt>
                <c:pt idx="429">
                  <c:v>707.85265402389575</c:v>
                </c:pt>
                <c:pt idx="430">
                  <c:v>707.84623107201571</c:v>
                </c:pt>
                <c:pt idx="431">
                  <c:v>707.83781843812881</c:v>
                </c:pt>
                <c:pt idx="432">
                  <c:v>707.82741609428615</c:v>
                </c:pt>
                <c:pt idx="433">
                  <c:v>707.81502401716602</c:v>
                </c:pt>
                <c:pt idx="434">
                  <c:v>707.80064218802545</c:v>
                </c:pt>
                <c:pt idx="435">
                  <c:v>707.78427059272349</c:v>
                </c:pt>
                <c:pt idx="436">
                  <c:v>707.76590922172147</c:v>
                </c:pt>
                <c:pt idx="437">
                  <c:v>707.74555807006413</c:v>
                </c:pt>
                <c:pt idx="438">
                  <c:v>707.72321713740575</c:v>
                </c:pt>
                <c:pt idx="439">
                  <c:v>707.69888642800231</c:v>
                </c:pt>
                <c:pt idx="440">
                  <c:v>707.67256595067875</c:v>
                </c:pt>
                <c:pt idx="441">
                  <c:v>707.64425571889365</c:v>
                </c:pt>
                <c:pt idx="442">
                  <c:v>707.61395575069787</c:v>
                </c:pt>
                <c:pt idx="443">
                  <c:v>707.581666068716</c:v>
                </c:pt>
                <c:pt idx="444">
                  <c:v>707.54738670019981</c:v>
                </c:pt>
                <c:pt idx="445">
                  <c:v>707.51111767701377</c:v>
                </c:pt>
                <c:pt idx="446">
                  <c:v>707.4728590355719</c:v>
                </c:pt>
                <c:pt idx="447">
                  <c:v>707.43261081694584</c:v>
                </c:pt>
                <c:pt idx="448">
                  <c:v>707.39037306678415</c:v>
                </c:pt>
                <c:pt idx="449">
                  <c:v>707.34614583534528</c:v>
                </c:pt>
                <c:pt idx="450">
                  <c:v>707.29992917748734</c:v>
                </c:pt>
                <c:pt idx="451">
                  <c:v>707.25172315268014</c:v>
                </c:pt>
                <c:pt idx="452">
                  <c:v>707.20152782498769</c:v>
                </c:pt>
                <c:pt idx="453">
                  <c:v>707.14934326312073</c:v>
                </c:pt>
                <c:pt idx="454">
                  <c:v>707.09516954034609</c:v>
                </c:pt>
                <c:pt idx="455">
                  <c:v>707.03900673457554</c:v>
                </c:pt>
                <c:pt idx="456">
                  <c:v>706.9808549283124</c:v>
                </c:pt>
                <c:pt idx="457">
                  <c:v>706.92071420869775</c:v>
                </c:pt>
                <c:pt idx="458">
                  <c:v>706.85858466745628</c:v>
                </c:pt>
                <c:pt idx="459">
                  <c:v>706.79446640094432</c:v>
                </c:pt>
                <c:pt idx="460">
                  <c:v>706.72835951012462</c:v>
                </c:pt>
                <c:pt idx="461">
                  <c:v>706.66026410058339</c:v>
                </c:pt>
                <c:pt idx="462">
                  <c:v>706.59018028253183</c:v>
                </c:pt>
                <c:pt idx="463">
                  <c:v>706.5181081707899</c:v>
                </c:pt>
                <c:pt idx="464">
                  <c:v>706.44404788479949</c:v>
                </c:pt>
                <c:pt idx="465">
                  <c:v>706.36799954863704</c:v>
                </c:pt>
                <c:pt idx="466">
                  <c:v>706.28996329098072</c:v>
                </c:pt>
                <c:pt idx="467">
                  <c:v>706.20993924515381</c:v>
                </c:pt>
                <c:pt idx="468">
                  <c:v>706.12792754909128</c:v>
                </c:pt>
                <c:pt idx="469">
                  <c:v>706.04392834537828</c:v>
                </c:pt>
                <c:pt idx="470">
                  <c:v>705.95794178121662</c:v>
                </c:pt>
                <c:pt idx="471">
                  <c:v>705.86996800842235</c:v>
                </c:pt>
                <c:pt idx="472">
                  <c:v>705.7800071834863</c:v>
                </c:pt>
                <c:pt idx="473">
                  <c:v>705.6880594675099</c:v>
                </c:pt>
                <c:pt idx="474">
                  <c:v>705.59412502622001</c:v>
                </c:pt>
                <c:pt idx="475">
                  <c:v>705.49820403002172</c:v>
                </c:pt>
                <c:pt idx="476">
                  <c:v>705.40029665390796</c:v>
                </c:pt>
                <c:pt idx="477">
                  <c:v>705.30040307756315</c:v>
                </c:pt>
                <c:pt idx="478">
                  <c:v>705.19852348530048</c:v>
                </c:pt>
                <c:pt idx="479">
                  <c:v>705.09465806606261</c:v>
                </c:pt>
                <c:pt idx="480">
                  <c:v>704.98880701346536</c:v>
                </c:pt>
                <c:pt idx="481">
                  <c:v>704.88097052576586</c:v>
                </c:pt>
                <c:pt idx="482">
                  <c:v>704.77114880587658</c:v>
                </c:pt>
                <c:pt idx="483">
                  <c:v>704.65934206135785</c:v>
                </c:pt>
                <c:pt idx="484">
                  <c:v>704.54555050444719</c:v>
                </c:pt>
                <c:pt idx="485">
                  <c:v>704.4297743520134</c:v>
                </c:pt>
                <c:pt idx="486">
                  <c:v>704.31201382560607</c:v>
                </c:pt>
                <c:pt idx="487">
                  <c:v>704.19226915143634</c:v>
                </c:pt>
                <c:pt idx="488">
                  <c:v>704.07054056038726</c:v>
                </c:pt>
                <c:pt idx="489">
                  <c:v>703.9468282880099</c:v>
                </c:pt>
                <c:pt idx="490">
                  <c:v>703.82113257450476</c:v>
                </c:pt>
                <c:pt idx="491">
                  <c:v>703.69345366478058</c:v>
                </c:pt>
                <c:pt idx="492">
                  <c:v>703.56379180840361</c:v>
                </c:pt>
                <c:pt idx="493">
                  <c:v>703.43214725962491</c:v>
                </c:pt>
                <c:pt idx="494">
                  <c:v>703.29852027736922</c:v>
                </c:pt>
                <c:pt idx="495">
                  <c:v>703.1629111252596</c:v>
                </c:pt>
                <c:pt idx="496">
                  <c:v>703.02532007159721</c:v>
                </c:pt>
                <c:pt idx="497">
                  <c:v>702.88574738937257</c:v>
                </c:pt>
                <c:pt idx="498">
                  <c:v>702.74419335627067</c:v>
                </c:pt>
                <c:pt idx="499">
                  <c:v>702.60065825468371</c:v>
                </c:pt>
                <c:pt idx="500">
                  <c:v>702.45514237169425</c:v>
                </c:pt>
                <c:pt idx="501">
                  <c:v>702.30764599906831</c:v>
                </c:pt>
                <c:pt idx="502">
                  <c:v>702.15816943329617</c:v>
                </c:pt>
                <c:pt idx="503">
                  <c:v>702.00671297557949</c:v>
                </c:pt>
                <c:pt idx="504">
                  <c:v>701.85327693182751</c:v>
                </c:pt>
                <c:pt idx="505">
                  <c:v>701.69786161264574</c:v>
                </c:pt>
                <c:pt idx="506">
                  <c:v>701.54046733338555</c:v>
                </c:pt>
                <c:pt idx="507">
                  <c:v>701.38109441407892</c:v>
                </c:pt>
                <c:pt idx="508">
                  <c:v>701.21974317952413</c:v>
                </c:pt>
                <c:pt idx="509">
                  <c:v>701.05641395921464</c:v>
                </c:pt>
                <c:pt idx="510">
                  <c:v>700.89110708738485</c:v>
                </c:pt>
                <c:pt idx="511">
                  <c:v>700.72382290299663</c:v>
                </c:pt>
                <c:pt idx="512">
                  <c:v>700.55456174975814</c:v>
                </c:pt>
                <c:pt idx="513">
                  <c:v>700.38332397611327</c:v>
                </c:pt>
                <c:pt idx="514">
                  <c:v>700.21010993524669</c:v>
                </c:pt>
                <c:pt idx="515">
                  <c:v>700.03491998508662</c:v>
                </c:pt>
                <c:pt idx="516">
                  <c:v>699.85775448831112</c:v>
                </c:pt>
                <c:pt idx="517">
                  <c:v>699.67861381236548</c:v>
                </c:pt>
                <c:pt idx="518">
                  <c:v>699.49749832943166</c:v>
                </c:pt>
                <c:pt idx="519">
                  <c:v>699.31440841647725</c:v>
                </c:pt>
                <c:pt idx="520">
                  <c:v>699.12934445519943</c:v>
                </c:pt>
                <c:pt idx="521">
                  <c:v>698.94230683210105</c:v>
                </c:pt>
                <c:pt idx="522">
                  <c:v>698.75329593843355</c:v>
                </c:pt>
                <c:pt idx="523">
                  <c:v>698.56231217023912</c:v>
                </c:pt>
                <c:pt idx="524">
                  <c:v>698.36935592832685</c:v>
                </c:pt>
                <c:pt idx="525">
                  <c:v>698.17442761829113</c:v>
                </c:pt>
                <c:pt idx="526">
                  <c:v>697.97752765053372</c:v>
                </c:pt>
                <c:pt idx="527">
                  <c:v>697.77865644022233</c:v>
                </c:pt>
                <c:pt idx="528">
                  <c:v>697.57781440732037</c:v>
                </c:pt>
                <c:pt idx="529">
                  <c:v>697.37500197661166</c:v>
                </c:pt>
                <c:pt idx="530">
                  <c:v>697.17021957768077</c:v>
                </c:pt>
                <c:pt idx="531">
                  <c:v>696.96346764490613</c:v>
                </c:pt>
                <c:pt idx="532">
                  <c:v>696.7547466174841</c:v>
                </c:pt>
                <c:pt idx="533">
                  <c:v>696.54405693942169</c:v>
                </c:pt>
                <c:pt idx="534">
                  <c:v>696.33139905957069</c:v>
                </c:pt>
                <c:pt idx="535">
                  <c:v>696.11677343158237</c:v>
                </c:pt>
                <c:pt idx="536">
                  <c:v>695.90018051396294</c:v>
                </c:pt>
                <c:pt idx="537">
                  <c:v>695.6816207700241</c:v>
                </c:pt>
                <c:pt idx="538">
                  <c:v>695.46109466792541</c:v>
                </c:pt>
                <c:pt idx="539">
                  <c:v>695.23860268068711</c:v>
                </c:pt>
                <c:pt idx="540">
                  <c:v>695.01414528615658</c:v>
                </c:pt>
                <c:pt idx="541">
                  <c:v>694.78772296703437</c:v>
                </c:pt>
                <c:pt idx="542">
                  <c:v>694.55933621090458</c:v>
                </c:pt>
                <c:pt idx="543">
                  <c:v>694.32898551018059</c:v>
                </c:pt>
                <c:pt idx="544">
                  <c:v>694.09667136215251</c:v>
                </c:pt>
                <c:pt idx="545">
                  <c:v>693.86239426899283</c:v>
                </c:pt>
                <c:pt idx="546">
                  <c:v>693.62615473773349</c:v>
                </c:pt>
                <c:pt idx="547">
                  <c:v>693.38795328030403</c:v>
                </c:pt>
                <c:pt idx="548">
                  <c:v>693.14779041351653</c:v>
                </c:pt>
                <c:pt idx="549">
                  <c:v>692.90566665904203</c:v>
                </c:pt>
                <c:pt idx="550">
                  <c:v>692.66158254349773</c:v>
                </c:pt>
                <c:pt idx="551">
                  <c:v>692.41553859838689</c:v>
                </c:pt>
                <c:pt idx="552">
                  <c:v>692.16753536008878</c:v>
                </c:pt>
                <c:pt idx="553">
                  <c:v>691.91757336992703</c:v>
                </c:pt>
                <c:pt idx="554">
                  <c:v>691.6656531741254</c:v>
                </c:pt>
                <c:pt idx="555">
                  <c:v>691.41177532383836</c:v>
                </c:pt>
                <c:pt idx="556">
                  <c:v>691.15594037515268</c:v>
                </c:pt>
                <c:pt idx="557">
                  <c:v>690.89814888906483</c:v>
                </c:pt>
                <c:pt idx="558">
                  <c:v>690.63840143152902</c:v>
                </c:pt>
                <c:pt idx="559">
                  <c:v>690.3766985734386</c:v>
                </c:pt>
                <c:pt idx="560">
                  <c:v>690.11304089063208</c:v>
                </c:pt>
                <c:pt idx="561">
                  <c:v>689.84742896390514</c:v>
                </c:pt>
                <c:pt idx="562">
                  <c:v>689.57986337899911</c:v>
                </c:pt>
                <c:pt idx="563">
                  <c:v>689.31034472666465</c:v>
                </c:pt>
                <c:pt idx="564">
                  <c:v>689.03887360256203</c:v>
                </c:pt>
                <c:pt idx="565">
                  <c:v>688.76545060738044</c:v>
                </c:pt>
                <c:pt idx="566">
                  <c:v>688.49007634674581</c:v>
                </c:pt>
                <c:pt idx="567">
                  <c:v>688.21275143131948</c:v>
                </c:pt>
                <c:pt idx="568">
                  <c:v>687.93347647672351</c:v>
                </c:pt>
                <c:pt idx="569">
                  <c:v>687.65225210359415</c:v>
                </c:pt>
                <c:pt idx="570">
                  <c:v>687.36907893757063</c:v>
                </c:pt>
                <c:pt idx="571">
                  <c:v>687.08395760931273</c:v>
                </c:pt>
                <c:pt idx="572">
                  <c:v>686.79688875447243</c:v>
                </c:pt>
                <c:pt idx="573">
                  <c:v>686.5078730137509</c:v>
                </c:pt>
                <c:pt idx="574">
                  <c:v>686.21691103287503</c:v>
                </c:pt>
                <c:pt idx="575">
                  <c:v>685.92400346260456</c:v>
                </c:pt>
                <c:pt idx="576">
                  <c:v>685.62915095873768</c:v>
                </c:pt>
                <c:pt idx="577">
                  <c:v>685.33235418214338</c:v>
                </c:pt>
                <c:pt idx="578">
                  <c:v>685.03361379870978</c:v>
                </c:pt>
                <c:pt idx="579">
                  <c:v>684.73293047941911</c:v>
                </c:pt>
                <c:pt idx="580">
                  <c:v>684.43030490029844</c:v>
                </c:pt>
                <c:pt idx="581">
                  <c:v>684.12573774248199</c:v>
                </c:pt>
                <c:pt idx="582">
                  <c:v>683.81922969213895</c:v>
                </c:pt>
                <c:pt idx="583">
                  <c:v>683.51078144056225</c:v>
                </c:pt>
                <c:pt idx="584">
                  <c:v>683.20039368413302</c:v>
                </c:pt>
                <c:pt idx="585">
                  <c:v>682.8880671243179</c:v>
                </c:pt>
                <c:pt idx="586">
                  <c:v>682.57380246772016</c:v>
                </c:pt>
                <c:pt idx="587">
                  <c:v>682.25760042602963</c:v>
                </c:pt>
                <c:pt idx="588">
                  <c:v>681.93946171606603</c:v>
                </c:pt>
                <c:pt idx="589">
                  <c:v>681.61938705978082</c:v>
                </c:pt>
                <c:pt idx="590">
                  <c:v>681.29737718425952</c:v>
                </c:pt>
                <c:pt idx="591">
                  <c:v>680.97343282173961</c:v>
                </c:pt>
                <c:pt idx="592">
                  <c:v>680.6475547095805</c:v>
                </c:pt>
                <c:pt idx="593">
                  <c:v>680.31974359033745</c:v>
                </c:pt>
                <c:pt idx="594">
                  <c:v>679.99000021168888</c:v>
                </c:pt>
                <c:pt idx="595">
                  <c:v>679.65832532651552</c:v>
                </c:pt>
                <c:pt idx="596">
                  <c:v>679.32471969285689</c:v>
                </c:pt>
                <c:pt idx="597">
                  <c:v>678.9891840739532</c:v>
                </c:pt>
                <c:pt idx="598">
                  <c:v>678.65171923820981</c:v>
                </c:pt>
                <c:pt idx="599">
                  <c:v>678.31232595927565</c:v>
                </c:pt>
                <c:pt idx="600">
                  <c:v>677.97100501596367</c:v>
                </c:pt>
                <c:pt idx="601">
                  <c:v>677.62775719232582</c:v>
                </c:pt>
                <c:pt idx="602">
                  <c:v>677.28258327763535</c:v>
                </c:pt>
                <c:pt idx="603">
                  <c:v>676.93548406638536</c:v>
                </c:pt>
                <c:pt idx="604">
                  <c:v>676.58646035831862</c:v>
                </c:pt>
                <c:pt idx="605">
                  <c:v>676.23551295841037</c:v>
                </c:pt>
                <c:pt idx="606">
                  <c:v>675.88264267689783</c:v>
                </c:pt>
                <c:pt idx="607">
                  <c:v>675.52785032928648</c:v>
                </c:pt>
                <c:pt idx="608">
                  <c:v>675.1711367363315</c:v>
                </c:pt>
                <c:pt idx="609">
                  <c:v>674.81250272408556</c:v>
                </c:pt>
                <c:pt idx="610">
                  <c:v>674.45194912386341</c:v>
                </c:pt>
                <c:pt idx="611">
                  <c:v>674.08947677228593</c:v>
                </c:pt>
                <c:pt idx="612">
                  <c:v>673.72508651129419</c:v>
                </c:pt>
                <c:pt idx="613">
                  <c:v>673.3587791880924</c:v>
                </c:pt>
                <c:pt idx="614">
                  <c:v>672.99055565524043</c:v>
                </c:pt>
                <c:pt idx="615">
                  <c:v>672.62041677060756</c:v>
                </c:pt>
                <c:pt idx="616">
                  <c:v>672.248363397405</c:v>
                </c:pt>
                <c:pt idx="617">
                  <c:v>671.87439640417665</c:v>
                </c:pt>
                <c:pt idx="618">
                  <c:v>671.49851666482232</c:v>
                </c:pt>
                <c:pt idx="619">
                  <c:v>671.12072505859294</c:v>
                </c:pt>
                <c:pt idx="620">
                  <c:v>670.74102247011933</c:v>
                </c:pt>
                <c:pt idx="621">
                  <c:v>670.35940978941323</c:v>
                </c:pt>
                <c:pt idx="622">
                  <c:v>669.97588791184512</c:v>
                </c:pt>
                <c:pt idx="623">
                  <c:v>669.59045773820151</c:v>
                </c:pt>
                <c:pt idx="624">
                  <c:v>669.2031201746621</c:v>
                </c:pt>
                <c:pt idx="625">
                  <c:v>668.81387613281584</c:v>
                </c:pt>
                <c:pt idx="626">
                  <c:v>668.42272652968711</c:v>
                </c:pt>
                <c:pt idx="627">
                  <c:v>668.02967228770729</c:v>
                </c:pt>
                <c:pt idx="628">
                  <c:v>667.63471433476093</c:v>
                </c:pt>
                <c:pt idx="629">
                  <c:v>667.23785360415582</c:v>
                </c:pt>
                <c:pt idx="630">
                  <c:v>666.83909103469853</c:v>
                </c:pt>
                <c:pt idx="631">
                  <c:v>666.43842757061054</c:v>
                </c:pt>
                <c:pt idx="632">
                  <c:v>666.0358641616308</c:v>
                </c:pt>
                <c:pt idx="633">
                  <c:v>665.63140176295144</c:v>
                </c:pt>
                <c:pt idx="634">
                  <c:v>665.22504133527343</c:v>
                </c:pt>
                <c:pt idx="635">
                  <c:v>664.81678384479187</c:v>
                </c:pt>
                <c:pt idx="636">
                  <c:v>664.40663026321818</c:v>
                </c:pt>
                <c:pt idx="637">
                  <c:v>663.9945815677728</c:v>
                </c:pt>
                <c:pt idx="638">
                  <c:v>663.58063874122274</c:v>
                </c:pt>
                <c:pt idx="639">
                  <c:v>663.16480277187384</c:v>
                </c:pt>
                <c:pt idx="640">
                  <c:v>662.74707465356607</c:v>
                </c:pt>
                <c:pt idx="641">
                  <c:v>662.32745538572522</c:v>
                </c:pt>
                <c:pt idx="642">
                  <c:v>661.90594597331972</c:v>
                </c:pt>
                <c:pt idx="643">
                  <c:v>661.48254742689778</c:v>
                </c:pt>
                <c:pt idx="644">
                  <c:v>661.0572607626317</c:v>
                </c:pt>
                <c:pt idx="645">
                  <c:v>660.63008700224464</c:v>
                </c:pt>
                <c:pt idx="646">
                  <c:v>660.20102717309339</c:v>
                </c:pt>
                <c:pt idx="647">
                  <c:v>659.77008230816375</c:v>
                </c:pt>
                <c:pt idx="648">
                  <c:v>659.33725344606148</c:v>
                </c:pt>
                <c:pt idx="649">
                  <c:v>658.90254163101395</c:v>
                </c:pt>
                <c:pt idx="650">
                  <c:v>658.46594791292125</c:v>
                </c:pt>
                <c:pt idx="651">
                  <c:v>658.02747334733431</c:v>
                </c:pt>
                <c:pt idx="652">
                  <c:v>657.5871189954795</c:v>
                </c:pt>
                <c:pt idx="653">
                  <c:v>657.14488592425653</c:v>
                </c:pt>
                <c:pt idx="654">
                  <c:v>656.70077520627422</c:v>
                </c:pt>
                <c:pt idx="655">
                  <c:v>656.25478791981686</c:v>
                </c:pt>
                <c:pt idx="656">
                  <c:v>655.80692514889552</c:v>
                </c:pt>
                <c:pt idx="657">
                  <c:v>655.3571879832416</c:v>
                </c:pt>
                <c:pt idx="658">
                  <c:v>654.90557751833251</c:v>
                </c:pt>
                <c:pt idx="659">
                  <c:v>654.45209485537816</c:v>
                </c:pt>
                <c:pt idx="660">
                  <c:v>653.99674110133481</c:v>
                </c:pt>
                <c:pt idx="661">
                  <c:v>653.53951736894976</c:v>
                </c:pt>
                <c:pt idx="662">
                  <c:v>653.08042477673155</c:v>
                </c:pt>
                <c:pt idx="663">
                  <c:v>652.61946444898012</c:v>
                </c:pt>
                <c:pt idx="664">
                  <c:v>652.15663751580723</c:v>
                </c:pt>
                <c:pt idx="665">
                  <c:v>651.69194511311377</c:v>
                </c:pt>
                <c:pt idx="666">
                  <c:v>651.22538838264711</c:v>
                </c:pt>
                <c:pt idx="667">
                  <c:v>650.75696847197503</c:v>
                </c:pt>
                <c:pt idx="668">
                  <c:v>650.28668653451064</c:v>
                </c:pt>
                <c:pt idx="669">
                  <c:v>649.814543729516</c:v>
                </c:pt>
                <c:pt idx="670">
                  <c:v>649.34054122216173</c:v>
                </c:pt>
                <c:pt idx="671">
                  <c:v>648.86468018344294</c:v>
                </c:pt>
                <c:pt idx="672">
                  <c:v>648.38696179028693</c:v>
                </c:pt>
                <c:pt idx="673">
                  <c:v>647.90738722550384</c:v>
                </c:pt>
                <c:pt idx="674">
                  <c:v>647.42595767782643</c:v>
                </c:pt>
                <c:pt idx="675">
                  <c:v>646.94267434191545</c:v>
                </c:pt>
                <c:pt idx="676">
                  <c:v>646.45753841837075</c:v>
                </c:pt>
                <c:pt idx="677">
                  <c:v>645.97055111374391</c:v>
                </c:pt>
                <c:pt idx="678">
                  <c:v>645.48171364054167</c:v>
                </c:pt>
                <c:pt idx="679">
                  <c:v>644.9910272172641</c:v>
                </c:pt>
                <c:pt idx="680">
                  <c:v>644.49849306837984</c:v>
                </c:pt>
                <c:pt idx="681">
                  <c:v>644.00411242437781</c:v>
                </c:pt>
                <c:pt idx="682">
                  <c:v>643.50788652173082</c:v>
                </c:pt>
                <c:pt idx="683">
                  <c:v>643.00981660296168</c:v>
                </c:pt>
                <c:pt idx="684">
                  <c:v>642.50990391662503</c:v>
                </c:pt>
                <c:pt idx="685">
                  <c:v>642.00814971732859</c:v>
                </c:pt>
                <c:pt idx="686">
                  <c:v>641.50455526572489</c:v>
                </c:pt>
                <c:pt idx="687">
                  <c:v>640.99912182856474</c:v>
                </c:pt>
                <c:pt idx="688">
                  <c:v>640.49185067866881</c:v>
                </c:pt>
                <c:pt idx="689">
                  <c:v>639.98274309497469</c:v>
                </c:pt>
                <c:pt idx="690">
                  <c:v>639.47180036253553</c:v>
                </c:pt>
                <c:pt idx="691">
                  <c:v>638.95902377250684</c:v>
                </c:pt>
                <c:pt idx="692">
                  <c:v>638.44441462220618</c:v>
                </c:pt>
                <c:pt idx="693">
                  <c:v>637.92797421510102</c:v>
                </c:pt>
                <c:pt idx="694">
                  <c:v>637.40970386083131</c:v>
                </c:pt>
                <c:pt idx="695">
                  <c:v>636.88960487520103</c:v>
                </c:pt>
                <c:pt idx="696">
                  <c:v>636.36767858021085</c:v>
                </c:pt>
                <c:pt idx="697">
                  <c:v>635.84392630409604</c:v>
                </c:pt>
                <c:pt idx="698">
                  <c:v>635.31834938127417</c:v>
                </c:pt>
                <c:pt idx="699">
                  <c:v>634.7909491524166</c:v>
                </c:pt>
                <c:pt idx="700">
                  <c:v>634.26172696444473</c:v>
                </c:pt>
                <c:pt idx="701">
                  <c:v>633.73068417052843</c:v>
                </c:pt>
                <c:pt idx="702">
                  <c:v>633.19782213013627</c:v>
                </c:pt>
                <c:pt idx="703">
                  <c:v>632.66314220898448</c:v>
                </c:pt>
                <c:pt idx="704">
                  <c:v>632.12664577913881</c:v>
                </c:pt>
                <c:pt idx="705">
                  <c:v>631.58833421896372</c:v>
                </c:pt>
                <c:pt idx="706">
                  <c:v>631.04820891315046</c:v>
                </c:pt>
                <c:pt idx="707">
                  <c:v>630.50627125274298</c:v>
                </c:pt>
                <c:pt idx="708">
                  <c:v>629.96252263513895</c:v>
                </c:pt>
                <c:pt idx="709">
                  <c:v>629.41696446412516</c:v>
                </c:pt>
                <c:pt idx="710">
                  <c:v>628.86959814985551</c:v>
                </c:pt>
                <c:pt idx="711">
                  <c:v>628.32042510891245</c:v>
                </c:pt>
                <c:pt idx="712">
                  <c:v>627.76944676427922</c:v>
                </c:pt>
                <c:pt idx="713">
                  <c:v>627.21666454538138</c:v>
                </c:pt>
                <c:pt idx="714">
                  <c:v>626.66207988807798</c:v>
                </c:pt>
                <c:pt idx="715">
                  <c:v>626.10569423471873</c:v>
                </c:pt>
                <c:pt idx="716">
                  <c:v>625.54750903410479</c:v>
                </c:pt>
                <c:pt idx="717">
                  <c:v>624.98752574152945</c:v>
                </c:pt>
                <c:pt idx="718">
                  <c:v>624.42574581882513</c:v>
                </c:pt>
                <c:pt idx="719">
                  <c:v>623.86217073431988</c:v>
                </c:pt>
                <c:pt idx="720">
                  <c:v>623.29680196288382</c:v>
                </c:pt>
                <c:pt idx="721">
                  <c:v>622.72964098594412</c:v>
                </c:pt>
                <c:pt idx="722">
                  <c:v>622.16068929150026</c:v>
                </c:pt>
                <c:pt idx="723">
                  <c:v>621.5899483741423</c:v>
                </c:pt>
                <c:pt idx="724">
                  <c:v>621.01741973504147</c:v>
                </c:pt>
                <c:pt idx="725">
                  <c:v>620.44310488200881</c:v>
                </c:pt>
                <c:pt idx="726">
                  <c:v>619.86700532946077</c:v>
                </c:pt>
                <c:pt idx="727">
                  <c:v>619.28912259849733</c:v>
                </c:pt>
                <c:pt idx="728">
                  <c:v>618.70945821685734</c:v>
                </c:pt>
                <c:pt idx="729">
                  <c:v>618.12801371895966</c:v>
                </c:pt>
                <c:pt idx="730">
                  <c:v>617.54479064592874</c:v>
                </c:pt>
                <c:pt idx="731">
                  <c:v>616.95979054559689</c:v>
                </c:pt>
                <c:pt idx="732">
                  <c:v>616.37301497253748</c:v>
                </c:pt>
                <c:pt idx="733">
                  <c:v>615.78446548804652</c:v>
                </c:pt>
                <c:pt idx="734">
                  <c:v>615.19414366019657</c:v>
                </c:pt>
                <c:pt idx="735">
                  <c:v>614.60205106385149</c:v>
                </c:pt>
                <c:pt idx="736">
                  <c:v>614.00818928063609</c:v>
                </c:pt>
                <c:pt idx="737">
                  <c:v>613.4125598990247</c:v>
                </c:pt>
                <c:pt idx="738">
                  <c:v>612.81516451429593</c:v>
                </c:pt>
                <c:pt idx="739">
                  <c:v>612.21600472858756</c:v>
                </c:pt>
                <c:pt idx="740">
                  <c:v>611.61508215088395</c:v>
                </c:pt>
                <c:pt idx="741">
                  <c:v>611.01239839707114</c:v>
                </c:pt>
                <c:pt idx="742">
                  <c:v>610.4079550899263</c:v>
                </c:pt>
                <c:pt idx="743">
                  <c:v>609.80175385912742</c:v>
                </c:pt>
                <c:pt idx="744">
                  <c:v>609.19379634130041</c:v>
                </c:pt>
                <c:pt idx="745">
                  <c:v>608.5840841800084</c:v>
                </c:pt>
                <c:pt idx="746">
                  <c:v>607.97261902580408</c:v>
                </c:pt>
                <c:pt idx="747">
                  <c:v>607.35940253620345</c:v>
                </c:pt>
                <c:pt idx="748">
                  <c:v>606.74443637573688</c:v>
                </c:pt>
                <c:pt idx="749">
                  <c:v>606.12772221595606</c:v>
                </c:pt>
                <c:pt idx="750">
                  <c:v>605.50926173543496</c:v>
                </c:pt>
                <c:pt idx="751">
                  <c:v>604.88905661984074</c:v>
                </c:pt>
                <c:pt idx="752">
                  <c:v>604.26710856187151</c:v>
                </c:pt>
                <c:pt idx="753">
                  <c:v>603.64341926135671</c:v>
                </c:pt>
                <c:pt idx="754">
                  <c:v>603.01799042521236</c:v>
                </c:pt>
                <c:pt idx="755">
                  <c:v>602.3908237675073</c:v>
                </c:pt>
                <c:pt idx="756">
                  <c:v>601.7619210094457</c:v>
                </c:pt>
                <c:pt idx="757">
                  <c:v>601.13128387939594</c:v>
                </c:pt>
                <c:pt idx="758">
                  <c:v>600.4989141129206</c:v>
                </c:pt>
                <c:pt idx="759">
                  <c:v>599.86481345278855</c:v>
                </c:pt>
                <c:pt idx="760">
                  <c:v>599.22898364900072</c:v>
                </c:pt>
                <c:pt idx="761">
                  <c:v>598.59142645878558</c:v>
                </c:pt>
                <c:pt idx="762">
                  <c:v>597.95214364665219</c:v>
                </c:pt>
                <c:pt idx="763">
                  <c:v>597.31113698438537</c:v>
                </c:pt>
                <c:pt idx="764">
                  <c:v>596.66840825106601</c:v>
                </c:pt>
                <c:pt idx="765">
                  <c:v>596.0239592331053</c:v>
                </c:pt>
                <c:pt idx="766">
                  <c:v>595.37779172425041</c:v>
                </c:pt>
                <c:pt idx="767">
                  <c:v>594.72990752561179</c:v>
                </c:pt>
                <c:pt idx="768">
                  <c:v>594.08030844567247</c:v>
                </c:pt>
                <c:pt idx="769">
                  <c:v>593.42899630033855</c:v>
                </c:pt>
                <c:pt idx="770">
                  <c:v>592.77597291292398</c:v>
                </c:pt>
                <c:pt idx="771">
                  <c:v>592.1212401141745</c:v>
                </c:pt>
                <c:pt idx="772">
                  <c:v>591.46479974231625</c:v>
                </c:pt>
                <c:pt idx="773">
                  <c:v>590.80665364304161</c:v>
                </c:pt>
                <c:pt idx="774">
                  <c:v>590.14680366956122</c:v>
                </c:pt>
                <c:pt idx="775">
                  <c:v>589.48525168259869</c:v>
                </c:pt>
                <c:pt idx="776">
                  <c:v>588.82199955041472</c:v>
                </c:pt>
                <c:pt idx="777">
                  <c:v>588.15704914884498</c:v>
                </c:pt>
                <c:pt idx="778">
                  <c:v>587.49040236132146</c:v>
                </c:pt>
                <c:pt idx="779">
                  <c:v>586.82206107887021</c:v>
                </c:pt>
                <c:pt idx="780">
                  <c:v>586.15202720014577</c:v>
                </c:pt>
                <c:pt idx="781">
                  <c:v>585.48030263145756</c:v>
                </c:pt>
                <c:pt idx="782">
                  <c:v>584.80688928677944</c:v>
                </c:pt>
                <c:pt idx="783">
                  <c:v>584.13178908777593</c:v>
                </c:pt>
                <c:pt idx="784">
                  <c:v>583.45500396384034</c:v>
                </c:pt>
                <c:pt idx="785">
                  <c:v>582.77653585209464</c:v>
                </c:pt>
                <c:pt idx="786">
                  <c:v>582.09638669742287</c:v>
                </c:pt>
                <c:pt idx="787">
                  <c:v>581.41455845247242</c:v>
                </c:pt>
                <c:pt idx="788">
                  <c:v>580.73105307771323</c:v>
                </c:pt>
                <c:pt idx="789">
                  <c:v>580.04587254143883</c:v>
                </c:pt>
                <c:pt idx="790">
                  <c:v>579.35901881977293</c:v>
                </c:pt>
                <c:pt idx="791">
                  <c:v>578.67049389671365</c:v>
                </c:pt>
                <c:pt idx="792">
                  <c:v>577.98029976417342</c:v>
                </c:pt>
                <c:pt idx="793">
                  <c:v>577.28843842196056</c:v>
                </c:pt>
                <c:pt idx="794">
                  <c:v>576.59491187782294</c:v>
                </c:pt>
                <c:pt idx="795">
                  <c:v>575.89972214746797</c:v>
                </c:pt>
                <c:pt idx="796">
                  <c:v>575.20287125460482</c:v>
                </c:pt>
                <c:pt idx="797">
                  <c:v>574.50436123092072</c:v>
                </c:pt>
                <c:pt idx="798">
                  <c:v>573.80419411614787</c:v>
                </c:pt>
                <c:pt idx="799">
                  <c:v>573.10237195808884</c:v>
                </c:pt>
                <c:pt idx="800">
                  <c:v>572.39889681261184</c:v>
                </c:pt>
                <c:pt idx="801">
                  <c:v>571.6937707436756</c:v>
                </c:pt>
                <c:pt idx="802">
                  <c:v>570.9869958233769</c:v>
                </c:pt>
                <c:pt idx="803">
                  <c:v>570.27857413196818</c:v>
                </c:pt>
                <c:pt idx="804">
                  <c:v>569.56850775786415</c:v>
                </c:pt>
                <c:pt idx="805">
                  <c:v>568.85679879768202</c:v>
                </c:pt>
                <c:pt idx="806">
                  <c:v>568.14344935626514</c:v>
                </c:pt>
                <c:pt idx="807">
                  <c:v>567.42846154670349</c:v>
                </c:pt>
                <c:pt idx="808">
                  <c:v>566.7118374903655</c:v>
                </c:pt>
                <c:pt idx="809">
                  <c:v>565.9935793168944</c:v>
                </c:pt>
                <c:pt idx="810">
                  <c:v>565.2736891642877</c:v>
                </c:pt>
                <c:pt idx="811">
                  <c:v>564.55216917886617</c:v>
                </c:pt>
                <c:pt idx="812">
                  <c:v>563.82902151533892</c:v>
                </c:pt>
                <c:pt idx="813">
                  <c:v>563.10424833680543</c:v>
                </c:pt>
                <c:pt idx="814">
                  <c:v>562.37785181478102</c:v>
                </c:pt>
                <c:pt idx="815">
                  <c:v>561.6498341292554</c:v>
                </c:pt>
                <c:pt idx="816">
                  <c:v>560.92019746866185</c:v>
                </c:pt>
                <c:pt idx="817">
                  <c:v>560.18894402997148</c:v>
                </c:pt>
                <c:pt idx="818">
                  <c:v>559.45607601864401</c:v>
                </c:pt>
                <c:pt idx="819">
                  <c:v>558.72159564871947</c:v>
                </c:pt>
                <c:pt idx="820">
                  <c:v>557.98550514281771</c:v>
                </c:pt>
                <c:pt idx="821">
                  <c:v>557.247806732149</c:v>
                </c:pt>
                <c:pt idx="822">
                  <c:v>556.50850265658187</c:v>
                </c:pt>
                <c:pt idx="823">
                  <c:v>555.76759516461618</c:v>
                </c:pt>
                <c:pt idx="824">
                  <c:v>555.02508651345943</c:v>
                </c:pt>
                <c:pt idx="825">
                  <c:v>554.28097896903648</c:v>
                </c:pt>
                <c:pt idx="826">
                  <c:v>553.53527480600451</c:v>
                </c:pt>
                <c:pt idx="827">
                  <c:v>552.78797630779036</c:v>
                </c:pt>
                <c:pt idx="828">
                  <c:v>552.03908576661979</c:v>
                </c:pt>
                <c:pt idx="829">
                  <c:v>551.28860548355749</c:v>
                </c:pt>
                <c:pt idx="830">
                  <c:v>550.53653776849865</c:v>
                </c:pt>
                <c:pt idx="831">
                  <c:v>549.78288494023195</c:v>
                </c:pt>
                <c:pt idx="832">
                  <c:v>549.02764932646062</c:v>
                </c:pt>
                <c:pt idx="833">
                  <c:v>548.27083326381762</c:v>
                </c:pt>
                <c:pt idx="834">
                  <c:v>547.51243909790333</c:v>
                </c:pt>
                <c:pt idx="835">
                  <c:v>521.92658293711895</c:v>
                </c:pt>
                <c:pt idx="836">
                  <c:v>497.50522652660908</c:v>
                </c:pt>
                <c:pt idx="837">
                  <c:v>474.19536950320963</c:v>
                </c:pt>
                <c:pt idx="838">
                  <c:v>451.94642373140601</c:v>
                </c:pt>
                <c:pt idx="839">
                  <c:v>430.71010351460927</c:v>
                </c:pt>
                <c:pt idx="840">
                  <c:v>410.44032080329237</c:v>
                </c:pt>
                <c:pt idx="841">
                  <c:v>391.0930851725625</c:v>
                </c:pt>
                <c:pt idx="842">
                  <c:v>372.62640835209521</c:v>
                </c:pt>
                <c:pt idx="843">
                  <c:v>355.00021310123816</c:v>
                </c:pt>
                <c:pt idx="844">
                  <c:v>338.17624623151988</c:v>
                </c:pt>
                <c:pt idx="845">
                  <c:v>322.1179955878016</c:v>
                </c:pt>
                <c:pt idx="846">
                  <c:v>306.79061080790069</c:v>
                </c:pt>
                <c:pt idx="847">
                  <c:v>292.16082768871405</c:v>
                </c:pt>
                <c:pt idx="848">
                  <c:v>278.19689599469785</c:v>
                </c:pt>
                <c:pt idx="849">
                  <c:v>264.86851055203027</c:v>
                </c:pt>
                <c:pt idx="850">
                  <c:v>252.14674547891454</c:v>
                </c:pt>
                <c:pt idx="851">
                  <c:v>240.00399140928445</c:v>
                </c:pt>
                <c:pt idx="852">
                  <c:v>228.41389557367515</c:v>
                </c:pt>
                <c:pt idx="853">
                  <c:v>217.35130460721749</c:v>
                </c:pt>
                <c:pt idx="854">
                  <c:v>206.79220996063586</c:v>
                </c:pt>
                <c:pt idx="855">
                  <c:v>196.71369579577816</c:v>
                </c:pt>
                <c:pt idx="856">
                  <c:v>187.09388925259881</c:v>
                </c:pt>
                <c:pt idx="857">
                  <c:v>177.9119129796604</c:v>
                </c:pt>
                <c:pt idx="858">
                  <c:v>169.14783982513524</c:v>
                </c:pt>
                <c:pt idx="859">
                  <c:v>160.78264958997377</c:v>
                </c:pt>
                <c:pt idx="860">
                  <c:v>152.79818774938434</c:v>
                </c:pt>
                <c:pt idx="861">
                  <c:v>145.17712605303922</c:v>
                </c:pt>
                <c:pt idx="862">
                  <c:v>137.9029249185003</c:v>
                </c:pt>
                <c:pt idx="863">
                  <c:v>130.95979753624803</c:v>
                </c:pt>
                <c:pt idx="864">
                  <c:v>124.33267560841361</c:v>
                </c:pt>
                <c:pt idx="865">
                  <c:v>118.00717664685823</c:v>
                </c:pt>
                <c:pt idx="866">
                  <c:v>111.96957275962833</c:v>
                </c:pt>
                <c:pt idx="867">
                  <c:v>106.20676085804698</c:v>
                </c:pt>
                <c:pt idx="868">
                  <c:v>100.7062342197806</c:v>
                </c:pt>
                <c:pt idx="869">
                  <c:v>95.456055346169336</c:v>
                </c:pt>
                <c:pt idx="870">
                  <c:v>90.444830054912231</c:v>
                </c:pt>
                <c:pt idx="871">
                  <c:v>85.661682751882978</c:v>
                </c:pt>
                <c:pt idx="872">
                  <c:v>81.096232828409939</c:v>
                </c:pt>
                <c:pt idx="873">
                  <c:v>76.738572132796477</c:v>
                </c:pt>
                <c:pt idx="874">
                  <c:v>72.579243467189585</c:v>
                </c:pt>
                <c:pt idx="875">
                  <c:v>68.6092200631292</c:v>
                </c:pt>
                <c:pt idx="876">
                  <c:v>64.819885991235793</c:v>
                </c:pt>
                <c:pt idx="877">
                  <c:v>61.203017462519774</c:v>
                </c:pt>
                <c:pt idx="878">
                  <c:v>57.7507649807321</c:v>
                </c:pt>
                <c:pt idx="879">
                  <c:v>54.455636307022765</c:v>
                </c:pt>
                <c:pt idx="880">
                  <c:v>51.31048019993554</c:v>
                </c:pt>
                <c:pt idx="881">
                  <c:v>48.308470895451372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1736"/>
        <c:axId val="359064288"/>
      </c:scatterChart>
      <c:valAx>
        <c:axId val="3590717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4288"/>
        <c:crosses val="autoZero"/>
        <c:crossBetween val="midCat"/>
      </c:valAx>
      <c:valAx>
        <c:axId val="35906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71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>
                  <c:v>1.5683549616828302E-2</c:v>
                </c:pt>
                <c:pt idx="7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148.63330040431509</c:v>
                </c:pt>
                <c:pt idx="2">
                  <c:v>238.64883394935347</c:v>
                </c:pt>
                <c:pt idx="3">
                  <c:v>304.04091933689449</c:v>
                </c:pt>
                <c:pt idx="4">
                  <c:v>354.46101582536329</c:v>
                </c:pt>
                <c:pt idx="5">
                  <c:v>392.39533486922477</c:v>
                </c:pt>
                <c:pt idx="6">
                  <c:v>421.33718468431141</c:v>
                </c:pt>
                <c:pt idx="7">
                  <c:v>443.6447697145037</c:v>
                </c:pt>
                <c:pt idx="8">
                  <c:v>460.98093299293765</c:v>
                </c:pt>
                <c:pt idx="9">
                  <c:v>474.55131456190674</c:v>
                </c:pt>
                <c:pt idx="10">
                  <c:v>485.24679720869466</c:v>
                </c:pt>
                <c:pt idx="11">
                  <c:v>493.73461786680144</c:v>
                </c:pt>
                <c:pt idx="12">
                  <c:v>500.51948345815538</c:v>
                </c:pt>
                <c:pt idx="13">
                  <c:v>505.98601709611137</c:v>
                </c:pt>
                <c:pt idx="14">
                  <c:v>510.42901364802407</c:v>
                </c:pt>
                <c:pt idx="15">
                  <c:v>514.07543507069761</c:v>
                </c:pt>
                <c:pt idx="16">
                  <c:v>517.10064453972916</c:v>
                </c:pt>
                <c:pt idx="17">
                  <c:v>519.64052991393021</c:v>
                </c:pt>
                <c:pt idx="18">
                  <c:v>521.80064099903257</c:v>
                </c:pt>
                <c:pt idx="19">
                  <c:v>523.66312631322614</c:v>
                </c:pt>
                <c:pt idx="20">
                  <c:v>525.29202981044148</c:v>
                </c:pt>
                <c:pt idx="21">
                  <c:v>526.73735413011252</c:v>
                </c:pt>
                <c:pt idx="22">
                  <c:v>528.03818937847825</c:v>
                </c:pt>
                <c:pt idx="23">
                  <c:v>529.22512979768999</c:v>
                </c:pt>
                <c:pt idx="24">
                  <c:v>530.32214518306432</c:v>
                </c:pt>
                <c:pt idx="25">
                  <c:v>531.34803318481727</c:v>
                </c:pt>
                <c:pt idx="26">
                  <c:v>532.31754841891927</c:v>
                </c:pt>
                <c:pt idx="27">
                  <c:v>533.24228169459684</c:v>
                </c:pt>
                <c:pt idx="28">
                  <c:v>534.13134560370816</c:v>
                </c:pt>
                <c:pt idx="29">
                  <c:v>534.99190977505134</c:v>
                </c:pt>
                <c:pt idx="30">
                  <c:v>535.82961921877256</c:v>
                </c:pt>
                <c:pt idx="31">
                  <c:v>536.64892162604008</c:v>
                </c:pt>
                <c:pt idx="32">
                  <c:v>537.45332367698961</c:v>
                </c:pt>
                <c:pt idx="33">
                  <c:v>538.24559192938489</c:v>
                </c:pt>
                <c:pt idx="34">
                  <c:v>539.02791040040097</c:v>
                </c:pt>
                <c:pt idx="35">
                  <c:v>539.80200427513068</c:v>
                </c:pt>
                <c:pt idx="36">
                  <c:v>540.56923709488501</c:v>
                </c:pt>
                <c:pt idx="37">
                  <c:v>541.33068716793548</c:v>
                </c:pt>
                <c:pt idx="38">
                  <c:v>542.08720768561398</c:v>
                </c:pt>
                <c:pt idx="39">
                  <c:v>542.83947405229515</c:v>
                </c:pt>
                <c:pt idx="40">
                  <c:v>543.5880211737491</c:v>
                </c:pt>
                <c:pt idx="41">
                  <c:v>544.33327285364896</c:v>
                </c:pt>
                <c:pt idx="42">
                  <c:v>545.07556498415045</c:v>
                </c:pt>
                <c:pt idx="43">
                  <c:v>545.81516385208022</c:v>
                </c:pt>
                <c:pt idx="44">
                  <c:v>546.55228059923695</c:v>
                </c:pt>
                <c:pt idx="45">
                  <c:v>547.28708265147361</c:v>
                </c:pt>
                <c:pt idx="46">
                  <c:v>548.01970275826829</c:v>
                </c:pt>
                <c:pt idx="47">
                  <c:v>548.7502461464494</c:v>
                </c:pt>
                <c:pt idx="48">
                  <c:v>549.47879618491504</c:v>
                </c:pt>
                <c:pt idx="49">
                  <c:v>550.20541887355785</c:v>
                </c:pt>
                <c:pt idx="50">
                  <c:v>550.93016640200005</c:v>
                </c:pt>
                <c:pt idx="51">
                  <c:v>551.65307997317757</c:v>
                </c:pt>
                <c:pt idx="52">
                  <c:v>552.37419204440164</c:v>
                </c:pt>
                <c:pt idx="53">
                  <c:v>553.09352810790949</c:v>
                </c:pt>
                <c:pt idx="54">
                  <c:v>553.81110810544078</c:v>
                </c:pt>
                <c:pt idx="55">
                  <c:v>554.52694755375967</c:v>
                </c:pt>
                <c:pt idx="56">
                  <c:v>555.24105843969005</c:v>
                </c:pt>
                <c:pt idx="57">
                  <c:v>555.95344993317622</c:v>
                </c:pt>
                <c:pt idx="58">
                  <c:v>556.66412895517283</c:v>
                </c:pt>
                <c:pt idx="59">
                  <c:v>557.37310063028701</c:v>
                </c:pt>
                <c:pt idx="60">
                  <c:v>558.08036864769804</c:v>
                </c:pt>
                <c:pt idx="61">
                  <c:v>558.78593554969348</c:v>
                </c:pt>
                <c:pt idx="62">
                  <c:v>559.48980296131197</c:v>
                </c:pt>
                <c:pt idx="63">
                  <c:v>560.19197177439139</c:v>
                </c:pt>
                <c:pt idx="64">
                  <c:v>560.89244229459985</c:v>
                </c:pt>
                <c:pt idx="65">
                  <c:v>561.5912143587484</c:v>
                </c:pt>
                <c:pt idx="66">
                  <c:v>562.28828742898679</c:v>
                </c:pt>
                <c:pt idx="67">
                  <c:v>562.98366066819017</c:v>
                </c:pt>
                <c:pt idx="68">
                  <c:v>563.67733300017494</c:v>
                </c:pt>
                <c:pt idx="69">
                  <c:v>564.36930315821485</c:v>
                </c:pt>
                <c:pt idx="70">
                  <c:v>565.05956972376805</c:v>
                </c:pt>
                <c:pt idx="71">
                  <c:v>565.74813115749589</c:v>
                </c:pt>
                <c:pt idx="72">
                  <c:v>566.43498582457289</c:v>
                </c:pt>
                <c:pt idx="73">
                  <c:v>567.12013201445677</c:v>
                </c:pt>
                <c:pt idx="74">
                  <c:v>567.80356795724913</c:v>
                </c:pt>
                <c:pt idx="75">
                  <c:v>568.48529183654432</c:v>
                </c:pt>
                <c:pt idx="76">
                  <c:v>569.16530179996005</c:v>
                </c:pt>
                <c:pt idx="77">
                  <c:v>569.84359596741649</c:v>
                </c:pt>
                <c:pt idx="78">
                  <c:v>570.52017243805051</c:v>
                </c:pt>
                <c:pt idx="79">
                  <c:v>571.19502929559906</c:v>
                </c:pt>
                <c:pt idx="80">
                  <c:v>571.86816461279716</c:v>
                </c:pt>
                <c:pt idx="81">
                  <c:v>572.53957645489584</c:v>
                </c:pt>
                <c:pt idx="82">
                  <c:v>573.20926288251326</c:v>
                </c:pt>
                <c:pt idx="83">
                  <c:v>573.87722195402944</c:v>
                </c:pt>
                <c:pt idx="84">
                  <c:v>574.54345172737271</c:v>
                </c:pt>
                <c:pt idx="85">
                  <c:v>575.20795026139501</c:v>
                </c:pt>
                <c:pt idx="86">
                  <c:v>575.8707156173997</c:v>
                </c:pt>
                <c:pt idx="87">
                  <c:v>576.53174585976933</c:v>
                </c:pt>
                <c:pt idx="88">
                  <c:v>577.19103905695567</c:v>
                </c:pt>
                <c:pt idx="89">
                  <c:v>577.84859328210052</c:v>
                </c:pt>
                <c:pt idx="90">
                  <c:v>578.50440661345931</c:v>
                </c:pt>
                <c:pt idx="91">
                  <c:v>579.15847713488529</c:v>
                </c:pt>
                <c:pt idx="92">
                  <c:v>579.81080293606931</c:v>
                </c:pt>
                <c:pt idx="93">
                  <c:v>580.46138211299285</c:v>
                </c:pt>
                <c:pt idx="94">
                  <c:v>581.11021276788119</c:v>
                </c:pt>
                <c:pt idx="95">
                  <c:v>581.75729300959188</c:v>
                </c:pt>
                <c:pt idx="96">
                  <c:v>582.40262095355229</c:v>
                </c:pt>
                <c:pt idx="97">
                  <c:v>583.04619472216075</c:v>
                </c:pt>
                <c:pt idx="98">
                  <c:v>583.68801244446377</c:v>
                </c:pt>
                <c:pt idx="99">
                  <c:v>584.32807225656666</c:v>
                </c:pt>
                <c:pt idx="100">
                  <c:v>584.96637230150429</c:v>
                </c:pt>
                <c:pt idx="101">
                  <c:v>585.60291072934479</c:v>
                </c:pt>
                <c:pt idx="102">
                  <c:v>586.23768569717117</c:v>
                </c:pt>
                <c:pt idx="103">
                  <c:v>586.87069536914441</c:v>
                </c:pt>
                <c:pt idx="104">
                  <c:v>587.50193791646768</c:v>
                </c:pt>
                <c:pt idx="105">
                  <c:v>588.13141151743923</c:v>
                </c:pt>
                <c:pt idx="106">
                  <c:v>588.75911435739772</c:v>
                </c:pt>
                <c:pt idx="107">
                  <c:v>589.38504462882884</c:v>
                </c:pt>
                <c:pt idx="108">
                  <c:v>590.00920053118887</c:v>
                </c:pt>
                <c:pt idx="109">
                  <c:v>590.63158027105908</c:v>
                </c:pt>
                <c:pt idx="110">
                  <c:v>591.2521820620766</c:v>
                </c:pt>
                <c:pt idx="111">
                  <c:v>591.87100412493601</c:v>
                </c:pt>
                <c:pt idx="112">
                  <c:v>592.48804468726757</c:v>
                </c:pt>
                <c:pt idx="113">
                  <c:v>593.1033019838253</c:v>
                </c:pt>
                <c:pt idx="114">
                  <c:v>593.7167742563671</c:v>
                </c:pt>
                <c:pt idx="115">
                  <c:v>594.32845975356395</c:v>
                </c:pt>
                <c:pt idx="116">
                  <c:v>594.9383567311279</c:v>
                </c:pt>
                <c:pt idx="117">
                  <c:v>595.54646345173887</c:v>
                </c:pt>
                <c:pt idx="118">
                  <c:v>596.15277818502159</c:v>
                </c:pt>
                <c:pt idx="119">
                  <c:v>596.75729920753395</c:v>
                </c:pt>
                <c:pt idx="120">
                  <c:v>597.36002480269735</c:v>
                </c:pt>
                <c:pt idx="121">
                  <c:v>597.96095326093894</c:v>
                </c:pt>
                <c:pt idx="122">
                  <c:v>598.56008287945315</c:v>
                </c:pt>
                <c:pt idx="123">
                  <c:v>599.15741196246756</c:v>
                </c:pt>
                <c:pt idx="124">
                  <c:v>599.75293882090443</c:v>
                </c:pt>
                <c:pt idx="125">
                  <c:v>600.34666177263227</c:v>
                </c:pt>
                <c:pt idx="126">
                  <c:v>600.93857914226669</c:v>
                </c:pt>
                <c:pt idx="127">
                  <c:v>601.52868926135125</c:v>
                </c:pt>
                <c:pt idx="128">
                  <c:v>602.11699046814203</c:v>
                </c:pt>
                <c:pt idx="129">
                  <c:v>602.70348110761893</c:v>
                </c:pt>
                <c:pt idx="130">
                  <c:v>603.28815953168328</c:v>
                </c:pt>
                <c:pt idx="131">
                  <c:v>603.87102409882789</c:v>
                </c:pt>
                <c:pt idx="132">
                  <c:v>604.45207317439667</c:v>
                </c:pt>
                <c:pt idx="133">
                  <c:v>605.03130513035103</c:v>
                </c:pt>
                <c:pt idx="134">
                  <c:v>605.60871834543991</c:v>
                </c:pt>
                <c:pt idx="135">
                  <c:v>606.18431120503624</c:v>
                </c:pt>
                <c:pt idx="136">
                  <c:v>606.75808210126502</c:v>
                </c:pt>
                <c:pt idx="137">
                  <c:v>607.33002943280746</c:v>
                </c:pt>
                <c:pt idx="138">
                  <c:v>607.90015160507141</c:v>
                </c:pt>
                <c:pt idx="139">
                  <c:v>608.46844703003148</c:v>
                </c:pt>
                <c:pt idx="140">
                  <c:v>609.03491412632923</c:v>
                </c:pt>
                <c:pt idx="141">
                  <c:v>609.59955131913568</c:v>
                </c:pt>
                <c:pt idx="142">
                  <c:v>610.16235704031203</c:v>
                </c:pt>
                <c:pt idx="143">
                  <c:v>610.72332972817458</c:v>
                </c:pt>
                <c:pt idx="144">
                  <c:v>611.28246782767462</c:v>
                </c:pt>
                <c:pt idx="145">
                  <c:v>611.83976979027386</c:v>
                </c:pt>
                <c:pt idx="146">
                  <c:v>612.39523407389504</c:v>
                </c:pt>
                <c:pt idx="147">
                  <c:v>612.9488591430312</c:v>
                </c:pt>
                <c:pt idx="148">
                  <c:v>613.50064346878082</c:v>
                </c:pt>
                <c:pt idx="149">
                  <c:v>614.05058552851142</c:v>
                </c:pt>
                <c:pt idx="150">
                  <c:v>614.59868380625051</c:v>
                </c:pt>
                <c:pt idx="151">
                  <c:v>615.14493679231259</c:v>
                </c:pt>
                <c:pt idx="152">
                  <c:v>615.68934298364286</c:v>
                </c:pt>
                <c:pt idx="153">
                  <c:v>616.2319008834196</c:v>
                </c:pt>
                <c:pt idx="154">
                  <c:v>616.77260900131648</c:v>
                </c:pt>
                <c:pt idx="155">
                  <c:v>617.31146585343913</c:v>
                </c:pt>
                <c:pt idx="156">
                  <c:v>617.84846996230226</c:v>
                </c:pt>
                <c:pt idx="157">
                  <c:v>618.3836198566529</c:v>
                </c:pt>
                <c:pt idx="158">
                  <c:v>618.91691407172198</c:v>
                </c:pt>
                <c:pt idx="159">
                  <c:v>619.44835114907698</c:v>
                </c:pt>
                <c:pt idx="160">
                  <c:v>619.97792963654695</c:v>
                </c:pt>
                <c:pt idx="161">
                  <c:v>620.50564808834838</c:v>
                </c:pt>
                <c:pt idx="162">
                  <c:v>621.03150506498832</c:v>
                </c:pt>
                <c:pt idx="163">
                  <c:v>621.55549913322648</c:v>
                </c:pt>
                <c:pt idx="164">
                  <c:v>622.07762886614819</c:v>
                </c:pt>
                <c:pt idx="165">
                  <c:v>622.59789284310955</c:v>
                </c:pt>
                <c:pt idx="166">
                  <c:v>623.11628964962301</c:v>
                </c:pt>
                <c:pt idx="167">
                  <c:v>623.63281787759922</c:v>
                </c:pt>
                <c:pt idx="168">
                  <c:v>624.14747612508393</c:v>
                </c:pt>
                <c:pt idx="169">
                  <c:v>624.66026299630892</c:v>
                </c:pt>
                <c:pt idx="170">
                  <c:v>625.17117710175717</c:v>
                </c:pt>
                <c:pt idx="171">
                  <c:v>625.68021705813715</c:v>
                </c:pt>
                <c:pt idx="172">
                  <c:v>626.18738148823491</c:v>
                </c:pt>
                <c:pt idx="173">
                  <c:v>626.69266902109928</c:v>
                </c:pt>
                <c:pt idx="174">
                  <c:v>627.19607829186623</c:v>
                </c:pt>
                <c:pt idx="175">
                  <c:v>627.69760794184219</c:v>
                </c:pt>
                <c:pt idx="176">
                  <c:v>628.19725661848679</c:v>
                </c:pt>
                <c:pt idx="177">
                  <c:v>628.69502297528584</c:v>
                </c:pt>
                <c:pt idx="178">
                  <c:v>629.19090567193325</c:v>
                </c:pt>
                <c:pt idx="179">
                  <c:v>629.68490337416051</c:v>
                </c:pt>
                <c:pt idx="180">
                  <c:v>630.17701475376691</c:v>
                </c:pt>
                <c:pt idx="181">
                  <c:v>630.6672384887155</c:v>
                </c:pt>
                <c:pt idx="182">
                  <c:v>631.15557326283874</c:v>
                </c:pt>
                <c:pt idx="183">
                  <c:v>631.64201776619711</c:v>
                </c:pt>
                <c:pt idx="184">
                  <c:v>632.12657069480758</c:v>
                </c:pt>
                <c:pt idx="185">
                  <c:v>632.6092307507339</c:v>
                </c:pt>
                <c:pt idx="186">
                  <c:v>633.08999664197438</c:v>
                </c:pt>
                <c:pt idx="187">
                  <c:v>633.56886708263039</c:v>
                </c:pt>
                <c:pt idx="188">
                  <c:v>634.04584079274878</c:v>
                </c:pt>
                <c:pt idx="189">
                  <c:v>634.52091649829742</c:v>
                </c:pt>
                <c:pt idx="190">
                  <c:v>634.99409293128997</c:v>
                </c:pt>
                <c:pt idx="191">
                  <c:v>635.46536882965495</c:v>
                </c:pt>
                <c:pt idx="192">
                  <c:v>635.93474293726933</c:v>
                </c:pt>
                <c:pt idx="193">
                  <c:v>636.4022140039325</c:v>
                </c:pt>
                <c:pt idx="194">
                  <c:v>636.86778078536634</c:v>
                </c:pt>
                <c:pt idx="195">
                  <c:v>637.33144204319694</c:v>
                </c:pt>
                <c:pt idx="196">
                  <c:v>637.79319654501887</c:v>
                </c:pt>
                <c:pt idx="197">
                  <c:v>638.25304306418525</c:v>
                </c:pt>
                <c:pt idx="198">
                  <c:v>638.71098037997012</c:v>
                </c:pt>
                <c:pt idx="199">
                  <c:v>639.16700727763418</c:v>
                </c:pt>
                <c:pt idx="200">
                  <c:v>639.62112254811223</c:v>
                </c:pt>
                <c:pt idx="201">
                  <c:v>640.07332498825883</c:v>
                </c:pt>
                <c:pt idx="202">
                  <c:v>640.52361340084587</c:v>
                </c:pt>
                <c:pt idx="203">
                  <c:v>640.97198659431479</c:v>
                </c:pt>
                <c:pt idx="204">
                  <c:v>641.41844338300473</c:v>
                </c:pt>
                <c:pt idx="205">
                  <c:v>641.86298258709235</c:v>
                </c:pt>
                <c:pt idx="206">
                  <c:v>642.30560303249206</c:v>
                </c:pt>
                <c:pt idx="207">
                  <c:v>642.74630355085878</c:v>
                </c:pt>
                <c:pt idx="208">
                  <c:v>643.18508297971016</c:v>
                </c:pt>
                <c:pt idx="209">
                  <c:v>643.62194016229523</c:v>
                </c:pt>
                <c:pt idx="210">
                  <c:v>644.05687394756706</c:v>
                </c:pt>
                <c:pt idx="211">
                  <c:v>644.48988319033526</c:v>
                </c:pt>
                <c:pt idx="212">
                  <c:v>644.92096675099026</c:v>
                </c:pt>
                <c:pt idx="213">
                  <c:v>645.35012349575697</c:v>
                </c:pt>
                <c:pt idx="214">
                  <c:v>645.77735229649943</c:v>
                </c:pt>
                <c:pt idx="215">
                  <c:v>646.20265203086171</c:v>
                </c:pt>
                <c:pt idx="216">
                  <c:v>646.62602158209825</c:v>
                </c:pt>
                <c:pt idx="217">
                  <c:v>647.04745983924226</c:v>
                </c:pt>
                <c:pt idx="218">
                  <c:v>647.46696569686662</c:v>
                </c:pt>
                <c:pt idx="219">
                  <c:v>647.88453805536551</c:v>
                </c:pt>
                <c:pt idx="220">
                  <c:v>648.30017582063158</c:v>
                </c:pt>
                <c:pt idx="221">
                  <c:v>648.71387790435483</c:v>
                </c:pt>
                <c:pt idx="222">
                  <c:v>649.12564322372691</c:v>
                </c:pt>
                <c:pt idx="223">
                  <c:v>649.53547070162858</c:v>
                </c:pt>
                <c:pt idx="224">
                  <c:v>649.94335926656436</c:v>
                </c:pt>
                <c:pt idx="225">
                  <c:v>650.34930785264669</c:v>
                </c:pt>
                <c:pt idx="226">
                  <c:v>650.75331539954414</c:v>
                </c:pt>
                <c:pt idx="227">
                  <c:v>651.15538085256037</c:v>
                </c:pt>
                <c:pt idx="228">
                  <c:v>651.55550316258518</c:v>
                </c:pt>
                <c:pt idx="229">
                  <c:v>651.95368128605128</c:v>
                </c:pt>
                <c:pt idx="230">
                  <c:v>652.34991418493564</c:v>
                </c:pt>
                <c:pt idx="231">
                  <c:v>652.74420082677921</c:v>
                </c:pt>
                <c:pt idx="232">
                  <c:v>653.13654018475506</c:v>
                </c:pt>
                <c:pt idx="233">
                  <c:v>653.52693123744461</c:v>
                </c:pt>
                <c:pt idx="234">
                  <c:v>653.9153729690272</c:v>
                </c:pt>
                <c:pt idx="235">
                  <c:v>654.30186436919621</c:v>
                </c:pt>
                <c:pt idx="236">
                  <c:v>654.68640443314143</c:v>
                </c:pt>
                <c:pt idx="237">
                  <c:v>655.06899216161162</c:v>
                </c:pt>
                <c:pt idx="238">
                  <c:v>655.44962656069799</c:v>
                </c:pt>
                <c:pt idx="239">
                  <c:v>655.82830664215555</c:v>
                </c:pt>
                <c:pt idx="240">
                  <c:v>656.20503142309315</c:v>
                </c:pt>
                <c:pt idx="241">
                  <c:v>656.57979992617368</c:v>
                </c:pt>
                <c:pt idx="242">
                  <c:v>656.95261117945779</c:v>
                </c:pt>
                <c:pt idx="243">
                  <c:v>657.32346421645559</c:v>
                </c:pt>
                <c:pt idx="244">
                  <c:v>657.69235807620009</c:v>
                </c:pt>
                <c:pt idx="245">
                  <c:v>658.05929180303576</c:v>
                </c:pt>
                <c:pt idx="246">
                  <c:v>658.42426444686703</c:v>
                </c:pt>
                <c:pt idx="247">
                  <c:v>658.7872750629391</c:v>
                </c:pt>
                <c:pt idx="248">
                  <c:v>659.14832271188959</c:v>
                </c:pt>
                <c:pt idx="249">
                  <c:v>659.50740645983876</c:v>
                </c:pt>
                <c:pt idx="250">
                  <c:v>659.86452537826017</c:v>
                </c:pt>
                <c:pt idx="251">
                  <c:v>660.21967854398463</c:v>
                </c:pt>
                <c:pt idx="252">
                  <c:v>660.57286503926025</c:v>
                </c:pt>
                <c:pt idx="253">
                  <c:v>660.92408395172492</c:v>
                </c:pt>
                <c:pt idx="254">
                  <c:v>661.27333437432219</c:v>
                </c:pt>
                <c:pt idx="255">
                  <c:v>661.62061540544642</c:v>
                </c:pt>
                <c:pt idx="256">
                  <c:v>661.96592614874533</c:v>
                </c:pt>
                <c:pt idx="257">
                  <c:v>662.3092657132155</c:v>
                </c:pt>
                <c:pt idx="258">
                  <c:v>662.65063321330774</c:v>
                </c:pt>
                <c:pt idx="259">
                  <c:v>662.99002776865166</c:v>
                </c:pt>
                <c:pt idx="260">
                  <c:v>663.32744850429856</c:v>
                </c:pt>
                <c:pt idx="261">
                  <c:v>663.66289455056892</c:v>
                </c:pt>
                <c:pt idx="262">
                  <c:v>663.99636504307637</c:v>
                </c:pt>
                <c:pt idx="263">
                  <c:v>664.32785912279655</c:v>
                </c:pt>
                <c:pt idx="264">
                  <c:v>664.65737593590222</c:v>
                </c:pt>
                <c:pt idx="265">
                  <c:v>664.98491463394316</c:v>
                </c:pt>
                <c:pt idx="266">
                  <c:v>665.31047437370012</c:v>
                </c:pt>
                <c:pt idx="267">
                  <c:v>665.63405431724175</c:v>
                </c:pt>
                <c:pt idx="268">
                  <c:v>665.95565363186915</c:v>
                </c:pt>
                <c:pt idx="269">
                  <c:v>666.27527149017112</c:v>
                </c:pt>
                <c:pt idx="270">
                  <c:v>666.59290706999116</c:v>
                </c:pt>
                <c:pt idx="271">
                  <c:v>666.90855955439338</c:v>
                </c:pt>
                <c:pt idx="272">
                  <c:v>667.22222813168571</c:v>
                </c:pt>
                <c:pt idx="273">
                  <c:v>667.53391199541898</c:v>
                </c:pt>
                <c:pt idx="274">
                  <c:v>667.84361034435108</c:v>
                </c:pt>
                <c:pt idx="275">
                  <c:v>668.15132238248998</c:v>
                </c:pt>
                <c:pt idx="276">
                  <c:v>668.45704731901799</c:v>
                </c:pt>
                <c:pt idx="277">
                  <c:v>668.76078436829766</c:v>
                </c:pt>
                <c:pt idx="278">
                  <c:v>669.06253274996084</c:v>
                </c:pt>
                <c:pt idx="279">
                  <c:v>669.36229168878958</c:v>
                </c:pt>
                <c:pt idx="280">
                  <c:v>669.66006041473054</c:v>
                </c:pt>
                <c:pt idx="281">
                  <c:v>669.95583816292913</c:v>
                </c:pt>
                <c:pt idx="282">
                  <c:v>670.24962417378026</c:v>
                </c:pt>
                <c:pt idx="283">
                  <c:v>670.54141769271075</c:v>
                </c:pt>
                <c:pt idx="284">
                  <c:v>670.83121797036904</c:v>
                </c:pt>
                <c:pt idx="285">
                  <c:v>671.11902426258132</c:v>
                </c:pt>
                <c:pt idx="286">
                  <c:v>671.40483583027356</c:v>
                </c:pt>
                <c:pt idx="287">
                  <c:v>671.68865193957663</c:v>
                </c:pt>
                <c:pt idx="288">
                  <c:v>671.97047186167038</c:v>
                </c:pt>
                <c:pt idx="289">
                  <c:v>672.25029487293637</c:v>
                </c:pt>
                <c:pt idx="290">
                  <c:v>672.52812025485184</c:v>
                </c:pt>
                <c:pt idx="291">
                  <c:v>672.80394729405464</c:v>
                </c:pt>
                <c:pt idx="292">
                  <c:v>673.07777528222334</c:v>
                </c:pt>
                <c:pt idx="293">
                  <c:v>673.34960351617451</c:v>
                </c:pt>
                <c:pt idx="294">
                  <c:v>673.61943129785436</c:v>
                </c:pt>
                <c:pt idx="295">
                  <c:v>673.88725793428853</c:v>
                </c:pt>
                <c:pt idx="296">
                  <c:v>674.15308273751987</c:v>
                </c:pt>
                <c:pt idx="297">
                  <c:v>674.41690502484187</c:v>
                </c:pt>
                <c:pt idx="298">
                  <c:v>674.67872411846054</c:v>
                </c:pt>
                <c:pt idx="299">
                  <c:v>674.93853934571439</c:v>
                </c:pt>
                <c:pt idx="300">
                  <c:v>675.19635003908706</c:v>
                </c:pt>
                <c:pt idx="301">
                  <c:v>675.45215553597825</c:v>
                </c:pt>
                <c:pt idx="302">
                  <c:v>675.70595517898914</c:v>
                </c:pt>
                <c:pt idx="303">
                  <c:v>675.9577483156603</c:v>
                </c:pt>
                <c:pt idx="304">
                  <c:v>676.20753429864703</c:v>
                </c:pt>
                <c:pt idx="305">
                  <c:v>676.45531248562611</c:v>
                </c:pt>
                <c:pt idx="306">
                  <c:v>676.70108223933244</c:v>
                </c:pt>
                <c:pt idx="307">
                  <c:v>676.94484292748427</c:v>
                </c:pt>
                <c:pt idx="308">
                  <c:v>677.18659392285849</c:v>
                </c:pt>
                <c:pt idx="309">
                  <c:v>677.4263346032443</c:v>
                </c:pt>
                <c:pt idx="310">
                  <c:v>677.66406435151964</c:v>
                </c:pt>
                <c:pt idx="311">
                  <c:v>677.89978255541678</c:v>
                </c:pt>
                <c:pt idx="312">
                  <c:v>678.13348860782514</c:v>
                </c:pt>
                <c:pt idx="313">
                  <c:v>678.36518190657387</c:v>
                </c:pt>
                <c:pt idx="314">
                  <c:v>678.59486185451328</c:v>
                </c:pt>
                <c:pt idx="315">
                  <c:v>678.82252785941432</c:v>
                </c:pt>
                <c:pt idx="316">
                  <c:v>679.04817933412642</c:v>
                </c:pt>
                <c:pt idx="317">
                  <c:v>679.27181569645666</c:v>
                </c:pt>
                <c:pt idx="318">
                  <c:v>679.4934363691774</c:v>
                </c:pt>
                <c:pt idx="319">
                  <c:v>679.71304078003232</c:v>
                </c:pt>
                <c:pt idx="320">
                  <c:v>679.93062836174374</c:v>
                </c:pt>
                <c:pt idx="321">
                  <c:v>680.14619855201158</c:v>
                </c:pt>
                <c:pt idx="322">
                  <c:v>680.35975079350771</c:v>
                </c:pt>
                <c:pt idx="323">
                  <c:v>680.57128453377823</c:v>
                </c:pt>
                <c:pt idx="324">
                  <c:v>680.78079922542179</c:v>
                </c:pt>
                <c:pt idx="325">
                  <c:v>680.98829432595187</c:v>
                </c:pt>
                <c:pt idx="326">
                  <c:v>681.19376929783789</c:v>
                </c:pt>
                <c:pt idx="327">
                  <c:v>681.39722360842609</c:v>
                </c:pt>
                <c:pt idx="328">
                  <c:v>681.59865673006175</c:v>
                </c:pt>
                <c:pt idx="329">
                  <c:v>681.79806814004917</c:v>
                </c:pt>
                <c:pt idx="330">
                  <c:v>681.99545732051411</c:v>
                </c:pt>
                <c:pt idx="331">
                  <c:v>682.19082375860296</c:v>
                </c:pt>
                <c:pt idx="332">
                  <c:v>682.38416694634577</c:v>
                </c:pt>
                <c:pt idx="333">
                  <c:v>682.57548638069022</c:v>
                </c:pt>
                <c:pt idx="334">
                  <c:v>682.76478156348446</c:v>
                </c:pt>
                <c:pt idx="335">
                  <c:v>682.9520520015177</c:v>
                </c:pt>
                <c:pt idx="336">
                  <c:v>683.13729720644881</c:v>
                </c:pt>
                <c:pt idx="337">
                  <c:v>683.32051669484895</c:v>
                </c:pt>
                <c:pt idx="338">
                  <c:v>683.50170998821852</c:v>
                </c:pt>
                <c:pt idx="339">
                  <c:v>683.68087661288632</c:v>
                </c:pt>
                <c:pt idx="340">
                  <c:v>683.85801610014198</c:v>
                </c:pt>
                <c:pt idx="341">
                  <c:v>684.0331279860867</c:v>
                </c:pt>
                <c:pt idx="342">
                  <c:v>684.20621181175147</c:v>
                </c:pt>
                <c:pt idx="343">
                  <c:v>684.37726712308529</c:v>
                </c:pt>
                <c:pt idx="344">
                  <c:v>684.54629347079776</c:v>
                </c:pt>
                <c:pt idx="345">
                  <c:v>684.71329041058959</c:v>
                </c:pt>
                <c:pt idx="346">
                  <c:v>684.87825750296906</c:v>
                </c:pt>
                <c:pt idx="347">
                  <c:v>685.04119431331981</c:v>
                </c:pt>
                <c:pt idx="348">
                  <c:v>685.20210041188398</c:v>
                </c:pt>
                <c:pt idx="349">
                  <c:v>685.36097537377202</c:v>
                </c:pt>
                <c:pt idx="350">
                  <c:v>685.51781877894268</c:v>
                </c:pt>
                <c:pt idx="351">
                  <c:v>685.67263021221731</c:v>
                </c:pt>
                <c:pt idx="352">
                  <c:v>685.82540926325839</c:v>
                </c:pt>
                <c:pt idx="353">
                  <c:v>685.97615552659545</c:v>
                </c:pt>
                <c:pt idx="354">
                  <c:v>686.12486860153797</c:v>
                </c:pt>
                <c:pt idx="355">
                  <c:v>686.27154809233298</c:v>
                </c:pt>
                <c:pt idx="356">
                  <c:v>686.41619360798029</c:v>
                </c:pt>
                <c:pt idx="357">
                  <c:v>686.55880476236723</c:v>
                </c:pt>
                <c:pt idx="358">
                  <c:v>686.69938117418963</c:v>
                </c:pt>
                <c:pt idx="359">
                  <c:v>686.83792246697783</c:v>
                </c:pt>
                <c:pt idx="360">
                  <c:v>686.97442826908537</c:v>
                </c:pt>
                <c:pt idx="361">
                  <c:v>687.10889821369824</c:v>
                </c:pt>
                <c:pt idx="362">
                  <c:v>687.24133193881721</c:v>
                </c:pt>
                <c:pt idx="363">
                  <c:v>687.37172908725552</c:v>
                </c:pt>
                <c:pt idx="364">
                  <c:v>687.50008930663796</c:v>
                </c:pt>
                <c:pt idx="365">
                  <c:v>687.62641224941478</c:v>
                </c:pt>
                <c:pt idx="366">
                  <c:v>687.75069757287349</c:v>
                </c:pt>
                <c:pt idx="367">
                  <c:v>687.8729449390554</c:v>
                </c:pt>
                <c:pt idx="368">
                  <c:v>687.99315401482977</c:v>
                </c:pt>
                <c:pt idx="369">
                  <c:v>688.11132447189607</c:v>
                </c:pt>
                <c:pt idx="370">
                  <c:v>688.22745598671145</c:v>
                </c:pt>
                <c:pt idx="371">
                  <c:v>688.34154824053905</c:v>
                </c:pt>
                <c:pt idx="372">
                  <c:v>688.45360091950909</c:v>
                </c:pt>
                <c:pt idx="373">
                  <c:v>688.56361371440471</c:v>
                </c:pt>
                <c:pt idx="374">
                  <c:v>688.6715863209472</c:v>
                </c:pt>
                <c:pt idx="375">
                  <c:v>688.77751843954798</c:v>
                </c:pt>
                <c:pt idx="376">
                  <c:v>688.88140977547027</c:v>
                </c:pt>
                <c:pt idx="377">
                  <c:v>688.98326003869522</c:v>
                </c:pt>
                <c:pt idx="378">
                  <c:v>689.08306894406201</c:v>
                </c:pt>
                <c:pt idx="379">
                  <c:v>689.18083621116318</c:v>
                </c:pt>
                <c:pt idx="380">
                  <c:v>689.27656156433329</c:v>
                </c:pt>
                <c:pt idx="381">
                  <c:v>689.37024473272891</c:v>
                </c:pt>
                <c:pt idx="382">
                  <c:v>689.46188545026791</c:v>
                </c:pt>
                <c:pt idx="383">
                  <c:v>689.55148345564135</c:v>
                </c:pt>
                <c:pt idx="384">
                  <c:v>689.63903849232474</c:v>
                </c:pt>
                <c:pt idx="385">
                  <c:v>689.72455030854542</c:v>
                </c:pt>
                <c:pt idx="386">
                  <c:v>689.80801865731678</c:v>
                </c:pt>
                <c:pt idx="387">
                  <c:v>689.88944329639412</c:v>
                </c:pt>
                <c:pt idx="388">
                  <c:v>689.96882398832338</c:v>
                </c:pt>
                <c:pt idx="389">
                  <c:v>690.04616050040045</c:v>
                </c:pt>
                <c:pt idx="390">
                  <c:v>690.12145260469379</c:v>
                </c:pt>
                <c:pt idx="391">
                  <c:v>690.19470007803625</c:v>
                </c:pt>
                <c:pt idx="392">
                  <c:v>690.26590270199506</c:v>
                </c:pt>
                <c:pt idx="393">
                  <c:v>690.33506026292252</c:v>
                </c:pt>
                <c:pt idx="394">
                  <c:v>690.4021725519151</c:v>
                </c:pt>
                <c:pt idx="395">
                  <c:v>690.46723936482033</c:v>
                </c:pt>
                <c:pt idx="396">
                  <c:v>690.53026050226458</c:v>
                </c:pt>
                <c:pt idx="397">
                  <c:v>690.59123576957359</c:v>
                </c:pt>
                <c:pt idx="398">
                  <c:v>690.65016497690783</c:v>
                </c:pt>
                <c:pt idx="399">
                  <c:v>690.70704793907998</c:v>
                </c:pt>
                <c:pt idx="400">
                  <c:v>690.76188447572861</c:v>
                </c:pt>
                <c:pt idx="401">
                  <c:v>690.81467441122379</c:v>
                </c:pt>
                <c:pt idx="402">
                  <c:v>690.86541757465363</c:v>
                </c:pt>
                <c:pt idx="403">
                  <c:v>690.91411379986801</c:v>
                </c:pt>
                <c:pt idx="404">
                  <c:v>690.96076292547389</c:v>
                </c:pt>
                <c:pt idx="405">
                  <c:v>691.00536479480343</c:v>
                </c:pt>
                <c:pt idx="406">
                  <c:v>691.04791925596669</c:v>
                </c:pt>
                <c:pt idx="407">
                  <c:v>691.08842616176412</c:v>
                </c:pt>
                <c:pt idx="408">
                  <c:v>691.12688536979272</c:v>
                </c:pt>
                <c:pt idx="409">
                  <c:v>691.16329674232861</c:v>
                </c:pt>
                <c:pt idx="410">
                  <c:v>691.19766014644756</c:v>
                </c:pt>
                <c:pt idx="411">
                  <c:v>691.22997545393082</c:v>
                </c:pt>
                <c:pt idx="412">
                  <c:v>691.26024254129311</c:v>
                </c:pt>
                <c:pt idx="413">
                  <c:v>691.28846128983673</c:v>
                </c:pt>
                <c:pt idx="414">
                  <c:v>691.31463158554413</c:v>
                </c:pt>
                <c:pt idx="415">
                  <c:v>691.33875331914567</c:v>
                </c:pt>
                <c:pt idx="416">
                  <c:v>691.36082638613743</c:v>
                </c:pt>
                <c:pt idx="417">
                  <c:v>691.38085068672274</c:v>
                </c:pt>
                <c:pt idx="418">
                  <c:v>691.39882612584574</c:v>
                </c:pt>
                <c:pt idx="419">
                  <c:v>691.41475261320636</c:v>
                </c:pt>
                <c:pt idx="420">
                  <c:v>691.42863006320204</c:v>
                </c:pt>
                <c:pt idx="421">
                  <c:v>691.44045839501416</c:v>
                </c:pt>
                <c:pt idx="422">
                  <c:v>691.45023753252315</c:v>
                </c:pt>
                <c:pt idx="423">
                  <c:v>691.45796740434821</c:v>
                </c:pt>
                <c:pt idx="424">
                  <c:v>691.46364794384976</c:v>
                </c:pt>
                <c:pt idx="425">
                  <c:v>691.46727908911646</c:v>
                </c:pt>
                <c:pt idx="426">
                  <c:v>691.4688607829811</c:v>
                </c:pt>
                <c:pt idx="427">
                  <c:v>691.46839297298175</c:v>
                </c:pt>
                <c:pt idx="428">
                  <c:v>691.46587561143633</c:v>
                </c:pt>
                <c:pt idx="429">
                  <c:v>691.46130865536065</c:v>
                </c:pt>
                <c:pt idx="430">
                  <c:v>691.45469206650876</c:v>
                </c:pt>
                <c:pt idx="431">
                  <c:v>691.44602581139259</c:v>
                </c:pt>
                <c:pt idx="432">
                  <c:v>691.4353098612205</c:v>
                </c:pt>
                <c:pt idx="433">
                  <c:v>691.4225441919682</c:v>
                </c:pt>
                <c:pt idx="434">
                  <c:v>691.40772878432699</c:v>
                </c:pt>
                <c:pt idx="435">
                  <c:v>691.39086362373007</c:v>
                </c:pt>
                <c:pt idx="436">
                  <c:v>691.37194870035103</c:v>
                </c:pt>
                <c:pt idx="437">
                  <c:v>691.35098400908532</c:v>
                </c:pt>
                <c:pt idx="438">
                  <c:v>691.32796954957666</c:v>
                </c:pt>
                <c:pt idx="439">
                  <c:v>691.3029053262095</c:v>
                </c:pt>
                <c:pt idx="440">
                  <c:v>691.27579134807456</c:v>
                </c:pt>
                <c:pt idx="441">
                  <c:v>691.24662762903642</c:v>
                </c:pt>
                <c:pt idx="442">
                  <c:v>691.21541418768993</c:v>
                </c:pt>
                <c:pt idx="443">
                  <c:v>691.18215104734213</c:v>
                </c:pt>
                <c:pt idx="444">
                  <c:v>691.14683823606595</c:v>
                </c:pt>
                <c:pt idx="445">
                  <c:v>691.10947578668674</c:v>
                </c:pt>
                <c:pt idx="446">
                  <c:v>691.07006373671618</c:v>
                </c:pt>
                <c:pt idx="447">
                  <c:v>691.0286021284644</c:v>
                </c:pt>
                <c:pt idx="448">
                  <c:v>690.98509100895569</c:v>
                </c:pt>
                <c:pt idx="449">
                  <c:v>690.93953042996407</c:v>
                </c:pt>
                <c:pt idx="450">
                  <c:v>690.89192044800109</c:v>
                </c:pt>
                <c:pt idx="451">
                  <c:v>690.84226112433021</c:v>
                </c:pt>
                <c:pt idx="452">
                  <c:v>690.79055252494584</c:v>
                </c:pt>
                <c:pt idx="453">
                  <c:v>690.73679472063088</c:v>
                </c:pt>
                <c:pt idx="454">
                  <c:v>690.68098778686067</c:v>
                </c:pt>
                <c:pt idx="455">
                  <c:v>690.62313180389594</c:v>
                </c:pt>
                <c:pt idx="456">
                  <c:v>690.5632268567274</c:v>
                </c:pt>
                <c:pt idx="457">
                  <c:v>690.50127303512306</c:v>
                </c:pt>
                <c:pt idx="458">
                  <c:v>690.43727043357285</c:v>
                </c:pt>
                <c:pt idx="459">
                  <c:v>690.37121915133821</c:v>
                </c:pt>
                <c:pt idx="460">
                  <c:v>690.30311929242555</c:v>
                </c:pt>
                <c:pt idx="461">
                  <c:v>690.23297096560418</c:v>
                </c:pt>
                <c:pt idx="462">
                  <c:v>690.16077428440803</c:v>
                </c:pt>
                <c:pt idx="463">
                  <c:v>690.08652936711894</c:v>
                </c:pt>
                <c:pt idx="464">
                  <c:v>690.01023633677903</c:v>
                </c:pt>
                <c:pt idx="465">
                  <c:v>689.93189532120584</c:v>
                </c:pt>
                <c:pt idx="466">
                  <c:v>689.85150645295676</c:v>
                </c:pt>
                <c:pt idx="467">
                  <c:v>689.76906986937411</c:v>
                </c:pt>
                <c:pt idx="468">
                  <c:v>689.68458571255178</c:v>
                </c:pt>
                <c:pt idx="469">
                  <c:v>689.59805412937351</c:v>
                </c:pt>
                <c:pt idx="470">
                  <c:v>689.50947527147855</c:v>
                </c:pt>
                <c:pt idx="471">
                  <c:v>689.41884929525997</c:v>
                </c:pt>
                <c:pt idx="472">
                  <c:v>689.32617636192663</c:v>
                </c:pt>
                <c:pt idx="473">
                  <c:v>689.23145663743662</c:v>
                </c:pt>
                <c:pt idx="474">
                  <c:v>689.13469029251314</c:v>
                </c:pt>
                <c:pt idx="475">
                  <c:v>689.03587750269855</c:v>
                </c:pt>
                <c:pt idx="476">
                  <c:v>688.9350184482613</c:v>
                </c:pt>
                <c:pt idx="477">
                  <c:v>688.832113314303</c:v>
                </c:pt>
                <c:pt idx="478">
                  <c:v>688.72716229069351</c:v>
                </c:pt>
                <c:pt idx="479">
                  <c:v>688.62016557207164</c:v>
                </c:pt>
                <c:pt idx="480">
                  <c:v>688.51112335789026</c:v>
                </c:pt>
                <c:pt idx="481">
                  <c:v>688.40003585238344</c:v>
                </c:pt>
                <c:pt idx="482">
                  <c:v>688.28690326458104</c:v>
                </c:pt>
                <c:pt idx="483">
                  <c:v>688.17172580830083</c:v>
                </c:pt>
                <c:pt idx="484">
                  <c:v>688.05450370217864</c:v>
                </c:pt>
                <c:pt idx="485">
                  <c:v>687.93523716962159</c:v>
                </c:pt>
                <c:pt idx="486">
                  <c:v>687.81392643885829</c:v>
                </c:pt>
                <c:pt idx="487">
                  <c:v>687.69057174291993</c:v>
                </c:pt>
                <c:pt idx="488">
                  <c:v>687.56517331964994</c:v>
                </c:pt>
                <c:pt idx="489">
                  <c:v>687.4377314117005</c:v>
                </c:pt>
                <c:pt idx="490">
                  <c:v>687.30824626651372</c:v>
                </c:pt>
                <c:pt idx="491">
                  <c:v>687.17671813638208</c:v>
                </c:pt>
                <c:pt idx="492">
                  <c:v>687.0431472783954</c:v>
                </c:pt>
                <c:pt idx="493">
                  <c:v>686.90753395446973</c:v>
                </c:pt>
                <c:pt idx="494">
                  <c:v>686.76987843133588</c:v>
                </c:pt>
                <c:pt idx="495">
                  <c:v>686.63018098056443</c:v>
                </c:pt>
                <c:pt idx="496">
                  <c:v>686.48844187854547</c:v>
                </c:pt>
                <c:pt idx="497">
                  <c:v>686.34466140649931</c:v>
                </c:pt>
                <c:pt idx="498">
                  <c:v>686.1988398504825</c:v>
                </c:pt>
                <c:pt idx="499">
                  <c:v>686.05097750140078</c:v>
                </c:pt>
                <c:pt idx="500">
                  <c:v>685.90107465499182</c:v>
                </c:pt>
                <c:pt idx="501">
                  <c:v>685.74913161181712</c:v>
                </c:pt>
                <c:pt idx="502">
                  <c:v>685.59514867730581</c:v>
                </c:pt>
                <c:pt idx="503">
                  <c:v>685.43912616174009</c:v>
                </c:pt>
                <c:pt idx="504">
                  <c:v>685.28106438025168</c:v>
                </c:pt>
                <c:pt idx="505">
                  <c:v>685.12096365280991</c:v>
                </c:pt>
                <c:pt idx="506">
                  <c:v>684.95882430427343</c:v>
                </c:pt>
                <c:pt idx="507">
                  <c:v>684.79464666432239</c:v>
                </c:pt>
                <c:pt idx="508">
                  <c:v>684.6284310675469</c:v>
                </c:pt>
                <c:pt idx="509">
                  <c:v>684.46017785337392</c:v>
                </c:pt>
                <c:pt idx="510">
                  <c:v>684.2898873661145</c:v>
                </c:pt>
                <c:pt idx="511">
                  <c:v>684.117559954949</c:v>
                </c:pt>
                <c:pt idx="512">
                  <c:v>683.9431959739477</c:v>
                </c:pt>
                <c:pt idx="513">
                  <c:v>683.76679578205949</c:v>
                </c:pt>
                <c:pt idx="514">
                  <c:v>683.58835974311637</c:v>
                </c:pt>
                <c:pt idx="515">
                  <c:v>683.4078882258375</c:v>
                </c:pt>
                <c:pt idx="516">
                  <c:v>683.22538160383476</c:v>
                </c:pt>
                <c:pt idx="517">
                  <c:v>683.04084025563134</c:v>
                </c:pt>
                <c:pt idx="518">
                  <c:v>682.85426456462903</c:v>
                </c:pt>
                <c:pt idx="519">
                  <c:v>682.6656549191606</c:v>
                </c:pt>
                <c:pt idx="520">
                  <c:v>682.47501171243027</c:v>
                </c:pt>
                <c:pt idx="521">
                  <c:v>682.28233534259323</c:v>
                </c:pt>
                <c:pt idx="522">
                  <c:v>682.08762621269602</c:v>
                </c:pt>
                <c:pt idx="523">
                  <c:v>681.8908847307207</c:v>
                </c:pt>
                <c:pt idx="524">
                  <c:v>681.69211130955978</c:v>
                </c:pt>
                <c:pt idx="525">
                  <c:v>681.49130636703535</c:v>
                </c:pt>
                <c:pt idx="526">
                  <c:v>681.28847032592194</c:v>
                </c:pt>
                <c:pt idx="527">
                  <c:v>681.08360361390339</c:v>
                </c:pt>
                <c:pt idx="528">
                  <c:v>680.87670666360407</c:v>
                </c:pt>
                <c:pt idx="529">
                  <c:v>680.66777991261426</c:v>
                </c:pt>
                <c:pt idx="530">
                  <c:v>680.45682380346943</c:v>
                </c:pt>
                <c:pt idx="531">
                  <c:v>680.24383878364358</c:v>
                </c:pt>
                <c:pt idx="532">
                  <c:v>680.02882530557315</c:v>
                </c:pt>
                <c:pt idx="533">
                  <c:v>679.81178382665189</c:v>
                </c:pt>
                <c:pt idx="534">
                  <c:v>679.5927148092627</c:v>
                </c:pt>
                <c:pt idx="535">
                  <c:v>679.37161872073386</c:v>
                </c:pt>
                <c:pt idx="536">
                  <c:v>679.14849603339417</c:v>
                </c:pt>
                <c:pt idx="537">
                  <c:v>678.92334722452301</c:v>
                </c:pt>
                <c:pt idx="538">
                  <c:v>678.69617277639418</c:v>
                </c:pt>
                <c:pt idx="539">
                  <c:v>678.46697317628821</c:v>
                </c:pt>
                <c:pt idx="540">
                  <c:v>678.23574891645842</c:v>
                </c:pt>
                <c:pt idx="541">
                  <c:v>678.00250049415763</c:v>
                </c:pt>
                <c:pt idx="542">
                  <c:v>677.76722841166963</c:v>
                </c:pt>
                <c:pt idx="543">
                  <c:v>677.52993317625271</c:v>
                </c:pt>
                <c:pt idx="544">
                  <c:v>677.29061530018942</c:v>
                </c:pt>
                <c:pt idx="545">
                  <c:v>677.04927530079112</c:v>
                </c:pt>
                <c:pt idx="546">
                  <c:v>676.80591370037598</c:v>
                </c:pt>
                <c:pt idx="547">
                  <c:v>676.56053102630688</c:v>
                </c:pt>
                <c:pt idx="548">
                  <c:v>676.31312781097643</c:v>
                </c:pt>
                <c:pt idx="549">
                  <c:v>676.06370459178299</c:v>
                </c:pt>
                <c:pt idx="550">
                  <c:v>675.81226191122016</c:v>
                </c:pt>
                <c:pt idx="551">
                  <c:v>675.55880031681431</c:v>
                </c:pt>
                <c:pt idx="552">
                  <c:v>675.30332036111588</c:v>
                </c:pt>
                <c:pt idx="553">
                  <c:v>675.04582260176778</c:v>
                </c:pt>
                <c:pt idx="554">
                  <c:v>674.78630760146109</c:v>
                </c:pt>
                <c:pt idx="555">
                  <c:v>674.52477592796663</c:v>
                </c:pt>
                <c:pt idx="556">
                  <c:v>674.26122815413544</c:v>
                </c:pt>
                <c:pt idx="557">
                  <c:v>673.99566485787727</c:v>
                </c:pt>
                <c:pt idx="558">
                  <c:v>673.72808662220791</c:v>
                </c:pt>
                <c:pt idx="559">
                  <c:v>673.45849403523232</c:v>
                </c:pt>
                <c:pt idx="560">
                  <c:v>673.18688769014898</c:v>
                </c:pt>
                <c:pt idx="561">
                  <c:v>672.91326818526318</c:v>
                </c:pt>
                <c:pt idx="562">
                  <c:v>672.63763612397508</c:v>
                </c:pt>
                <c:pt idx="563">
                  <c:v>672.359992114845</c:v>
                </c:pt>
                <c:pt idx="564">
                  <c:v>672.08033677149092</c:v>
                </c:pt>
                <c:pt idx="565">
                  <c:v>671.79867071271144</c:v>
                </c:pt>
                <c:pt idx="566">
                  <c:v>671.51499456239094</c:v>
                </c:pt>
                <c:pt idx="567">
                  <c:v>671.22930894960052</c:v>
                </c:pt>
                <c:pt idx="568">
                  <c:v>670.94161450852187</c:v>
                </c:pt>
                <c:pt idx="569">
                  <c:v>670.65191187850178</c:v>
                </c:pt>
                <c:pt idx="570">
                  <c:v>670.36020170404129</c:v>
                </c:pt>
                <c:pt idx="571">
                  <c:v>670.06648463481304</c:v>
                </c:pt>
                <c:pt idx="572">
                  <c:v>669.77076132563229</c:v>
                </c:pt>
                <c:pt idx="573">
                  <c:v>669.47303243651629</c:v>
                </c:pt>
                <c:pt idx="574">
                  <c:v>669.17329863265843</c:v>
                </c:pt>
                <c:pt idx="575">
                  <c:v>668.87156058443793</c:v>
                </c:pt>
                <c:pt idx="576">
                  <c:v>668.56781896742336</c:v>
                </c:pt>
                <c:pt idx="577">
                  <c:v>668.26207446240744</c:v>
                </c:pt>
                <c:pt idx="578">
                  <c:v>667.95432775535346</c:v>
                </c:pt>
                <c:pt idx="579">
                  <c:v>667.64457953747205</c:v>
                </c:pt>
                <c:pt idx="580">
                  <c:v>667.33283050517082</c:v>
                </c:pt>
                <c:pt idx="581">
                  <c:v>667.01908136011866</c:v>
                </c:pt>
                <c:pt idx="582">
                  <c:v>666.70333280917134</c:v>
                </c:pt>
                <c:pt idx="583">
                  <c:v>666.38558556446242</c:v>
                </c:pt>
                <c:pt idx="584">
                  <c:v>666.06584034336743</c:v>
                </c:pt>
                <c:pt idx="585">
                  <c:v>665.74409786850049</c:v>
                </c:pt>
                <c:pt idx="586">
                  <c:v>665.4203588677675</c:v>
                </c:pt>
                <c:pt idx="587">
                  <c:v>665.09462407431374</c:v>
                </c:pt>
                <c:pt idx="588">
                  <c:v>664.76689422656966</c:v>
                </c:pt>
                <c:pt idx="589">
                  <c:v>664.4371700682517</c:v>
                </c:pt>
                <c:pt idx="590">
                  <c:v>664.10545234836536</c:v>
                </c:pt>
                <c:pt idx="591">
                  <c:v>663.77174182122349</c:v>
                </c:pt>
                <c:pt idx="592">
                  <c:v>663.43603924641491</c:v>
                </c:pt>
                <c:pt idx="593">
                  <c:v>663.09834538888128</c:v>
                </c:pt>
                <c:pt idx="594">
                  <c:v>662.75866101884185</c:v>
                </c:pt>
                <c:pt idx="595">
                  <c:v>662.41698691187503</c:v>
                </c:pt>
                <c:pt idx="596">
                  <c:v>662.07332384887309</c:v>
                </c:pt>
                <c:pt idx="597">
                  <c:v>661.72767261608669</c:v>
                </c:pt>
                <c:pt idx="598">
                  <c:v>661.38003400508637</c:v>
                </c:pt>
                <c:pt idx="599">
                  <c:v>661.03040881284494</c:v>
                </c:pt>
                <c:pt idx="600">
                  <c:v>660.67879784165461</c:v>
                </c:pt>
                <c:pt idx="601">
                  <c:v>660.3252018992049</c:v>
                </c:pt>
                <c:pt idx="602">
                  <c:v>659.96962179856348</c:v>
                </c:pt>
                <c:pt idx="603">
                  <c:v>659.61205835817589</c:v>
                </c:pt>
                <c:pt idx="604">
                  <c:v>659.25251240189505</c:v>
                </c:pt>
                <c:pt idx="605">
                  <c:v>658.89098475896458</c:v>
                </c:pt>
                <c:pt idx="606">
                  <c:v>658.527476264048</c:v>
                </c:pt>
                <c:pt idx="607">
                  <c:v>658.16198775723683</c:v>
                </c:pt>
                <c:pt idx="608">
                  <c:v>657.79452008402995</c:v>
                </c:pt>
                <c:pt idx="609">
                  <c:v>657.42507409538325</c:v>
                </c:pt>
                <c:pt idx="610">
                  <c:v>657.05365064767432</c:v>
                </c:pt>
                <c:pt idx="611">
                  <c:v>656.68025060274556</c:v>
                </c:pt>
                <c:pt idx="612">
                  <c:v>656.30487482792091</c:v>
                </c:pt>
                <c:pt idx="613">
                  <c:v>655.92752419594603</c:v>
                </c:pt>
                <c:pt idx="614">
                  <c:v>655.54819958508313</c:v>
                </c:pt>
                <c:pt idx="615">
                  <c:v>655.16690187906431</c:v>
                </c:pt>
                <c:pt idx="616">
                  <c:v>654.78363196712451</c:v>
                </c:pt>
                <c:pt idx="617">
                  <c:v>654.39839074399242</c:v>
                </c:pt>
                <c:pt idx="618">
                  <c:v>654.01117910991366</c:v>
                </c:pt>
                <c:pt idx="619">
                  <c:v>653.62199797064682</c:v>
                </c:pt>
                <c:pt idx="620">
                  <c:v>653.23084823749184</c:v>
                </c:pt>
                <c:pt idx="621">
                  <c:v>652.83773082729249</c:v>
                </c:pt>
                <c:pt idx="622">
                  <c:v>652.44264666241259</c:v>
                </c:pt>
                <c:pt idx="623">
                  <c:v>652.04559667079525</c:v>
                </c:pt>
                <c:pt idx="624">
                  <c:v>651.64658178593936</c:v>
                </c:pt>
                <c:pt idx="625">
                  <c:v>651.24560294691582</c:v>
                </c:pt>
                <c:pt idx="626">
                  <c:v>650.84266109839575</c:v>
                </c:pt>
                <c:pt idx="627">
                  <c:v>650.43775719061932</c:v>
                </c:pt>
                <c:pt idx="628">
                  <c:v>650.03089217944466</c:v>
                </c:pt>
                <c:pt idx="629">
                  <c:v>649.62206702631659</c:v>
                </c:pt>
                <c:pt idx="630">
                  <c:v>649.21128269834435</c:v>
                </c:pt>
                <c:pt idx="631">
                  <c:v>648.79854016821594</c:v>
                </c:pt>
                <c:pt idx="632">
                  <c:v>648.38384041430254</c:v>
                </c:pt>
                <c:pt idx="633">
                  <c:v>647.96718442059273</c:v>
                </c:pt>
                <c:pt idx="634">
                  <c:v>647.54857317675066</c:v>
                </c:pt>
                <c:pt idx="635">
                  <c:v>647.12800767810006</c:v>
                </c:pt>
                <c:pt idx="636">
                  <c:v>646.70548892564693</c:v>
                </c:pt>
                <c:pt idx="637">
                  <c:v>646.28101792607288</c:v>
                </c:pt>
                <c:pt idx="638">
                  <c:v>645.85459569177283</c:v>
                </c:pt>
                <c:pt idx="639">
                  <c:v>645.42622324084755</c:v>
                </c:pt>
                <c:pt idx="640">
                  <c:v>644.99590159709953</c:v>
                </c:pt>
                <c:pt idx="641">
                  <c:v>644.5636317900844</c:v>
                </c:pt>
                <c:pt idx="642">
                  <c:v>644.12941485506826</c:v>
                </c:pt>
                <c:pt idx="643">
                  <c:v>643.69325183306501</c:v>
                </c:pt>
                <c:pt idx="644">
                  <c:v>643.25514377088223</c:v>
                </c:pt>
                <c:pt idx="645">
                  <c:v>642.81509172104541</c:v>
                </c:pt>
                <c:pt idx="646">
                  <c:v>642.37309674188361</c:v>
                </c:pt>
                <c:pt idx="647">
                  <c:v>641.92915989752521</c:v>
                </c:pt>
                <c:pt idx="648">
                  <c:v>641.48328225788714</c:v>
                </c:pt>
                <c:pt idx="649">
                  <c:v>641.03546489867824</c:v>
                </c:pt>
                <c:pt idx="650">
                  <c:v>640.58570890145006</c:v>
                </c:pt>
                <c:pt idx="651">
                  <c:v>640.13401535357616</c:v>
                </c:pt>
                <c:pt idx="652">
                  <c:v>639.68038534827645</c:v>
                </c:pt>
                <c:pt idx="653">
                  <c:v>639.22481998461501</c:v>
                </c:pt>
                <c:pt idx="654">
                  <c:v>638.76732036753754</c:v>
                </c:pt>
                <c:pt idx="655">
                  <c:v>638.30788760783582</c:v>
                </c:pt>
                <c:pt idx="656">
                  <c:v>637.84652282220168</c:v>
                </c:pt>
                <c:pt idx="657">
                  <c:v>637.38322713321895</c:v>
                </c:pt>
                <c:pt idx="658">
                  <c:v>636.91800166939151</c:v>
                </c:pt>
                <c:pt idx="659">
                  <c:v>636.4508475651279</c:v>
                </c:pt>
                <c:pt idx="660">
                  <c:v>635.98176596075655</c:v>
                </c:pt>
                <c:pt idx="661">
                  <c:v>635.51075800257149</c:v>
                </c:pt>
                <c:pt idx="662">
                  <c:v>635.03782484280202</c:v>
                </c:pt>
                <c:pt idx="663">
                  <c:v>634.56296763964258</c:v>
                </c:pt>
                <c:pt idx="664">
                  <c:v>634.08618755727537</c:v>
                </c:pt>
                <c:pt idx="665">
                  <c:v>633.60748576584604</c:v>
                </c:pt>
                <c:pt idx="666">
                  <c:v>633.12686344152303</c:v>
                </c:pt>
                <c:pt idx="667">
                  <c:v>632.64432176647063</c:v>
                </c:pt>
                <c:pt idx="668">
                  <c:v>632.15986192887442</c:v>
                </c:pt>
                <c:pt idx="669">
                  <c:v>631.67348512294575</c:v>
                </c:pt>
                <c:pt idx="670">
                  <c:v>631.18519254898217</c:v>
                </c:pt>
                <c:pt idx="671">
                  <c:v>630.69498541328164</c:v>
                </c:pt>
                <c:pt idx="672">
                  <c:v>630.20286492825335</c:v>
                </c:pt>
                <c:pt idx="673">
                  <c:v>629.7088323123661</c:v>
                </c:pt>
                <c:pt idx="674">
                  <c:v>629.21288879019028</c:v>
                </c:pt>
                <c:pt idx="675">
                  <c:v>628.71503559240273</c:v>
                </c:pt>
                <c:pt idx="676">
                  <c:v>628.21527395579858</c:v>
                </c:pt>
                <c:pt idx="677">
                  <c:v>627.71360512330432</c:v>
                </c:pt>
                <c:pt idx="678">
                  <c:v>627.21003034398075</c:v>
                </c:pt>
                <c:pt idx="679">
                  <c:v>626.704550873063</c:v>
                </c:pt>
                <c:pt idx="680">
                  <c:v>626.1971679719345</c:v>
                </c:pt>
                <c:pt idx="681">
                  <c:v>625.68788290818054</c:v>
                </c:pt>
                <c:pt idx="682">
                  <c:v>625.17669695555048</c:v>
                </c:pt>
                <c:pt idx="683">
                  <c:v>624.66361139402682</c:v>
                </c:pt>
                <c:pt idx="684">
                  <c:v>624.14862750980456</c:v>
                </c:pt>
                <c:pt idx="685">
                  <c:v>623.63174659531546</c:v>
                </c:pt>
                <c:pt idx="686">
                  <c:v>623.11296994921736</c:v>
                </c:pt>
                <c:pt idx="687">
                  <c:v>622.59229887645097</c:v>
                </c:pt>
                <c:pt idx="688">
                  <c:v>622.06973468820934</c:v>
                </c:pt>
                <c:pt idx="689">
                  <c:v>621.54527870198706</c:v>
                </c:pt>
                <c:pt idx="690">
                  <c:v>621.01893224157845</c:v>
                </c:pt>
                <c:pt idx="691">
                  <c:v>620.49069663706473</c:v>
                </c:pt>
                <c:pt idx="692">
                  <c:v>619.96057322487434</c:v>
                </c:pt>
                <c:pt idx="693">
                  <c:v>619.42856334777116</c:v>
                </c:pt>
                <c:pt idx="694">
                  <c:v>618.89466835487781</c:v>
                </c:pt>
                <c:pt idx="695">
                  <c:v>618.35888960166676</c:v>
                </c:pt>
                <c:pt idx="696">
                  <c:v>617.82122844999378</c:v>
                </c:pt>
                <c:pt idx="697">
                  <c:v>617.28168626813738</c:v>
                </c:pt>
                <c:pt idx="698">
                  <c:v>616.74026443074467</c:v>
                </c:pt>
                <c:pt idx="699">
                  <c:v>616.1969643189052</c:v>
                </c:pt>
                <c:pt idx="700">
                  <c:v>615.6517873201467</c:v>
                </c:pt>
                <c:pt idx="701">
                  <c:v>615.10473482843418</c:v>
                </c:pt>
                <c:pt idx="702">
                  <c:v>614.55580824422077</c:v>
                </c:pt>
                <c:pt idx="703">
                  <c:v>614.00500897439611</c:v>
                </c:pt>
                <c:pt idx="704">
                  <c:v>613.45233843239043</c:v>
                </c:pt>
                <c:pt idx="705">
                  <c:v>612.89779803812246</c:v>
                </c:pt>
                <c:pt idx="706">
                  <c:v>612.34138921802901</c:v>
                </c:pt>
                <c:pt idx="707">
                  <c:v>611.78311340509038</c:v>
                </c:pt>
                <c:pt idx="708">
                  <c:v>611.22297203883284</c:v>
                </c:pt>
                <c:pt idx="709">
                  <c:v>610.66096656536376</c:v>
                </c:pt>
                <c:pt idx="710">
                  <c:v>610.09709843735004</c:v>
                </c:pt>
                <c:pt idx="711">
                  <c:v>609.53136911408103</c:v>
                </c:pt>
                <c:pt idx="712">
                  <c:v>608.96378006143902</c:v>
                </c:pt>
                <c:pt idx="713">
                  <c:v>608.39433275194369</c:v>
                </c:pt>
                <c:pt idx="714">
                  <c:v>607.8230286647422</c:v>
                </c:pt>
                <c:pt idx="715">
                  <c:v>607.24986928566716</c:v>
                </c:pt>
                <c:pt idx="716">
                  <c:v>606.67485610719814</c:v>
                </c:pt>
                <c:pt idx="717">
                  <c:v>606.09799062850175</c:v>
                </c:pt>
                <c:pt idx="718">
                  <c:v>605.51927435548157</c:v>
                </c:pt>
                <c:pt idx="719">
                  <c:v>604.938708800732</c:v>
                </c:pt>
                <c:pt idx="720">
                  <c:v>604.35629548358747</c:v>
                </c:pt>
                <c:pt idx="721">
                  <c:v>603.77203593013633</c:v>
                </c:pt>
                <c:pt idx="722">
                  <c:v>603.18593167323786</c:v>
                </c:pt>
                <c:pt idx="723">
                  <c:v>602.59798425254053</c:v>
                </c:pt>
                <c:pt idx="724">
                  <c:v>602.00819521447238</c:v>
                </c:pt>
                <c:pt idx="725">
                  <c:v>601.41656611230144</c:v>
                </c:pt>
                <c:pt idx="726">
                  <c:v>600.82309850610034</c:v>
                </c:pt>
                <c:pt idx="727">
                  <c:v>600.22779396282658</c:v>
                </c:pt>
                <c:pt idx="728">
                  <c:v>599.63065405627651</c:v>
                </c:pt>
                <c:pt idx="729">
                  <c:v>599.03168036712862</c:v>
                </c:pt>
                <c:pt idx="730">
                  <c:v>598.43087448296842</c:v>
                </c:pt>
                <c:pt idx="731">
                  <c:v>597.82823799829157</c:v>
                </c:pt>
                <c:pt idx="732">
                  <c:v>597.2237725145385</c:v>
                </c:pt>
                <c:pt idx="733">
                  <c:v>596.61747964007452</c:v>
                </c:pt>
                <c:pt idx="734">
                  <c:v>596.0093609902458</c:v>
                </c:pt>
                <c:pt idx="735">
                  <c:v>595.39941818739487</c:v>
                </c:pt>
                <c:pt idx="736">
                  <c:v>594.78765286082864</c:v>
                </c:pt>
                <c:pt idx="737">
                  <c:v>594.17406664691032</c:v>
                </c:pt>
                <c:pt idx="738">
                  <c:v>593.55866118901235</c:v>
                </c:pt>
                <c:pt idx="739">
                  <c:v>592.94143813757341</c:v>
                </c:pt>
                <c:pt idx="740">
                  <c:v>592.32239915008461</c:v>
                </c:pt>
                <c:pt idx="741">
                  <c:v>591.70154589114759</c:v>
                </c:pt>
                <c:pt idx="742">
                  <c:v>591.07888003246228</c:v>
                </c:pt>
                <c:pt idx="743">
                  <c:v>590.45440325283755</c:v>
                </c:pt>
                <c:pt idx="744">
                  <c:v>589.82811723824</c:v>
                </c:pt>
                <c:pt idx="745">
                  <c:v>589.200023681782</c:v>
                </c:pt>
                <c:pt idx="746">
                  <c:v>588.57012428377698</c:v>
                </c:pt>
                <c:pt idx="747">
                  <c:v>587.93842075171051</c:v>
                </c:pt>
                <c:pt idx="748">
                  <c:v>587.30491480029536</c:v>
                </c:pt>
                <c:pt idx="749">
                  <c:v>586.66960815147627</c:v>
                </c:pt>
                <c:pt idx="750">
                  <c:v>586.03250253443218</c:v>
                </c:pt>
                <c:pt idx="751">
                  <c:v>585.39359968564952</c:v>
                </c:pt>
                <c:pt idx="752">
                  <c:v>584.75290134885677</c:v>
                </c:pt>
                <c:pt idx="753">
                  <c:v>584.11040927512988</c:v>
                </c:pt>
                <c:pt idx="754">
                  <c:v>583.46612522284386</c:v>
                </c:pt>
                <c:pt idx="755">
                  <c:v>582.82005095774309</c:v>
                </c:pt>
                <c:pt idx="756">
                  <c:v>582.17218825292173</c:v>
                </c:pt>
                <c:pt idx="757">
                  <c:v>581.52253888885457</c:v>
                </c:pt>
                <c:pt idx="758">
                  <c:v>580.87110465342732</c:v>
                </c:pt>
                <c:pt idx="759">
                  <c:v>580.21788734194922</c:v>
                </c:pt>
                <c:pt idx="760">
                  <c:v>579.56288875717962</c:v>
                </c:pt>
                <c:pt idx="761">
                  <c:v>578.90611070932357</c:v>
                </c:pt>
                <c:pt idx="762">
                  <c:v>578.24755501608547</c:v>
                </c:pt>
                <c:pt idx="763">
                  <c:v>577.58722350266578</c:v>
                </c:pt>
                <c:pt idx="764">
                  <c:v>576.92511800178022</c:v>
                </c:pt>
                <c:pt idx="765">
                  <c:v>576.26124035369605</c:v>
                </c:pt>
                <c:pt idx="766">
                  <c:v>575.59559240623798</c:v>
                </c:pt>
                <c:pt idx="767">
                  <c:v>574.92817601481568</c:v>
                </c:pt>
                <c:pt idx="768">
                  <c:v>574.25899304243376</c:v>
                </c:pt>
                <c:pt idx="769">
                  <c:v>573.58804535974343</c:v>
                </c:pt>
                <c:pt idx="770">
                  <c:v>572.91533484502725</c:v>
                </c:pt>
                <c:pt idx="771">
                  <c:v>572.24086338422387</c:v>
                </c:pt>
                <c:pt idx="772">
                  <c:v>571.56463287097756</c:v>
                </c:pt>
                <c:pt idx="773">
                  <c:v>570.88664520662405</c:v>
                </c:pt>
                <c:pt idx="774">
                  <c:v>570.20690230024388</c:v>
                </c:pt>
                <c:pt idx="775">
                  <c:v>569.52540606865716</c:v>
                </c:pt>
                <c:pt idx="776">
                  <c:v>568.84215843644813</c:v>
                </c:pt>
                <c:pt idx="777">
                  <c:v>568.15716133600495</c:v>
                </c:pt>
                <c:pt idx="778">
                  <c:v>567.47041670754027</c:v>
                </c:pt>
                <c:pt idx="779">
                  <c:v>566.7819264990901</c:v>
                </c:pt>
                <c:pt idx="780">
                  <c:v>566.09169266654931</c:v>
                </c:pt>
                <c:pt idx="781">
                  <c:v>565.39971717369804</c:v>
                </c:pt>
                <c:pt idx="782">
                  <c:v>564.70600199221155</c:v>
                </c:pt>
                <c:pt idx="783">
                  <c:v>564.01054910168875</c:v>
                </c:pt>
                <c:pt idx="784">
                  <c:v>563.31336048968899</c:v>
                </c:pt>
                <c:pt idx="785">
                  <c:v>562.61443815173402</c:v>
                </c:pt>
                <c:pt idx="786">
                  <c:v>561.91378409134211</c:v>
                </c:pt>
                <c:pt idx="787">
                  <c:v>561.21140032002791</c:v>
                </c:pt>
                <c:pt idx="788">
                  <c:v>560.50728885736521</c:v>
                </c:pt>
                <c:pt idx="789">
                  <c:v>559.80145173098674</c:v>
                </c:pt>
                <c:pt idx="790">
                  <c:v>559.09389097659187</c:v>
                </c:pt>
                <c:pt idx="791">
                  <c:v>558.38460863799173</c:v>
                </c:pt>
                <c:pt idx="792">
                  <c:v>557.67360676714998</c:v>
                </c:pt>
                <c:pt idx="793">
                  <c:v>556.96088742416453</c:v>
                </c:pt>
                <c:pt idx="794">
                  <c:v>556.24645267731239</c:v>
                </c:pt>
                <c:pt idx="795">
                  <c:v>555.53030460306957</c:v>
                </c:pt>
                <c:pt idx="796">
                  <c:v>554.81244528615559</c:v>
                </c:pt>
                <c:pt idx="797">
                  <c:v>554.09287681950775</c:v>
                </c:pt>
                <c:pt idx="798">
                  <c:v>553.37160130435223</c:v>
                </c:pt>
                <c:pt idx="799">
                  <c:v>552.64862085022753</c:v>
                </c:pt>
                <c:pt idx="800">
                  <c:v>551.92393757498144</c:v>
                </c:pt>
                <c:pt idx="801">
                  <c:v>551.19755360479655</c:v>
                </c:pt>
                <c:pt idx="802">
                  <c:v>550.4694710742383</c:v>
                </c:pt>
                <c:pt idx="803">
                  <c:v>549.73969212627378</c:v>
                </c:pt>
                <c:pt idx="804">
                  <c:v>549.00821891227872</c:v>
                </c:pt>
                <c:pt idx="805">
                  <c:v>548.27505359207828</c:v>
                </c:pt>
                <c:pt idx="806">
                  <c:v>547.54019833397183</c:v>
                </c:pt>
                <c:pt idx="807">
                  <c:v>546.80365531475434</c:v>
                </c:pt>
                <c:pt idx="808">
                  <c:v>546.06542671974842</c:v>
                </c:pt>
                <c:pt idx="809">
                  <c:v>545.32551474280103</c:v>
                </c:pt>
                <c:pt idx="810">
                  <c:v>544.58392158636536</c:v>
                </c:pt>
                <c:pt idx="811">
                  <c:v>543.84064946146862</c:v>
                </c:pt>
                <c:pt idx="812">
                  <c:v>543.09570058777945</c:v>
                </c:pt>
                <c:pt idx="813">
                  <c:v>542.34907719360979</c:v>
                </c:pt>
                <c:pt idx="814">
                  <c:v>541.60078151594087</c:v>
                </c:pt>
                <c:pt idx="815">
                  <c:v>540.85081580048404</c:v>
                </c:pt>
                <c:pt idx="816">
                  <c:v>540.09918230164885</c:v>
                </c:pt>
                <c:pt idx="817">
                  <c:v>539.34588328263987</c:v>
                </c:pt>
                <c:pt idx="818">
                  <c:v>538.59092101540625</c:v>
                </c:pt>
                <c:pt idx="819">
                  <c:v>537.83429778073628</c:v>
                </c:pt>
                <c:pt idx="820">
                  <c:v>537.07601586825649</c:v>
                </c:pt>
                <c:pt idx="821">
                  <c:v>536.31607757644269</c:v>
                </c:pt>
                <c:pt idx="822">
                  <c:v>535.55448521269045</c:v>
                </c:pt>
                <c:pt idx="823">
                  <c:v>534.79124109328677</c:v>
                </c:pt>
                <c:pt idx="824">
                  <c:v>534.02634754348855</c:v>
                </c:pt>
                <c:pt idx="825">
                  <c:v>533.25980689753294</c:v>
                </c:pt>
                <c:pt idx="826">
                  <c:v>532.49162149865276</c:v>
                </c:pt>
                <c:pt idx="827">
                  <c:v>531.72179369911476</c:v>
                </c:pt>
                <c:pt idx="828">
                  <c:v>530.95032586025002</c:v>
                </c:pt>
                <c:pt idx="829">
                  <c:v>530.17722035249494</c:v>
                </c:pt>
                <c:pt idx="830">
                  <c:v>529.40247955538234</c:v>
                </c:pt>
                <c:pt idx="831">
                  <c:v>528.6261058576074</c:v>
                </c:pt>
                <c:pt idx="832">
                  <c:v>527.84810165704812</c:v>
                </c:pt>
                <c:pt idx="833">
                  <c:v>527.06846936078125</c:v>
                </c:pt>
                <c:pt idx="834">
                  <c:v>526.28721138512174</c:v>
                </c:pt>
                <c:pt idx="835">
                  <c:v>499.9300015223659</c:v>
                </c:pt>
                <c:pt idx="836">
                  <c:v>474.77239835286417</c:v>
                </c:pt>
                <c:pt idx="837">
                  <c:v>450.75980367650396</c:v>
                </c:pt>
                <c:pt idx="838">
                  <c:v>427.84010424384195</c:v>
                </c:pt>
                <c:pt idx="839">
                  <c:v>405.96355865750758</c:v>
                </c:pt>
                <c:pt idx="840">
                  <c:v>385.08268942110919</c:v>
                </c:pt>
                <c:pt idx="841">
                  <c:v>365.15217990136449</c:v>
                </c:pt>
                <c:pt idx="842">
                  <c:v>346.12877597983544</c:v>
                </c:pt>
                <c:pt idx="843">
                  <c:v>327.97119218082975</c:v>
                </c:pt>
                <c:pt idx="844">
                  <c:v>310.64002207174156</c:v>
                </c:pt>
                <c:pt idx="845">
                  <c:v>294.44733250365277</c:v>
                </c:pt>
                <c:pt idx="846">
                  <c:v>279.30868147705564</c:v>
                </c:pt>
                <c:pt idx="847">
                  <c:v>264.91855693040497</c:v>
                </c:pt>
                <c:pt idx="848">
                  <c:v>251.24066696832446</c:v>
                </c:pt>
                <c:pt idx="849">
                  <c:v>238.24045464577472</c:v>
                </c:pt>
                <c:pt idx="850">
                  <c:v>225.88501576311225</c:v>
                </c:pt>
                <c:pt idx="851">
                  <c:v>214.14302052487213</c:v>
                </c:pt>
                <c:pt idx="852">
                  <c:v>202.98463888135481</c:v>
                </c:pt>
                <c:pt idx="853">
                  <c:v>192.38146938049292</c:v>
                </c:pt>
                <c:pt idx="854">
                  <c:v>182.30647136548853</c:v>
                </c:pt>
                <c:pt idx="855">
                  <c:v>172.73390036134296</c:v>
                </c:pt>
                <c:pt idx="856">
                  <c:v>163.63924650067821</c:v>
                </c:pt>
                <c:pt idx="857">
                  <c:v>154.99917584618143</c:v>
                </c:pt>
                <c:pt idx="858">
                  <c:v>146.79147447361083</c:v>
                </c:pt>
                <c:pt idx="859">
                  <c:v>138.99499518559514</c:v>
                </c:pt>
                <c:pt idx="860">
                  <c:v>131.58960673245051</c:v>
                </c:pt>
                <c:pt idx="861">
                  <c:v>124.55614542194836</c:v>
                </c:pt>
                <c:pt idx="862">
                  <c:v>117.87636900539719</c:v>
                </c:pt>
                <c:pt idx="863">
                  <c:v>111.53291273257176</c:v>
                </c:pt>
                <c:pt idx="864">
                  <c:v>105.50924747293588</c:v>
                </c:pt>
                <c:pt idx="865">
                  <c:v>99.789639805276835</c:v>
                </c:pt>
                <c:pt idx="866">
                  <c:v>94.359113982301821</c:v>
                </c:pt>
                <c:pt idx="867">
                  <c:v>89.203415680956439</c:v>
                </c:pt>
                <c:pt idx="868">
                  <c:v>84.308977453202999</c:v>
                </c:pt>
                <c:pt idx="869">
                  <c:v>79.662885795770521</c:v>
                </c:pt>
                <c:pt idx="870">
                  <c:v>75.252849760935746</c:v>
                </c:pt>
                <c:pt idx="871">
                  <c:v>71.067171033739768</c:v>
                </c:pt>
                <c:pt idx="872">
                  <c:v>67.094715404175318</c:v>
                </c:pt>
                <c:pt idx="873">
                  <c:v>63.32488556579839</c:v>
                </c:pt>
                <c:pt idx="874">
                  <c:v>59.747595174916569</c:v>
                </c:pt>
                <c:pt idx="875">
                  <c:v>56.35324410698113</c:v>
                </c:pt>
                <c:pt idx="876">
                  <c:v>53.132694849042963</c:v>
                </c:pt>
                <c:pt idx="877">
                  <c:v>50.077249969108124</c:v>
                </c:pt>
                <c:pt idx="878">
                  <c:v>47.178630604920421</c:v>
                </c:pt>
                <c:pt idx="879">
                  <c:v>44.428955916072432</c:v>
                </c:pt>
                <c:pt idx="880">
                  <c:v>41.820723444349269</c:v>
                </c:pt>
                <c:pt idx="881">
                  <c:v>39.346790327787602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384"/>
        <c:axId val="359068600"/>
      </c:scatterChart>
      <c:valAx>
        <c:axId val="3590693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600"/>
        <c:crosses val="autoZero"/>
        <c:crossBetween val="midCat"/>
      </c:valAx>
      <c:valAx>
        <c:axId val="3590686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3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>
                  <c:v>1.5683549616828302E-2</c:v>
                </c:pt>
                <c:pt idx="7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33.414257543346771</c:v>
                </c:pt>
                <c:pt idx="2">
                  <c:v>53.650652836957306</c:v>
                </c:pt>
                <c:pt idx="3">
                  <c:v>68.351449875656328</c:v>
                </c:pt>
                <c:pt idx="4">
                  <c:v>79.686393558150101</c:v>
                </c:pt>
                <c:pt idx="5">
                  <c:v>88.214409169827064</c:v>
                </c:pt>
                <c:pt idx="6">
                  <c:v>94.720827454770784</c:v>
                </c:pt>
                <c:pt idx="7">
                  <c:v>99.735796437773416</c:v>
                </c:pt>
                <c:pt idx="8">
                  <c:v>103.63313992017842</c:v>
                </c:pt>
                <c:pt idx="9">
                  <c:v>106.68389788271811</c:v>
                </c:pt>
                <c:pt idx="10">
                  <c:v>109.0883497164459</c:v>
                </c:pt>
                <c:pt idx="11">
                  <c:v>110.99649698008216</c:v>
                </c:pt>
                <c:pt idx="12">
                  <c:v>112.52180285467276</c:v>
                </c:pt>
                <c:pt idx="13">
                  <c:v>113.75073447599284</c:v>
                </c:pt>
                <c:pt idx="14">
                  <c:v>114.74956468864352</c:v>
                </c:pt>
                <c:pt idx="15">
                  <c:v>115.56931681819559</c:v>
                </c:pt>
                <c:pt idx="16">
                  <c:v>116.24941426638397</c:v>
                </c:pt>
                <c:pt idx="17">
                  <c:v>116.8204059875748</c:v>
                </c:pt>
                <c:pt idx="18">
                  <c:v>117.30602063734378</c:v>
                </c:pt>
                <c:pt idx="19">
                  <c:v>117.72472602698308</c:v>
                </c:pt>
                <c:pt idx="20">
                  <c:v>118.09091988005069</c:v>
                </c:pt>
                <c:pt idx="21">
                  <c:v>118.41584329169383</c:v>
                </c:pt>
                <c:pt idx="22">
                  <c:v>118.70828411008459</c:v>
                </c:pt>
                <c:pt idx="23">
                  <c:v>118.97512022788769</c:v>
                </c:pt>
                <c:pt idx="24">
                  <c:v>119.22174029563966</c:v>
                </c:pt>
                <c:pt idx="25">
                  <c:v>119.45237021375327</c:v>
                </c:pt>
                <c:pt idx="26">
                  <c:v>119.6703269679689</c:v>
                </c:pt>
                <c:pt idx="27">
                  <c:v>119.87821628852049</c:v>
                </c:pt>
                <c:pt idx="28">
                  <c:v>120.07808677750734</c:v>
                </c:pt>
                <c:pt idx="29">
                  <c:v>120.27155023943423</c:v>
                </c:pt>
                <c:pt idx="30">
                  <c:v>120.45987572923262</c:v>
                </c:pt>
                <c:pt idx="31">
                  <c:v>120.64406313251204</c:v>
                </c:pt>
                <c:pt idx="32">
                  <c:v>120.82490078615837</c:v>
                </c:pt>
                <c:pt idx="33">
                  <c:v>121.00301064012071</c:v>
                </c:pt>
                <c:pt idx="34">
                  <c:v>121.17888368337776</c:v>
                </c:pt>
                <c:pt idx="35">
                  <c:v>121.35290775485156</c:v>
                </c:pt>
                <c:pt idx="36">
                  <c:v>121.52538939231262</c:v>
                </c:pt>
                <c:pt idx="37">
                  <c:v>121.6965710102818</c:v>
                </c:pt>
                <c:pt idx="38">
                  <c:v>121.8666444147327</c:v>
                </c:pt>
                <c:pt idx="39">
                  <c:v>122.03576144334679</c:v>
                </c:pt>
                <c:pt idx="40">
                  <c:v>122.20404234830923</c:v>
                </c:pt>
                <c:pt idx="41">
                  <c:v>122.37158240493885</c:v>
                </c:pt>
                <c:pt idx="42">
                  <c:v>122.53845712516309</c:v>
                </c:pt>
                <c:pt idx="43">
                  <c:v>122.70472637293292</c:v>
                </c:pt>
                <c:pt idx="44">
                  <c:v>122.8704376150436</c:v>
                </c:pt>
                <c:pt idx="45">
                  <c:v>123.03562849050708</c:v>
                </c:pt>
                <c:pt idx="46">
                  <c:v>123.20032884273826</c:v>
                </c:pt>
                <c:pt idx="47">
                  <c:v>123.36456232778414</c:v>
                </c:pt>
                <c:pt idx="48">
                  <c:v>123.52834768780968</c:v>
                </c:pt>
                <c:pt idx="49">
                  <c:v>123.6916997602531</c:v>
                </c:pt>
                <c:pt idx="50">
                  <c:v>123.85463027786521</c:v>
                </c:pt>
                <c:pt idx="51">
                  <c:v>124.01714850347952</c:v>
                </c:pt>
                <c:pt idx="52">
                  <c:v>124.17926173382529</c:v>
                </c:pt>
                <c:pt idx="53">
                  <c:v>124.3409756998133</c:v>
                </c:pt>
                <c:pt idx="54">
                  <c:v>124.50229488454674</c:v>
                </c:pt>
                <c:pt idx="55">
                  <c:v>124.66322277634991</c:v>
                </c:pt>
                <c:pt idx="56">
                  <c:v>124.82376206998113</c:v>
                </c:pt>
                <c:pt idx="57">
                  <c:v>124.98391482693589</c:v>
                </c:pt>
                <c:pt idx="58">
                  <c:v>125.14368260311426</c:v>
                </c:pt>
                <c:pt idx="59">
                  <c:v>125.30306655057935</c:v>
                </c:pt>
                <c:pt idx="60">
                  <c:v>125.46206749869566</c:v>
                </c:pt>
                <c:pt idx="61">
                  <c:v>125.62068601899499</c:v>
                </c:pt>
                <c:pt idx="62">
                  <c:v>125.77892247680229</c:v>
                </c:pt>
                <c:pt idx="63">
                  <c:v>125.9367770726117</c:v>
                </c:pt>
                <c:pt idx="64">
                  <c:v>126.09424987514048</c:v>
                </c:pt>
                <c:pt idx="65">
                  <c:v>126.25134084770208</c:v>
                </c:pt>
                <c:pt idx="66">
                  <c:v>126.4080498693824</c:v>
                </c:pt>
                <c:pt idx="67">
                  <c:v>126.56437675198735</c:v>
                </c:pt>
                <c:pt idx="68">
                  <c:v>126.72032125358008</c:v>
                </c:pt>
                <c:pt idx="69">
                  <c:v>126.87588308938781</c:v>
                </c:pt>
                <c:pt idx="70">
                  <c:v>127.03106194050808</c:v>
                </c:pt>
                <c:pt idx="71">
                  <c:v>127.18585746088213</c:v>
                </c:pt>
                <c:pt idx="72">
                  <c:v>127.34026928298478</c:v>
                </c:pt>
                <c:pt idx="73">
                  <c:v>127.49429702226895</c:v>
                </c:pt>
                <c:pt idx="74">
                  <c:v>127.64794028084374</c:v>
                </c:pt>
                <c:pt idx="75">
                  <c:v>127.80119865036292</c:v>
                </c:pt>
                <c:pt idx="76">
                  <c:v>127.95407171439236</c:v>
                </c:pt>
                <c:pt idx="77">
                  <c:v>128.10655905027124</c:v>
                </c:pt>
                <c:pt idx="78">
                  <c:v>128.25866023066646</c:v>
                </c:pt>
                <c:pt idx="79">
                  <c:v>128.41037482478285</c:v>
                </c:pt>
                <c:pt idx="80">
                  <c:v>128.5617023993519</c:v>
                </c:pt>
                <c:pt idx="81">
                  <c:v>128.71264251942264</c:v>
                </c:pt>
                <c:pt idx="82">
                  <c:v>128.86319474900259</c:v>
                </c:pt>
                <c:pt idx="83">
                  <c:v>129.01335865159604</c:v>
                </c:pt>
                <c:pt idx="84">
                  <c:v>129.1631337906058</c:v>
                </c:pt>
                <c:pt idx="85">
                  <c:v>129.31251972964233</c:v>
                </c:pt>
                <c:pt idx="86">
                  <c:v>129.46151603286717</c:v>
                </c:pt>
                <c:pt idx="87">
                  <c:v>129.61012226513407</c:v>
                </c:pt>
                <c:pt idx="88">
                  <c:v>129.75833799221161</c:v>
                </c:pt>
                <c:pt idx="89">
                  <c:v>129.90616278092273</c:v>
                </c:pt>
                <c:pt idx="90">
                  <c:v>130.05359619923999</c:v>
                </c:pt>
                <c:pt idx="91">
                  <c:v>130.20063781639433</c:v>
                </c:pt>
                <c:pt idx="92">
                  <c:v>130.34728720292912</c:v>
                </c:pt>
                <c:pt idx="93">
                  <c:v>130.49354393080188</c:v>
                </c:pt>
                <c:pt idx="94">
                  <c:v>130.63940757337377</c:v>
                </c:pt>
                <c:pt idx="95">
                  <c:v>130.78487770549702</c:v>
                </c:pt>
                <c:pt idx="96">
                  <c:v>130.9299539035008</c:v>
                </c:pt>
                <c:pt idx="97">
                  <c:v>131.0746357452814</c:v>
                </c:pt>
                <c:pt idx="98">
                  <c:v>131.21892281022971</c:v>
                </c:pt>
                <c:pt idx="99">
                  <c:v>131.36281467932346</c:v>
                </c:pt>
                <c:pt idx="100">
                  <c:v>131.5063109350983</c:v>
                </c:pt>
                <c:pt idx="101">
                  <c:v>131.64941116167097</c:v>
                </c:pt>
                <c:pt idx="102">
                  <c:v>131.7921149447352</c:v>
                </c:pt>
                <c:pt idx="103">
                  <c:v>131.93442187157601</c:v>
                </c:pt>
                <c:pt idx="104">
                  <c:v>132.07633153106147</c:v>
                </c:pt>
                <c:pt idx="105">
                  <c:v>132.2178435136548</c:v>
                </c:pt>
                <c:pt idx="106">
                  <c:v>132.35895741140186</c:v>
                </c:pt>
                <c:pt idx="107">
                  <c:v>132.49967281795531</c:v>
                </c:pt>
                <c:pt idx="108">
                  <c:v>132.63998932853488</c:v>
                </c:pt>
                <c:pt idx="109">
                  <c:v>132.77990653996201</c:v>
                </c:pt>
                <c:pt idx="110">
                  <c:v>132.91942405064444</c:v>
                </c:pt>
                <c:pt idx="111">
                  <c:v>133.05854146057641</c:v>
                </c:pt>
                <c:pt idx="112">
                  <c:v>133.19725837131145</c:v>
                </c:pt>
                <c:pt idx="113">
                  <c:v>133.33557438600451</c:v>
                </c:pt>
                <c:pt idx="114">
                  <c:v>133.47348910938516</c:v>
                </c:pt>
                <c:pt idx="115">
                  <c:v>133.61100214773705</c:v>
                </c:pt>
                <c:pt idx="116">
                  <c:v>133.74811310892673</c:v>
                </c:pt>
                <c:pt idx="117">
                  <c:v>133.88482160238723</c:v>
                </c:pt>
                <c:pt idx="118">
                  <c:v>134.02112723911281</c:v>
                </c:pt>
                <c:pt idx="119">
                  <c:v>134.1570296316564</c:v>
                </c:pt>
                <c:pt idx="120">
                  <c:v>134.29252839411387</c:v>
                </c:pt>
                <c:pt idx="121">
                  <c:v>134.42762314215614</c:v>
                </c:pt>
                <c:pt idx="122">
                  <c:v>134.56231349297539</c:v>
                </c:pt>
                <c:pt idx="123">
                  <c:v>134.696599065345</c:v>
                </c:pt>
                <c:pt idx="124">
                  <c:v>134.83047947954327</c:v>
                </c:pt>
                <c:pt idx="125">
                  <c:v>134.96395435741024</c:v>
                </c:pt>
                <c:pt idx="126">
                  <c:v>135.09702332230268</c:v>
                </c:pt>
                <c:pt idx="127">
                  <c:v>135.22968599913477</c:v>
                </c:pt>
                <c:pt idx="128">
                  <c:v>135.36194201432986</c:v>
                </c:pt>
                <c:pt idx="129">
                  <c:v>135.49379099582279</c:v>
                </c:pt>
                <c:pt idx="130">
                  <c:v>135.62523257310446</c:v>
                </c:pt>
                <c:pt idx="131">
                  <c:v>135.7562663771476</c:v>
                </c:pt>
                <c:pt idx="132">
                  <c:v>135.88689204046506</c:v>
                </c:pt>
                <c:pt idx="133">
                  <c:v>136.01710919705747</c:v>
                </c:pt>
                <c:pt idx="134">
                  <c:v>136.1469174824513</c:v>
                </c:pt>
                <c:pt idx="135">
                  <c:v>136.27631653366223</c:v>
                </c:pt>
                <c:pt idx="136">
                  <c:v>136.40530598922373</c:v>
                </c:pt>
                <c:pt idx="137">
                  <c:v>136.53388548914336</c:v>
                </c:pt>
                <c:pt idx="138">
                  <c:v>136.66205467494075</c:v>
                </c:pt>
                <c:pt idx="139">
                  <c:v>136.78981318961186</c:v>
                </c:pt>
                <c:pt idx="140">
                  <c:v>136.91716067765145</c:v>
                </c:pt>
                <c:pt idx="141">
                  <c:v>137.04409678502219</c:v>
                </c:pt>
                <c:pt idx="142">
                  <c:v>137.17062115919069</c:v>
                </c:pt>
                <c:pt idx="143">
                  <c:v>137.29673344907482</c:v>
                </c:pt>
                <c:pt idx="144">
                  <c:v>137.42243330508398</c:v>
                </c:pt>
                <c:pt idx="145">
                  <c:v>137.54772037909129</c:v>
                </c:pt>
                <c:pt idx="146">
                  <c:v>137.67259432442225</c:v>
                </c:pt>
                <c:pt idx="147">
                  <c:v>137.79705479587952</c:v>
                </c:pt>
                <c:pt idx="148">
                  <c:v>137.92110144975064</c:v>
                </c:pt>
                <c:pt idx="149">
                  <c:v>138.04473394373261</c:v>
                </c:pt>
                <c:pt idx="150">
                  <c:v>138.16795193701958</c:v>
                </c:pt>
                <c:pt idx="151">
                  <c:v>138.29075509021911</c:v>
                </c:pt>
                <c:pt idx="152">
                  <c:v>138.41314306542935</c:v>
                </c:pt>
                <c:pt idx="153">
                  <c:v>138.53511552614981</c:v>
                </c:pt>
                <c:pt idx="154">
                  <c:v>138.65667213734017</c:v>
                </c:pt>
                <c:pt idx="155">
                  <c:v>138.77781256540604</c:v>
                </c:pt>
                <c:pt idx="156">
                  <c:v>138.89853647819393</c:v>
                </c:pt>
                <c:pt idx="157">
                  <c:v>139.01884354495141</c:v>
                </c:pt>
                <c:pt idx="158">
                  <c:v>139.13873343638369</c:v>
                </c:pt>
                <c:pt idx="159">
                  <c:v>139.25820582462052</c:v>
                </c:pt>
                <c:pt idx="160">
                  <c:v>139.37726038319926</c:v>
                </c:pt>
                <c:pt idx="161">
                  <c:v>139.4958967870933</c:v>
                </c:pt>
                <c:pt idx="162">
                  <c:v>139.61411471269014</c:v>
                </c:pt>
                <c:pt idx="163">
                  <c:v>139.73191383778303</c:v>
                </c:pt>
                <c:pt idx="164">
                  <c:v>139.84929384158721</c:v>
                </c:pt>
                <c:pt idx="165">
                  <c:v>139.96625440472766</c:v>
                </c:pt>
                <c:pt idx="166">
                  <c:v>140.0827952092134</c:v>
                </c:pt>
                <c:pt idx="167">
                  <c:v>140.19891593849181</c:v>
                </c:pt>
                <c:pt idx="168">
                  <c:v>140.31461627738949</c:v>
                </c:pt>
                <c:pt idx="169">
                  <c:v>140.42989591212375</c:v>
                </c:pt>
                <c:pt idx="170">
                  <c:v>140.54475453031725</c:v>
                </c:pt>
                <c:pt idx="171">
                  <c:v>140.65919182099213</c:v>
                </c:pt>
                <c:pt idx="172">
                  <c:v>140.77320747453686</c:v>
                </c:pt>
                <c:pt idx="173">
                  <c:v>140.88680118274792</c:v>
                </c:pt>
                <c:pt idx="174">
                  <c:v>140.99997263879013</c:v>
                </c:pt>
                <c:pt idx="175">
                  <c:v>141.11272153721555</c:v>
                </c:pt>
                <c:pt idx="176">
                  <c:v>141.22504757395953</c:v>
                </c:pt>
                <c:pt idx="177">
                  <c:v>141.33695044631219</c:v>
                </c:pt>
                <c:pt idx="178">
                  <c:v>141.44842985295924</c:v>
                </c:pt>
                <c:pt idx="179">
                  <c:v>141.55948549394373</c:v>
                </c:pt>
                <c:pt idx="180">
                  <c:v>141.67011707067283</c:v>
                </c:pt>
                <c:pt idx="181">
                  <c:v>141.78032428593937</c:v>
                </c:pt>
                <c:pt idx="182">
                  <c:v>141.89010684385565</c:v>
                </c:pt>
                <c:pt idx="183">
                  <c:v>141.99946444993415</c:v>
                </c:pt>
                <c:pt idx="184">
                  <c:v>142.10839681102638</c:v>
                </c:pt>
                <c:pt idx="185">
                  <c:v>142.21690363534327</c:v>
                </c:pt>
                <c:pt idx="186">
                  <c:v>142.32498463242985</c:v>
                </c:pt>
                <c:pt idx="187">
                  <c:v>142.43263951320318</c:v>
                </c:pt>
                <c:pt idx="188">
                  <c:v>142.53986798991698</c:v>
                </c:pt>
                <c:pt idx="189">
                  <c:v>142.64666977615607</c:v>
                </c:pt>
                <c:pt idx="190">
                  <c:v>142.75304458686435</c:v>
                </c:pt>
                <c:pt idx="191">
                  <c:v>142.8589921383155</c:v>
                </c:pt>
                <c:pt idx="192">
                  <c:v>142.96451214812043</c:v>
                </c:pt>
                <c:pt idx="193">
                  <c:v>143.06960433522156</c:v>
                </c:pt>
                <c:pt idx="194">
                  <c:v>143.17426841989263</c:v>
                </c:pt>
                <c:pt idx="195">
                  <c:v>143.27850412373476</c:v>
                </c:pt>
                <c:pt idx="196">
                  <c:v>143.38231116969087</c:v>
                </c:pt>
                <c:pt idx="197">
                  <c:v>143.48568928199839</c:v>
                </c:pt>
                <c:pt idx="198">
                  <c:v>143.58863818622592</c:v>
                </c:pt>
                <c:pt idx="199">
                  <c:v>143.69115760928784</c:v>
                </c:pt>
                <c:pt idx="200">
                  <c:v>143.79324727937419</c:v>
                </c:pt>
                <c:pt idx="201">
                  <c:v>143.89490692600577</c:v>
                </c:pt>
                <c:pt idx="202">
                  <c:v>143.99613628003368</c:v>
                </c:pt>
                <c:pt idx="203">
                  <c:v>144.09693507358364</c:v>
                </c:pt>
                <c:pt idx="204">
                  <c:v>144.19730304010719</c:v>
                </c:pt>
                <c:pt idx="205">
                  <c:v>144.29723991436813</c:v>
                </c:pt>
                <c:pt idx="206">
                  <c:v>144.39674543242032</c:v>
                </c:pt>
                <c:pt idx="207">
                  <c:v>144.49581933160803</c:v>
                </c:pt>
                <c:pt idx="208">
                  <c:v>144.59446135059355</c:v>
                </c:pt>
                <c:pt idx="209">
                  <c:v>144.69267122932766</c:v>
                </c:pt>
                <c:pt idx="210">
                  <c:v>144.79044870904346</c:v>
                </c:pt>
                <c:pt idx="211">
                  <c:v>144.88779353229066</c:v>
                </c:pt>
                <c:pt idx="212">
                  <c:v>144.98470544287358</c:v>
                </c:pt>
                <c:pt idx="213">
                  <c:v>145.08118418590823</c:v>
                </c:pt>
                <c:pt idx="214">
                  <c:v>145.17722950777829</c:v>
                </c:pt>
                <c:pt idx="215">
                  <c:v>145.27284115616692</c:v>
                </c:pt>
                <c:pt idx="216">
                  <c:v>145.3680188800185</c:v>
                </c:pt>
                <c:pt idx="217">
                  <c:v>145.46276242957651</c:v>
                </c:pt>
                <c:pt idx="218">
                  <c:v>145.5570715563299</c:v>
                </c:pt>
                <c:pt idx="219">
                  <c:v>145.65094601307618</c:v>
                </c:pt>
                <c:pt idx="220">
                  <c:v>145.7443855538491</c:v>
                </c:pt>
                <c:pt idx="221">
                  <c:v>145.83738993398563</c:v>
                </c:pt>
                <c:pt idx="222">
                  <c:v>145.92995891005955</c:v>
                </c:pt>
                <c:pt idx="223">
                  <c:v>146.02209223992369</c:v>
                </c:pt>
                <c:pt idx="224">
                  <c:v>146.11378968269511</c:v>
                </c:pt>
                <c:pt idx="225">
                  <c:v>146.20505099875157</c:v>
                </c:pt>
                <c:pt idx="226">
                  <c:v>146.29587594971991</c:v>
                </c:pt>
                <c:pt idx="227">
                  <c:v>146.38626429849387</c:v>
                </c:pt>
                <c:pt idx="228">
                  <c:v>146.47621580922288</c:v>
                </c:pt>
                <c:pt idx="229">
                  <c:v>146.56573024730258</c:v>
                </c:pt>
                <c:pt idx="230">
                  <c:v>146.65480737937494</c:v>
                </c:pt>
                <c:pt idx="231">
                  <c:v>146.74344697333285</c:v>
                </c:pt>
                <c:pt idx="232">
                  <c:v>146.83164879833529</c:v>
                </c:pt>
                <c:pt idx="233">
                  <c:v>146.91941262475711</c:v>
                </c:pt>
                <c:pt idx="234">
                  <c:v>147.00673822423164</c:v>
                </c:pt>
                <c:pt idx="235">
                  <c:v>147.09362536963181</c:v>
                </c:pt>
                <c:pt idx="236">
                  <c:v>147.1800738350662</c:v>
                </c:pt>
                <c:pt idx="237">
                  <c:v>147.26608339589308</c:v>
                </c:pt>
                <c:pt idx="238">
                  <c:v>147.35165382867183</c:v>
                </c:pt>
                <c:pt idx="239">
                  <c:v>147.43678491123501</c:v>
                </c:pt>
                <c:pt idx="240">
                  <c:v>147.52147642261886</c:v>
                </c:pt>
                <c:pt idx="241">
                  <c:v>147.60572814310817</c:v>
                </c:pt>
                <c:pt idx="242">
                  <c:v>147.6895398542012</c:v>
                </c:pt>
                <c:pt idx="243">
                  <c:v>147.77291133862138</c:v>
                </c:pt>
                <c:pt idx="244">
                  <c:v>147.85584238033366</c:v>
                </c:pt>
                <c:pt idx="245">
                  <c:v>147.93833276449706</c:v>
                </c:pt>
                <c:pt idx="246">
                  <c:v>148.02038227752058</c:v>
                </c:pt>
                <c:pt idx="247">
                  <c:v>148.10199070701387</c:v>
                </c:pt>
                <c:pt idx="248">
                  <c:v>148.18315784179885</c:v>
                </c:pt>
                <c:pt idx="249">
                  <c:v>148.26388347192994</c:v>
                </c:pt>
                <c:pt idx="250">
                  <c:v>148.34416738866511</c:v>
                </c:pt>
                <c:pt idx="251">
                  <c:v>148.42400938446667</c:v>
                </c:pt>
                <c:pt idx="252">
                  <c:v>148.50340925301475</c:v>
                </c:pt>
                <c:pt idx="253">
                  <c:v>148.58236678920125</c:v>
                </c:pt>
                <c:pt idx="254">
                  <c:v>148.6608817891107</c:v>
                </c:pt>
                <c:pt idx="255">
                  <c:v>148.73895405005314</c:v>
                </c:pt>
                <c:pt idx="256">
                  <c:v>148.81658337051962</c:v>
                </c:pt>
                <c:pt idx="257">
                  <c:v>148.89376955020356</c:v>
                </c:pt>
                <c:pt idx="258">
                  <c:v>148.97051239002468</c:v>
                </c:pt>
                <c:pt idx="259">
                  <c:v>149.04681169206683</c:v>
                </c:pt>
                <c:pt idx="260">
                  <c:v>149.12266725963278</c:v>
                </c:pt>
                <c:pt idx="261">
                  <c:v>149.19807889720985</c:v>
                </c:pt>
                <c:pt idx="262">
                  <c:v>149.27304641047533</c:v>
                </c:pt>
                <c:pt idx="263">
                  <c:v>149.34756960631191</c:v>
                </c:pt>
                <c:pt idx="264">
                  <c:v>149.42164829277061</c:v>
                </c:pt>
                <c:pt idx="265">
                  <c:v>149.49528227911136</c:v>
                </c:pt>
                <c:pt idx="266">
                  <c:v>149.56847137577</c:v>
                </c:pt>
                <c:pt idx="267">
                  <c:v>149.64121539437116</c:v>
                </c:pt>
                <c:pt idx="268">
                  <c:v>149.71351414771576</c:v>
                </c:pt>
                <c:pt idx="269">
                  <c:v>149.78536744979343</c:v>
                </c:pt>
                <c:pt idx="270">
                  <c:v>149.85677511577518</c:v>
                </c:pt>
                <c:pt idx="271">
                  <c:v>149.92773696200561</c:v>
                </c:pt>
                <c:pt idx="272">
                  <c:v>149.9982528060082</c:v>
                </c:pt>
                <c:pt idx="273">
                  <c:v>150.06832246648509</c:v>
                </c:pt>
                <c:pt idx="274">
                  <c:v>150.13794576330901</c:v>
                </c:pt>
                <c:pt idx="275">
                  <c:v>150.20712251753292</c:v>
                </c:pt>
                <c:pt idx="276">
                  <c:v>150.27585255137313</c:v>
                </c:pt>
                <c:pt idx="277">
                  <c:v>150.34413568821043</c:v>
                </c:pt>
                <c:pt idx="278">
                  <c:v>150.41197175261024</c:v>
                </c:pt>
                <c:pt idx="279">
                  <c:v>150.47936057029577</c:v>
                </c:pt>
                <c:pt idx="280">
                  <c:v>150.54630196815128</c:v>
                </c:pt>
                <c:pt idx="281">
                  <c:v>150.61279577422982</c:v>
                </c:pt>
                <c:pt idx="282">
                  <c:v>150.67884181776455</c:v>
                </c:pt>
                <c:pt idx="283">
                  <c:v>150.74443992911981</c:v>
                </c:pt>
                <c:pt idx="284">
                  <c:v>150.80958993983387</c:v>
                </c:pt>
                <c:pt idx="285">
                  <c:v>150.874291682609</c:v>
                </c:pt>
                <c:pt idx="286">
                  <c:v>150.9385449912939</c:v>
                </c:pt>
                <c:pt idx="287">
                  <c:v>151.00234970090747</c:v>
                </c:pt>
                <c:pt idx="288">
                  <c:v>151.06570564760361</c:v>
                </c:pt>
                <c:pt idx="289">
                  <c:v>151.12861266870564</c:v>
                </c:pt>
                <c:pt idx="290">
                  <c:v>151.1910706026824</c:v>
                </c:pt>
                <c:pt idx="291">
                  <c:v>151.25307928916294</c:v>
                </c:pt>
                <c:pt idx="292">
                  <c:v>151.31463856890952</c:v>
                </c:pt>
                <c:pt idx="293">
                  <c:v>151.37574828383941</c:v>
                </c:pt>
                <c:pt idx="294">
                  <c:v>151.43640827702316</c:v>
                </c:pt>
                <c:pt idx="295">
                  <c:v>151.4966183926731</c:v>
                </c:pt>
                <c:pt idx="296">
                  <c:v>151.55637847612965</c:v>
                </c:pt>
                <c:pt idx="297">
                  <c:v>151.61568837391346</c:v>
                </c:pt>
                <c:pt idx="298">
                  <c:v>151.67454793364968</c:v>
                </c:pt>
                <c:pt idx="299">
                  <c:v>151.73295700411725</c:v>
                </c:pt>
                <c:pt idx="300">
                  <c:v>151.7909154352518</c:v>
                </c:pt>
                <c:pt idx="301">
                  <c:v>151.84842307809413</c:v>
                </c:pt>
                <c:pt idx="302">
                  <c:v>151.90547978485435</c:v>
                </c:pt>
                <c:pt idx="303">
                  <c:v>151.96208540885308</c:v>
                </c:pt>
                <c:pt idx="304">
                  <c:v>152.01823980456072</c:v>
                </c:pt>
                <c:pt idx="305">
                  <c:v>152.07394282757659</c:v>
                </c:pt>
                <c:pt idx="306">
                  <c:v>152.12919433463702</c:v>
                </c:pt>
                <c:pt idx="307">
                  <c:v>152.18399418359883</c:v>
                </c:pt>
                <c:pt idx="308">
                  <c:v>152.23834223345588</c:v>
                </c:pt>
                <c:pt idx="309">
                  <c:v>152.29223834432901</c:v>
                </c:pt>
                <c:pt idx="310">
                  <c:v>152.34568237748294</c:v>
                </c:pt>
                <c:pt idx="311">
                  <c:v>152.39867419527377</c:v>
                </c:pt>
                <c:pt idx="312">
                  <c:v>152.45121366121694</c:v>
                </c:pt>
                <c:pt idx="313">
                  <c:v>152.50330063993837</c:v>
                </c:pt>
                <c:pt idx="314">
                  <c:v>152.55493499719287</c:v>
                </c:pt>
                <c:pt idx="315">
                  <c:v>152.60611659984136</c:v>
                </c:pt>
                <c:pt idx="316">
                  <c:v>152.65684531588653</c:v>
                </c:pt>
                <c:pt idx="317">
                  <c:v>152.70712101444553</c:v>
                </c:pt>
                <c:pt idx="318">
                  <c:v>152.75694356575187</c:v>
                </c:pt>
                <c:pt idx="319">
                  <c:v>152.80631284115648</c:v>
                </c:pt>
                <c:pt idx="320">
                  <c:v>152.85522871312975</c:v>
                </c:pt>
                <c:pt idx="321">
                  <c:v>152.90369105526091</c:v>
                </c:pt>
                <c:pt idx="322">
                  <c:v>152.95169974225703</c:v>
                </c:pt>
                <c:pt idx="323">
                  <c:v>152.99925464992091</c:v>
                </c:pt>
                <c:pt idx="324">
                  <c:v>153.04635565519126</c:v>
                </c:pt>
                <c:pt idx="325">
                  <c:v>153.09300263611166</c:v>
                </c:pt>
                <c:pt idx="326">
                  <c:v>153.13919547183983</c:v>
                </c:pt>
                <c:pt idx="327">
                  <c:v>153.18493404262986</c:v>
                </c:pt>
                <c:pt idx="328">
                  <c:v>153.23021822985967</c:v>
                </c:pt>
                <c:pt idx="329">
                  <c:v>153.27504791602203</c:v>
                </c:pt>
                <c:pt idx="330">
                  <c:v>153.3194229846936</c:v>
                </c:pt>
                <c:pt idx="331">
                  <c:v>153.36334332057979</c:v>
                </c:pt>
                <c:pt idx="332">
                  <c:v>153.40680880948378</c:v>
                </c:pt>
                <c:pt idx="333">
                  <c:v>153.44981933831443</c:v>
                </c:pt>
                <c:pt idx="334">
                  <c:v>153.49237479508216</c:v>
                </c:pt>
                <c:pt idx="335">
                  <c:v>153.53447506890825</c:v>
                </c:pt>
                <c:pt idx="336">
                  <c:v>153.57612005000874</c:v>
                </c:pt>
                <c:pt idx="337">
                  <c:v>153.61730962970393</c:v>
                </c:pt>
                <c:pt idx="338">
                  <c:v>153.65804370042233</c:v>
                </c:pt>
                <c:pt idx="339">
                  <c:v>153.69832215567789</c:v>
                </c:pt>
                <c:pt idx="340">
                  <c:v>153.73814489009982</c:v>
                </c:pt>
                <c:pt idx="341">
                  <c:v>153.77751179939901</c:v>
                </c:pt>
                <c:pt idx="342">
                  <c:v>153.81642278039465</c:v>
                </c:pt>
                <c:pt idx="343">
                  <c:v>153.8548777310115</c:v>
                </c:pt>
                <c:pt idx="344">
                  <c:v>153.89287655024455</c:v>
                </c:pt>
                <c:pt idx="345">
                  <c:v>153.93041913821088</c:v>
                </c:pt>
                <c:pt idx="346">
                  <c:v>153.96750539610832</c:v>
                </c:pt>
                <c:pt idx="347">
                  <c:v>154.0041352262308</c:v>
                </c:pt>
                <c:pt idx="348">
                  <c:v>154.0403085319644</c:v>
                </c:pt>
                <c:pt idx="349">
                  <c:v>154.07602521778966</c:v>
                </c:pt>
                <c:pt idx="350">
                  <c:v>154.11128518927717</c:v>
                </c:pt>
                <c:pt idx="351">
                  <c:v>154.14608835309053</c:v>
                </c:pt>
                <c:pt idx="352">
                  <c:v>154.18043461698178</c:v>
                </c:pt>
                <c:pt idx="353">
                  <c:v>154.2143238897971</c:v>
                </c:pt>
                <c:pt idx="354">
                  <c:v>154.24775608145723</c:v>
                </c:pt>
                <c:pt idx="355">
                  <c:v>154.28073110299289</c:v>
                </c:pt>
                <c:pt idx="356">
                  <c:v>154.31324886650339</c:v>
                </c:pt>
                <c:pt idx="357">
                  <c:v>154.34530928518666</c:v>
                </c:pt>
                <c:pt idx="358">
                  <c:v>154.37691227332172</c:v>
                </c:pt>
                <c:pt idx="359">
                  <c:v>154.40805774627441</c:v>
                </c:pt>
                <c:pt idx="360">
                  <c:v>154.4387456204949</c:v>
                </c:pt>
                <c:pt idx="361">
                  <c:v>154.46897581351968</c:v>
                </c:pt>
                <c:pt idx="362">
                  <c:v>154.49874824396773</c:v>
                </c:pt>
                <c:pt idx="363">
                  <c:v>154.52806283153984</c:v>
                </c:pt>
                <c:pt idx="364">
                  <c:v>154.55691949701855</c:v>
                </c:pt>
                <c:pt idx="365">
                  <c:v>154.58531816227122</c:v>
                </c:pt>
                <c:pt idx="366">
                  <c:v>154.61325875025258</c:v>
                </c:pt>
                <c:pt idx="367">
                  <c:v>154.64074118498615</c:v>
                </c:pt>
                <c:pt idx="368">
                  <c:v>154.66776539158082</c:v>
                </c:pt>
                <c:pt idx="369">
                  <c:v>154.6943312962313</c:v>
                </c:pt>
                <c:pt idx="370">
                  <c:v>154.72043882620193</c:v>
                </c:pt>
                <c:pt idx="371">
                  <c:v>154.74608790983748</c:v>
                </c:pt>
                <c:pt idx="372">
                  <c:v>154.77127847657684</c:v>
                </c:pt>
                <c:pt idx="373">
                  <c:v>154.79601045690498</c:v>
                </c:pt>
                <c:pt idx="374">
                  <c:v>154.82028378241699</c:v>
                </c:pt>
                <c:pt idx="375">
                  <c:v>154.84409838576232</c:v>
                </c:pt>
                <c:pt idx="376">
                  <c:v>154.86745420068124</c:v>
                </c:pt>
                <c:pt idx="377">
                  <c:v>154.89035116197456</c:v>
                </c:pt>
                <c:pt idx="378">
                  <c:v>154.91278920553529</c:v>
                </c:pt>
                <c:pt idx="379">
                  <c:v>154.93476826832497</c:v>
                </c:pt>
                <c:pt idx="380">
                  <c:v>154.95628828837133</c:v>
                </c:pt>
                <c:pt idx="381">
                  <c:v>154.97734920478595</c:v>
                </c:pt>
                <c:pt idx="382">
                  <c:v>154.99795095775099</c:v>
                </c:pt>
                <c:pt idx="383">
                  <c:v>155.01809348852152</c:v>
                </c:pt>
                <c:pt idx="384">
                  <c:v>155.03777673942824</c:v>
                </c:pt>
                <c:pt idx="385">
                  <c:v>155.0570006538702</c:v>
                </c:pt>
                <c:pt idx="386">
                  <c:v>155.07576517632228</c:v>
                </c:pt>
                <c:pt idx="387">
                  <c:v>155.09407025232545</c:v>
                </c:pt>
                <c:pt idx="388">
                  <c:v>155.11191582849767</c:v>
                </c:pt>
                <c:pt idx="389">
                  <c:v>155.12930185252472</c:v>
                </c:pt>
                <c:pt idx="390">
                  <c:v>155.14622827316529</c:v>
                </c:pt>
                <c:pt idx="391">
                  <c:v>155.16269504024916</c:v>
                </c:pt>
                <c:pt idx="392">
                  <c:v>155.17870210467044</c:v>
                </c:pt>
                <c:pt idx="393">
                  <c:v>155.19424941839901</c:v>
                </c:pt>
                <c:pt idx="394">
                  <c:v>155.20933693447128</c:v>
                </c:pt>
                <c:pt idx="395">
                  <c:v>155.22396460699167</c:v>
                </c:pt>
                <c:pt idx="396">
                  <c:v>155.23813239113903</c:v>
                </c:pt>
                <c:pt idx="397">
                  <c:v>155.25184024314859</c:v>
                </c:pt>
                <c:pt idx="398">
                  <c:v>155.26508812034257</c:v>
                </c:pt>
                <c:pt idx="399">
                  <c:v>155.27787598108898</c:v>
                </c:pt>
                <c:pt idx="400">
                  <c:v>155.29020378484074</c:v>
                </c:pt>
                <c:pt idx="401">
                  <c:v>155.30207149211452</c:v>
                </c:pt>
                <c:pt idx="402">
                  <c:v>155.31347906448758</c:v>
                </c:pt>
                <c:pt idx="403">
                  <c:v>155.32442646460771</c:v>
                </c:pt>
                <c:pt idx="404">
                  <c:v>155.33491365619216</c:v>
                </c:pt>
                <c:pt idx="405">
                  <c:v>155.34494060402037</c:v>
                </c:pt>
                <c:pt idx="406">
                  <c:v>155.35450727394601</c:v>
                </c:pt>
                <c:pt idx="407">
                  <c:v>155.36361363287716</c:v>
                </c:pt>
                <c:pt idx="408">
                  <c:v>155.37225964880014</c:v>
                </c:pt>
                <c:pt idx="409">
                  <c:v>155.38044529075324</c:v>
                </c:pt>
                <c:pt idx="410">
                  <c:v>155.38817052885383</c:v>
                </c:pt>
                <c:pt idx="411">
                  <c:v>155.39543533427698</c:v>
                </c:pt>
                <c:pt idx="412">
                  <c:v>155.40223967926198</c:v>
                </c:pt>
                <c:pt idx="413">
                  <c:v>155.4085835371244</c:v>
                </c:pt>
                <c:pt idx="414">
                  <c:v>155.41446688223195</c:v>
                </c:pt>
                <c:pt idx="415">
                  <c:v>155.41988969001972</c:v>
                </c:pt>
                <c:pt idx="416">
                  <c:v>155.42485193699417</c:v>
                </c:pt>
                <c:pt idx="417">
                  <c:v>155.42935360072002</c:v>
                </c:pt>
                <c:pt idx="418">
                  <c:v>155.43339465982774</c:v>
                </c:pt>
                <c:pt idx="419">
                  <c:v>155.43697509401699</c:v>
                </c:pt>
                <c:pt idx="420">
                  <c:v>155.44009488404345</c:v>
                </c:pt>
                <c:pt idx="421">
                  <c:v>155.44275401173826</c:v>
                </c:pt>
                <c:pt idx="422">
                  <c:v>155.44495245998903</c:v>
                </c:pt>
                <c:pt idx="423">
                  <c:v>155.44669021274856</c:v>
                </c:pt>
                <c:pt idx="424">
                  <c:v>155.44796725503571</c:v>
                </c:pt>
                <c:pt idx="425">
                  <c:v>155.44878357293209</c:v>
                </c:pt>
                <c:pt idx="426">
                  <c:v>155.44913915358597</c:v>
                </c:pt>
                <c:pt idx="427">
                  <c:v>155.44903398520339</c:v>
                </c:pt>
                <c:pt idx="428">
                  <c:v>155.44846805706496</c:v>
                </c:pt>
                <c:pt idx="429">
                  <c:v>155.44744135950737</c:v>
                </c:pt>
                <c:pt idx="430">
                  <c:v>155.44595388393256</c:v>
                </c:pt>
                <c:pt idx="431">
                  <c:v>155.44400562281206</c:v>
                </c:pt>
                <c:pt idx="432">
                  <c:v>155.44159656967324</c:v>
                </c:pt>
                <c:pt idx="433">
                  <c:v>155.43872671911521</c:v>
                </c:pt>
                <c:pt idx="434">
                  <c:v>155.43539606679713</c:v>
                </c:pt>
                <c:pt idx="435">
                  <c:v>155.43160460944429</c:v>
                </c:pt>
                <c:pt idx="436">
                  <c:v>155.42735234484758</c:v>
                </c:pt>
                <c:pt idx="437">
                  <c:v>155.42263927185948</c:v>
                </c:pt>
                <c:pt idx="438">
                  <c:v>155.41746539039985</c:v>
                </c:pt>
                <c:pt idx="439">
                  <c:v>155.41183070145442</c:v>
                </c:pt>
                <c:pt idx="440">
                  <c:v>155.40573520706681</c:v>
                </c:pt>
                <c:pt idx="441">
                  <c:v>155.39917891035395</c:v>
                </c:pt>
                <c:pt idx="442">
                  <c:v>155.39216181549614</c:v>
                </c:pt>
                <c:pt idx="443">
                  <c:v>155.38468392773305</c:v>
                </c:pt>
                <c:pt idx="444">
                  <c:v>155.37674525337573</c:v>
                </c:pt>
                <c:pt idx="445">
                  <c:v>155.36834579980368</c:v>
                </c:pt>
                <c:pt idx="446">
                  <c:v>155.3594855754499</c:v>
                </c:pt>
                <c:pt idx="447">
                  <c:v>155.35016458982608</c:v>
                </c:pt>
                <c:pt idx="448">
                  <c:v>155.34038285350383</c:v>
                </c:pt>
                <c:pt idx="449">
                  <c:v>155.33014037812239</c:v>
                </c:pt>
                <c:pt idx="450">
                  <c:v>155.3194371763862</c:v>
                </c:pt>
                <c:pt idx="451">
                  <c:v>155.30827326206784</c:v>
                </c:pt>
                <c:pt idx="452">
                  <c:v>155.29664865000356</c:v>
                </c:pt>
                <c:pt idx="453">
                  <c:v>155.28456335610605</c:v>
                </c:pt>
                <c:pt idx="454">
                  <c:v>155.27201739734289</c:v>
                </c:pt>
                <c:pt idx="455">
                  <c:v>155.25901079175756</c:v>
                </c:pt>
                <c:pt idx="456">
                  <c:v>155.24554355845677</c:v>
                </c:pt>
                <c:pt idx="457">
                  <c:v>155.23161571762131</c:v>
                </c:pt>
                <c:pt idx="458">
                  <c:v>155.21722729049344</c:v>
                </c:pt>
                <c:pt idx="459">
                  <c:v>155.20237829938813</c:v>
                </c:pt>
                <c:pt idx="460">
                  <c:v>155.18706876768707</c:v>
                </c:pt>
                <c:pt idx="461">
                  <c:v>155.17129871984267</c:v>
                </c:pt>
                <c:pt idx="462">
                  <c:v>155.15506818137854</c:v>
                </c:pt>
                <c:pt idx="463">
                  <c:v>155.13837717888561</c:v>
                </c:pt>
                <c:pt idx="464">
                  <c:v>155.12122574002495</c:v>
                </c:pt>
                <c:pt idx="465">
                  <c:v>155.10361389353127</c:v>
                </c:pt>
                <c:pt idx="466">
                  <c:v>155.08554166920479</c:v>
                </c:pt>
                <c:pt idx="467">
                  <c:v>155.06700909792144</c:v>
                </c:pt>
                <c:pt idx="468">
                  <c:v>155.04801621162534</c:v>
                </c:pt>
                <c:pt idx="469">
                  <c:v>155.02856304333741</c:v>
                </c:pt>
                <c:pt idx="470">
                  <c:v>155.00864962714775</c:v>
                </c:pt>
                <c:pt idx="471">
                  <c:v>154.98827599821502</c:v>
                </c:pt>
                <c:pt idx="472">
                  <c:v>154.9674421927806</c:v>
                </c:pt>
                <c:pt idx="473">
                  <c:v>154.94614824815355</c:v>
                </c:pt>
                <c:pt idx="474">
                  <c:v>154.92439420271415</c:v>
                </c:pt>
                <c:pt idx="475">
                  <c:v>154.90218009592613</c:v>
                </c:pt>
                <c:pt idx="476">
                  <c:v>154.87950596831556</c:v>
                </c:pt>
                <c:pt idx="477">
                  <c:v>154.85637186149521</c:v>
                </c:pt>
                <c:pt idx="478">
                  <c:v>154.83277781814971</c:v>
                </c:pt>
                <c:pt idx="479">
                  <c:v>154.80872388203579</c:v>
                </c:pt>
                <c:pt idx="480">
                  <c:v>154.78421009799251</c:v>
                </c:pt>
                <c:pt idx="481">
                  <c:v>154.75923651193369</c:v>
                </c:pt>
                <c:pt idx="482">
                  <c:v>154.73380317085136</c:v>
                </c:pt>
                <c:pt idx="483">
                  <c:v>154.7079101228139</c:v>
                </c:pt>
                <c:pt idx="484">
                  <c:v>154.68155741697285</c:v>
                </c:pt>
                <c:pt idx="485">
                  <c:v>154.65474510355236</c:v>
                </c:pt>
                <c:pt idx="486">
                  <c:v>154.62747323386051</c:v>
                </c:pt>
                <c:pt idx="487">
                  <c:v>154.59974186028504</c:v>
                </c:pt>
                <c:pt idx="488">
                  <c:v>154.57155103629557</c:v>
                </c:pt>
                <c:pt idx="489">
                  <c:v>154.54290081644271</c:v>
                </c:pt>
                <c:pt idx="490">
                  <c:v>154.51379125635398</c:v>
                </c:pt>
                <c:pt idx="491">
                  <c:v>154.48422241274719</c:v>
                </c:pt>
                <c:pt idx="492">
                  <c:v>154.45419434341878</c:v>
                </c:pt>
                <c:pt idx="493">
                  <c:v>154.42370710725007</c:v>
                </c:pt>
                <c:pt idx="494">
                  <c:v>154.39276076420481</c:v>
                </c:pt>
                <c:pt idx="495">
                  <c:v>154.36135537533485</c:v>
                </c:pt>
                <c:pt idx="496">
                  <c:v>154.3294910027754</c:v>
                </c:pt>
                <c:pt idx="497">
                  <c:v>154.29716770974761</c:v>
                </c:pt>
                <c:pt idx="498">
                  <c:v>154.2643855605599</c:v>
                </c:pt>
                <c:pt idx="499">
                  <c:v>154.23114462061076</c:v>
                </c:pt>
                <c:pt idx="500">
                  <c:v>154.19744495638503</c:v>
                </c:pt>
                <c:pt idx="501">
                  <c:v>154.1632866354519</c:v>
                </c:pt>
                <c:pt idx="502">
                  <c:v>154.12866972647495</c:v>
                </c:pt>
                <c:pt idx="503">
                  <c:v>154.09359429920869</c:v>
                </c:pt>
                <c:pt idx="504">
                  <c:v>154.05806042449794</c:v>
                </c:pt>
                <c:pt idx="505">
                  <c:v>154.02206817427498</c:v>
                </c:pt>
                <c:pt idx="506">
                  <c:v>153.98561762157129</c:v>
                </c:pt>
                <c:pt idx="507">
                  <c:v>153.94870884050232</c:v>
                </c:pt>
                <c:pt idx="508">
                  <c:v>153.91134190628725</c:v>
                </c:pt>
                <c:pt idx="509">
                  <c:v>153.87351689523265</c:v>
                </c:pt>
                <c:pt idx="510">
                  <c:v>153.83523388474316</c:v>
                </c:pt>
                <c:pt idx="511">
                  <c:v>153.79649295331797</c:v>
                </c:pt>
                <c:pt idx="512">
                  <c:v>153.75729418055568</c:v>
                </c:pt>
                <c:pt idx="513">
                  <c:v>153.71763764715155</c:v>
                </c:pt>
                <c:pt idx="514">
                  <c:v>153.67752343489869</c:v>
                </c:pt>
                <c:pt idx="515">
                  <c:v>153.6369516266889</c:v>
                </c:pt>
                <c:pt idx="516">
                  <c:v>153.59592230651381</c:v>
                </c:pt>
                <c:pt idx="517">
                  <c:v>153.55443555946931</c:v>
                </c:pt>
                <c:pt idx="518">
                  <c:v>153.51249147174792</c:v>
                </c:pt>
                <c:pt idx="519">
                  <c:v>153.47009013065073</c:v>
                </c:pt>
                <c:pt idx="520">
                  <c:v>153.42723162457406</c:v>
                </c:pt>
                <c:pt idx="521">
                  <c:v>153.38391604302711</c:v>
                </c:pt>
                <c:pt idx="522">
                  <c:v>153.34014347661886</c:v>
                </c:pt>
                <c:pt idx="523">
                  <c:v>153.29591401706773</c:v>
                </c:pt>
                <c:pt idx="524">
                  <c:v>153.25122775719612</c:v>
                </c:pt>
                <c:pt idx="525">
                  <c:v>153.20608479093463</c:v>
                </c:pt>
                <c:pt idx="526">
                  <c:v>153.16048521332718</c:v>
                </c:pt>
                <c:pt idx="527">
                  <c:v>153.11442912052144</c:v>
                </c:pt>
                <c:pt idx="528">
                  <c:v>153.06791660977566</c:v>
                </c:pt>
                <c:pt idx="529">
                  <c:v>153.02094777946456</c:v>
                </c:pt>
                <c:pt idx="530">
                  <c:v>152.97352272907455</c:v>
                </c:pt>
                <c:pt idx="531">
                  <c:v>152.92564155920229</c:v>
                </c:pt>
                <c:pt idx="532">
                  <c:v>152.87730437156</c:v>
                </c:pt>
                <c:pt idx="533">
                  <c:v>152.82851126897438</c:v>
                </c:pt>
                <c:pt idx="534">
                  <c:v>152.7792623553938</c:v>
                </c:pt>
                <c:pt idx="535">
                  <c:v>152.7295577358783</c:v>
                </c:pt>
                <c:pt idx="536">
                  <c:v>152.67939751661214</c:v>
                </c:pt>
                <c:pt idx="537">
                  <c:v>152.62878180489255</c:v>
                </c:pt>
                <c:pt idx="538">
                  <c:v>152.57771070913947</c:v>
                </c:pt>
                <c:pt idx="539">
                  <c:v>152.52618433889847</c:v>
                </c:pt>
                <c:pt idx="540">
                  <c:v>152.47420280483306</c:v>
                </c:pt>
                <c:pt idx="541">
                  <c:v>152.42176621873065</c:v>
                </c:pt>
                <c:pt idx="542">
                  <c:v>152.36887469350967</c:v>
                </c:pt>
                <c:pt idx="543">
                  <c:v>152.31552834320686</c:v>
                </c:pt>
                <c:pt idx="544">
                  <c:v>152.26172728298849</c:v>
                </c:pt>
                <c:pt idx="545">
                  <c:v>152.20747162915137</c:v>
                </c:pt>
                <c:pt idx="546">
                  <c:v>152.15276149911784</c:v>
                </c:pt>
                <c:pt idx="547">
                  <c:v>152.09759701144438</c:v>
                </c:pt>
                <c:pt idx="548">
                  <c:v>152.04197828581817</c:v>
                </c:pt>
                <c:pt idx="549">
                  <c:v>151.98590544305179</c:v>
                </c:pt>
                <c:pt idx="550">
                  <c:v>151.92937860510324</c:v>
                </c:pt>
                <c:pt idx="551">
                  <c:v>151.87239789506191</c:v>
                </c:pt>
                <c:pt idx="552">
                  <c:v>151.81496343714667</c:v>
                </c:pt>
                <c:pt idx="553">
                  <c:v>151.75707535672132</c:v>
                </c:pt>
                <c:pt idx="554">
                  <c:v>151.69873378028441</c:v>
                </c:pt>
                <c:pt idx="555">
                  <c:v>151.63993883547653</c:v>
                </c:pt>
                <c:pt idx="556">
                  <c:v>151.58069065108032</c:v>
                </c:pt>
                <c:pt idx="557">
                  <c:v>151.52098935701571</c:v>
                </c:pt>
                <c:pt idx="558">
                  <c:v>151.46083508435049</c:v>
                </c:pt>
                <c:pt idx="559">
                  <c:v>151.40022796529661</c:v>
                </c:pt>
                <c:pt idx="560">
                  <c:v>151.33916813321096</c:v>
                </c:pt>
                <c:pt idx="561">
                  <c:v>151.27765572259861</c:v>
                </c:pt>
                <c:pt idx="562">
                  <c:v>151.21569086911001</c:v>
                </c:pt>
                <c:pt idx="563">
                  <c:v>151.15327370955555</c:v>
                </c:pt>
                <c:pt idx="564">
                  <c:v>151.09040438188276</c:v>
                </c:pt>
                <c:pt idx="565">
                  <c:v>151.02708302520378</c:v>
                </c:pt>
                <c:pt idx="566">
                  <c:v>150.96330977977405</c:v>
                </c:pt>
                <c:pt idx="567">
                  <c:v>150.89908478701508</c:v>
                </c:pt>
                <c:pt idx="568">
                  <c:v>150.83440818949731</c:v>
                </c:pt>
                <c:pt idx="569">
                  <c:v>150.76928013095224</c:v>
                </c:pt>
                <c:pt idx="570">
                  <c:v>150.70370075627025</c:v>
                </c:pt>
                <c:pt idx="571">
                  <c:v>150.6376702115042</c:v>
                </c:pt>
                <c:pt idx="572">
                  <c:v>150.5711886438632</c:v>
                </c:pt>
                <c:pt idx="573">
                  <c:v>150.5042562017257</c:v>
                </c:pt>
                <c:pt idx="574">
                  <c:v>150.43687303463389</c:v>
                </c:pt>
                <c:pt idx="575">
                  <c:v>150.36903929329571</c:v>
                </c:pt>
                <c:pt idx="576">
                  <c:v>150.30075512958575</c:v>
                </c:pt>
                <c:pt idx="577">
                  <c:v>150.23202069655309</c:v>
                </c:pt>
                <c:pt idx="578">
                  <c:v>150.16283614840913</c:v>
                </c:pt>
                <c:pt idx="579">
                  <c:v>150.09320164054495</c:v>
                </c:pt>
                <c:pt idx="580">
                  <c:v>150.02311732952001</c:v>
                </c:pt>
                <c:pt idx="581">
                  <c:v>149.95258337307646</c:v>
                </c:pt>
                <c:pt idx="582">
                  <c:v>149.8815999301226</c:v>
                </c:pt>
                <c:pt idx="583">
                  <c:v>149.8101671607532</c:v>
                </c:pt>
                <c:pt idx="584">
                  <c:v>149.73828522624149</c:v>
                </c:pt>
                <c:pt idx="585">
                  <c:v>149.66595428903838</c:v>
                </c:pt>
                <c:pt idx="586">
                  <c:v>149.5931745127844</c:v>
                </c:pt>
                <c:pt idx="587">
                  <c:v>149.51994606229795</c:v>
                </c:pt>
                <c:pt idx="588">
                  <c:v>149.44626910358565</c:v>
                </c:pt>
                <c:pt idx="589">
                  <c:v>149.37214380384239</c:v>
                </c:pt>
                <c:pt idx="590">
                  <c:v>149.29757033145214</c:v>
                </c:pt>
                <c:pt idx="591">
                  <c:v>149.22254885599196</c:v>
                </c:pt>
                <c:pt idx="592">
                  <c:v>149.14707954822509</c:v>
                </c:pt>
                <c:pt idx="593">
                  <c:v>149.07116258011808</c:v>
                </c:pt>
                <c:pt idx="594">
                  <c:v>148.99479812482394</c:v>
                </c:pt>
                <c:pt idx="595">
                  <c:v>148.91798635670048</c:v>
                </c:pt>
                <c:pt idx="596">
                  <c:v>148.8407274513001</c:v>
                </c:pt>
                <c:pt idx="597">
                  <c:v>148.76302158537987</c:v>
                </c:pt>
                <c:pt idx="598">
                  <c:v>148.68486893689277</c:v>
                </c:pt>
                <c:pt idx="599">
                  <c:v>148.60626968500628</c:v>
                </c:pt>
                <c:pt idx="600">
                  <c:v>148.52722401008376</c:v>
                </c:pt>
                <c:pt idx="601">
                  <c:v>148.44773209370192</c:v>
                </c:pt>
                <c:pt idx="602">
                  <c:v>148.36779411864654</c:v>
                </c:pt>
                <c:pt idx="603">
                  <c:v>148.28741026891234</c:v>
                </c:pt>
                <c:pt idx="604">
                  <c:v>148.20658072970977</c:v>
                </c:pt>
                <c:pt idx="605">
                  <c:v>148.12530568746112</c:v>
                </c:pt>
                <c:pt idx="606">
                  <c:v>148.04358532980712</c:v>
                </c:pt>
                <c:pt idx="607">
                  <c:v>147.96141984560876</c:v>
                </c:pt>
                <c:pt idx="608">
                  <c:v>147.87880942494266</c:v>
                </c:pt>
                <c:pt idx="609">
                  <c:v>147.79575425911227</c:v>
                </c:pt>
                <c:pt idx="610">
                  <c:v>147.71225454063989</c:v>
                </c:pt>
                <c:pt idx="611">
                  <c:v>147.62831046327628</c:v>
                </c:pt>
                <c:pt idx="612">
                  <c:v>147.54392222200462</c:v>
                </c:pt>
                <c:pt idx="613">
                  <c:v>147.45909001302687</c:v>
                </c:pt>
                <c:pt idx="614">
                  <c:v>147.37381403378515</c:v>
                </c:pt>
                <c:pt idx="615">
                  <c:v>147.28809448295138</c:v>
                </c:pt>
                <c:pt idx="616">
                  <c:v>147.20193156043445</c:v>
                </c:pt>
                <c:pt idx="617">
                  <c:v>147.11532546737837</c:v>
                </c:pt>
                <c:pt idx="618">
                  <c:v>147.02827640616735</c:v>
                </c:pt>
                <c:pt idx="619">
                  <c:v>146.94078458042509</c:v>
                </c:pt>
                <c:pt idx="620">
                  <c:v>146.85285019502086</c:v>
                </c:pt>
                <c:pt idx="621">
                  <c:v>146.76447345607042</c:v>
                </c:pt>
                <c:pt idx="622">
                  <c:v>146.67565457093039</c:v>
                </c:pt>
                <c:pt idx="623">
                  <c:v>146.58639374821169</c:v>
                </c:pt>
                <c:pt idx="624">
                  <c:v>146.49669119777423</c:v>
                </c:pt>
                <c:pt idx="625">
                  <c:v>146.40654713073059</c:v>
                </c:pt>
                <c:pt idx="626">
                  <c:v>146.31596175945231</c:v>
                </c:pt>
                <c:pt idx="627">
                  <c:v>146.22493529756292</c:v>
                </c:pt>
                <c:pt idx="628">
                  <c:v>146.13346795994889</c:v>
                </c:pt>
                <c:pt idx="629">
                  <c:v>146.0415599627527</c:v>
                </c:pt>
                <c:pt idx="630">
                  <c:v>145.9492115233902</c:v>
                </c:pt>
                <c:pt idx="631">
                  <c:v>145.85642286053144</c:v>
                </c:pt>
                <c:pt idx="632">
                  <c:v>145.76319419412403</c:v>
                </c:pt>
                <c:pt idx="633">
                  <c:v>145.66952574537851</c:v>
                </c:pt>
                <c:pt idx="634">
                  <c:v>145.57541773678133</c:v>
                </c:pt>
                <c:pt idx="635">
                  <c:v>145.48087039209119</c:v>
                </c:pt>
                <c:pt idx="636">
                  <c:v>145.38588393634436</c:v>
                </c:pt>
                <c:pt idx="637">
                  <c:v>145.2904585958529</c:v>
                </c:pt>
                <c:pt idx="638">
                  <c:v>145.1945945982134</c:v>
                </c:pt>
                <c:pt idx="639">
                  <c:v>145.09829217230509</c:v>
                </c:pt>
                <c:pt idx="640">
                  <c:v>145.00155154828909</c:v>
                </c:pt>
                <c:pt idx="641">
                  <c:v>144.90437295761981</c:v>
                </c:pt>
                <c:pt idx="642">
                  <c:v>144.80675663303543</c:v>
                </c:pt>
                <c:pt idx="643">
                  <c:v>144.70870280856639</c:v>
                </c:pt>
                <c:pt idx="644">
                  <c:v>144.61021171954548</c:v>
                </c:pt>
                <c:pt idx="645">
                  <c:v>144.51128360259102</c:v>
                </c:pt>
                <c:pt idx="646">
                  <c:v>144.41191869562601</c:v>
                </c:pt>
                <c:pt idx="647">
                  <c:v>144.31211723787717</c:v>
                </c:pt>
                <c:pt idx="648">
                  <c:v>144.21187946987257</c:v>
                </c:pt>
                <c:pt idx="649">
                  <c:v>144.11120563344235</c:v>
                </c:pt>
                <c:pt idx="650">
                  <c:v>144.01009597173015</c:v>
                </c:pt>
                <c:pt idx="651">
                  <c:v>143.90855072918848</c:v>
                </c:pt>
                <c:pt idx="652">
                  <c:v>143.80657015158411</c:v>
                </c:pt>
                <c:pt idx="653">
                  <c:v>143.70415448599772</c:v>
                </c:pt>
                <c:pt idx="654">
                  <c:v>143.60130398083214</c:v>
                </c:pt>
                <c:pt idx="655">
                  <c:v>143.49801888580456</c:v>
                </c:pt>
                <c:pt idx="656">
                  <c:v>143.39429945195849</c:v>
                </c:pt>
                <c:pt idx="657">
                  <c:v>143.29014593166201</c:v>
                </c:pt>
                <c:pt idx="658">
                  <c:v>143.18555857861418</c:v>
                </c:pt>
                <c:pt idx="659">
                  <c:v>143.08053764784137</c:v>
                </c:pt>
                <c:pt idx="660">
                  <c:v>142.97508339570086</c:v>
                </c:pt>
                <c:pt idx="661">
                  <c:v>142.86919607989108</c:v>
                </c:pt>
                <c:pt idx="662">
                  <c:v>142.76287595944473</c:v>
                </c:pt>
                <c:pt idx="663">
                  <c:v>142.65612329473552</c:v>
                </c:pt>
                <c:pt idx="664">
                  <c:v>142.54893834748333</c:v>
                </c:pt>
                <c:pt idx="665">
                  <c:v>142.44132138074863</c:v>
                </c:pt>
                <c:pt idx="666">
                  <c:v>142.33327265894587</c:v>
                </c:pt>
                <c:pt idx="667">
                  <c:v>142.22479244783747</c:v>
                </c:pt>
                <c:pt idx="668">
                  <c:v>142.11588101453947</c:v>
                </c:pt>
                <c:pt idx="669">
                  <c:v>142.00653862752253</c:v>
                </c:pt>
                <c:pt idx="670">
                  <c:v>141.89676555662564</c:v>
                </c:pt>
                <c:pt idx="671">
                  <c:v>141.78656207303666</c:v>
                </c:pt>
                <c:pt idx="672">
                  <c:v>141.67592844931733</c:v>
                </c:pt>
                <c:pt idx="673">
                  <c:v>141.56486495939168</c:v>
                </c:pt>
                <c:pt idx="674">
                  <c:v>141.45337187855543</c:v>
                </c:pt>
                <c:pt idx="675">
                  <c:v>141.34144948347708</c:v>
                </c:pt>
                <c:pt idx="676">
                  <c:v>141.22909805220058</c:v>
                </c:pt>
                <c:pt idx="677">
                  <c:v>141.11631786414827</c:v>
                </c:pt>
                <c:pt idx="678">
                  <c:v>141.00310920012157</c:v>
                </c:pt>
                <c:pt idx="679">
                  <c:v>140.88947234230992</c:v>
                </c:pt>
                <c:pt idx="680">
                  <c:v>140.775407574285</c:v>
                </c:pt>
                <c:pt idx="681">
                  <c:v>140.66091518101265</c:v>
                </c:pt>
                <c:pt idx="682">
                  <c:v>140.54599544884459</c:v>
                </c:pt>
                <c:pt idx="683">
                  <c:v>140.43064866553365</c:v>
                </c:pt>
                <c:pt idx="684">
                  <c:v>140.31487512022943</c:v>
                </c:pt>
                <c:pt idx="685">
                  <c:v>140.19867510348354</c:v>
                </c:pt>
                <c:pt idx="686">
                  <c:v>140.0820489072473</c:v>
                </c:pt>
                <c:pt idx="687">
                  <c:v>139.96499682488445</c:v>
                </c:pt>
                <c:pt idx="688">
                  <c:v>139.84751915116436</c:v>
                </c:pt>
                <c:pt idx="689">
                  <c:v>139.72961618227308</c:v>
                </c:pt>
                <c:pt idx="690">
                  <c:v>139.61128821581281</c:v>
                </c:pt>
                <c:pt idx="691">
                  <c:v>139.49253555079915</c:v>
                </c:pt>
                <c:pt idx="692">
                  <c:v>139.37335848767464</c:v>
                </c:pt>
                <c:pt idx="693">
                  <c:v>139.25375732830611</c:v>
                </c:pt>
                <c:pt idx="694">
                  <c:v>139.13373237598981</c:v>
                </c:pt>
                <c:pt idx="695">
                  <c:v>139.01328393544958</c:v>
                </c:pt>
                <c:pt idx="696">
                  <c:v>138.89241231284424</c:v>
                </c:pt>
                <c:pt idx="697">
                  <c:v>138.77111781577659</c:v>
                </c:pt>
                <c:pt idx="698">
                  <c:v>138.64940075328104</c:v>
                </c:pt>
                <c:pt idx="699">
                  <c:v>138.52726143584039</c:v>
                </c:pt>
                <c:pt idx="700">
                  <c:v>138.40470017538482</c:v>
                </c:pt>
                <c:pt idx="701">
                  <c:v>138.28171728529162</c:v>
                </c:pt>
                <c:pt idx="702">
                  <c:v>138.15831308039674</c:v>
                </c:pt>
                <c:pt idx="703">
                  <c:v>138.03448787698306</c:v>
                </c:pt>
                <c:pt idx="704">
                  <c:v>137.91024199280392</c:v>
                </c:pt>
                <c:pt idx="705">
                  <c:v>137.78557574707128</c:v>
                </c:pt>
                <c:pt idx="706">
                  <c:v>137.66048946046243</c:v>
                </c:pt>
                <c:pt idx="707">
                  <c:v>137.53498345512577</c:v>
                </c:pt>
                <c:pt idx="708">
                  <c:v>137.4090580546812</c:v>
                </c:pt>
                <c:pt idx="709">
                  <c:v>137.28271358422819</c:v>
                </c:pt>
                <c:pt idx="710">
                  <c:v>137.15595037034083</c:v>
                </c:pt>
                <c:pt idx="711">
                  <c:v>137.02876874108202</c:v>
                </c:pt>
                <c:pt idx="712">
                  <c:v>136.90116902599681</c:v>
                </c:pt>
                <c:pt idx="713">
                  <c:v>136.7731515561224</c:v>
                </c:pt>
                <c:pt idx="714">
                  <c:v>136.64471666398592</c:v>
                </c:pt>
                <c:pt idx="715">
                  <c:v>136.51586468361745</c:v>
                </c:pt>
                <c:pt idx="716">
                  <c:v>136.38659595054136</c:v>
                </c:pt>
                <c:pt idx="717">
                  <c:v>136.25691080178538</c:v>
                </c:pt>
                <c:pt idx="718">
                  <c:v>136.12680957589174</c:v>
                </c:pt>
                <c:pt idx="719">
                  <c:v>135.99629261290679</c:v>
                </c:pt>
                <c:pt idx="720">
                  <c:v>135.86536025439221</c:v>
                </c:pt>
                <c:pt idx="721">
                  <c:v>135.73401284342799</c:v>
                </c:pt>
                <c:pt idx="722">
                  <c:v>135.60225072461623</c:v>
                </c:pt>
                <c:pt idx="723">
                  <c:v>135.47007424408537</c:v>
                </c:pt>
                <c:pt idx="724">
                  <c:v>135.33748374948797</c:v>
                </c:pt>
                <c:pt idx="725">
                  <c:v>135.20447959001427</c:v>
                </c:pt>
                <c:pt idx="726">
                  <c:v>135.07106211638424</c:v>
                </c:pt>
                <c:pt idx="727">
                  <c:v>134.93723168086566</c:v>
                </c:pt>
                <c:pt idx="728">
                  <c:v>134.80298863726372</c:v>
                </c:pt>
                <c:pt idx="729">
                  <c:v>134.66833334093084</c:v>
                </c:pt>
                <c:pt idx="730">
                  <c:v>134.53326614877219</c:v>
                </c:pt>
                <c:pt idx="731">
                  <c:v>134.39778741924636</c:v>
                </c:pt>
                <c:pt idx="732">
                  <c:v>134.2618975123732</c:v>
                </c:pt>
                <c:pt idx="733">
                  <c:v>134.12559678972946</c:v>
                </c:pt>
                <c:pt idx="734">
                  <c:v>133.98888561446108</c:v>
                </c:pt>
                <c:pt idx="735">
                  <c:v>133.85176435128702</c:v>
                </c:pt>
                <c:pt idx="736">
                  <c:v>133.71423336649175</c:v>
                </c:pt>
                <c:pt idx="737">
                  <c:v>133.57629302794621</c:v>
                </c:pt>
                <c:pt idx="738">
                  <c:v>133.43794370509698</c:v>
                </c:pt>
                <c:pt idx="739">
                  <c:v>133.29918576897924</c:v>
                </c:pt>
                <c:pt idx="740">
                  <c:v>133.16001959221362</c:v>
                </c:pt>
                <c:pt idx="741">
                  <c:v>133.02044554901929</c:v>
                </c:pt>
                <c:pt idx="742">
                  <c:v>132.88046401521117</c:v>
                </c:pt>
                <c:pt idx="743">
                  <c:v>132.74007536820233</c:v>
                </c:pt>
                <c:pt idx="744">
                  <c:v>132.59927998701497</c:v>
                </c:pt>
                <c:pt idx="745">
                  <c:v>132.45807825227777</c:v>
                </c:pt>
                <c:pt idx="746">
                  <c:v>132.31647054623826</c:v>
                </c:pt>
                <c:pt idx="747">
                  <c:v>132.1744572527563</c:v>
                </c:pt>
                <c:pt idx="748">
                  <c:v>132.03203875731651</c:v>
                </c:pt>
                <c:pt idx="749">
                  <c:v>131.88921544702941</c:v>
                </c:pt>
                <c:pt idx="750">
                  <c:v>131.74598771063177</c:v>
                </c:pt>
                <c:pt idx="751">
                  <c:v>131.60235593850311</c:v>
                </c:pt>
                <c:pt idx="752">
                  <c:v>131.45832052265112</c:v>
                </c:pt>
                <c:pt idx="753">
                  <c:v>131.31388185673529</c:v>
                </c:pt>
                <c:pt idx="754">
                  <c:v>131.1690403360559</c:v>
                </c:pt>
                <c:pt idx="755">
                  <c:v>131.02379635757006</c:v>
                </c:pt>
                <c:pt idx="756">
                  <c:v>130.87815031988708</c:v>
                </c:pt>
                <c:pt idx="757">
                  <c:v>130.73210262327561</c:v>
                </c:pt>
                <c:pt idx="758">
                  <c:v>130.58565366967028</c:v>
                </c:pt>
                <c:pt idx="759">
                  <c:v>130.4388038626746</c:v>
                </c:pt>
                <c:pt idx="760">
                  <c:v>130.29155360756701</c:v>
                </c:pt>
                <c:pt idx="761">
                  <c:v>130.14390331129977</c:v>
                </c:pt>
                <c:pt idx="762">
                  <c:v>129.995853382511</c:v>
                </c:pt>
                <c:pt idx="763">
                  <c:v>129.84740423152417</c:v>
                </c:pt>
                <c:pt idx="764">
                  <c:v>129.6985562703521</c:v>
                </c:pt>
                <c:pt idx="765">
                  <c:v>129.54930991270538</c:v>
                </c:pt>
                <c:pt idx="766">
                  <c:v>129.39966557399353</c:v>
                </c:pt>
                <c:pt idx="767">
                  <c:v>129.24962367133125</c:v>
                </c:pt>
                <c:pt idx="768">
                  <c:v>129.09918462354071</c:v>
                </c:pt>
                <c:pt idx="769">
                  <c:v>128.94834885116305</c:v>
                </c:pt>
                <c:pt idx="770">
                  <c:v>128.79711677645503</c:v>
                </c:pt>
                <c:pt idx="771">
                  <c:v>128.6454888233946</c:v>
                </c:pt>
                <c:pt idx="772">
                  <c:v>128.49346541769199</c:v>
                </c:pt>
                <c:pt idx="773">
                  <c:v>128.34104698678658</c:v>
                </c:pt>
                <c:pt idx="774">
                  <c:v>128.18823395985879</c:v>
                </c:pt>
                <c:pt idx="775">
                  <c:v>128.03502676782904</c:v>
                </c:pt>
                <c:pt idx="776">
                  <c:v>127.88142584336319</c:v>
                </c:pt>
                <c:pt idx="777">
                  <c:v>127.72743162088148</c:v>
                </c:pt>
                <c:pt idx="778">
                  <c:v>127.57304453656316</c:v>
                </c:pt>
                <c:pt idx="779">
                  <c:v>127.41826502834633</c:v>
                </c:pt>
                <c:pt idx="780">
                  <c:v>127.26309353593572</c:v>
                </c:pt>
                <c:pt idx="781">
                  <c:v>127.10753050080888</c:v>
                </c:pt>
                <c:pt idx="782">
                  <c:v>126.95157636621815</c:v>
                </c:pt>
                <c:pt idx="783">
                  <c:v>126.79523157719724</c:v>
                </c:pt>
                <c:pt idx="784">
                  <c:v>126.63849658056944</c:v>
                </c:pt>
                <c:pt idx="785">
                  <c:v>126.48137182494807</c:v>
                </c:pt>
                <c:pt idx="786">
                  <c:v>126.32385776074415</c:v>
                </c:pt>
                <c:pt idx="787">
                  <c:v>126.16595484016634</c:v>
                </c:pt>
                <c:pt idx="788">
                  <c:v>126.00766351723512</c:v>
                </c:pt>
                <c:pt idx="789">
                  <c:v>125.84898424778264</c:v>
                </c:pt>
                <c:pt idx="790">
                  <c:v>125.68991748945459</c:v>
                </c:pt>
                <c:pt idx="791">
                  <c:v>125.53046370172019</c:v>
                </c:pt>
                <c:pt idx="792">
                  <c:v>125.37062334588148</c:v>
                </c:pt>
                <c:pt idx="793">
                  <c:v>125.21039688506913</c:v>
                </c:pt>
                <c:pt idx="794">
                  <c:v>125.04978478425259</c:v>
                </c:pt>
                <c:pt idx="795">
                  <c:v>124.8887875102445</c:v>
                </c:pt>
                <c:pt idx="796">
                  <c:v>124.72740553171072</c:v>
                </c:pt>
                <c:pt idx="797">
                  <c:v>124.56563931916455</c:v>
                </c:pt>
                <c:pt idx="798">
                  <c:v>124.40348934498275</c:v>
                </c:pt>
                <c:pt idx="799">
                  <c:v>124.24095608341071</c:v>
                </c:pt>
                <c:pt idx="800">
                  <c:v>124.07804001056191</c:v>
                </c:pt>
                <c:pt idx="801">
                  <c:v>123.91474160442348</c:v>
                </c:pt>
                <c:pt idx="802">
                  <c:v>123.75106134486721</c:v>
                </c:pt>
                <c:pt idx="803">
                  <c:v>123.58699971365357</c:v>
                </c:pt>
                <c:pt idx="804">
                  <c:v>123.42255719443342</c:v>
                </c:pt>
                <c:pt idx="805">
                  <c:v>123.25773427275713</c:v>
                </c:pt>
                <c:pt idx="806">
                  <c:v>123.09253143608018</c:v>
                </c:pt>
                <c:pt idx="807">
                  <c:v>122.92694917376789</c:v>
                </c:pt>
                <c:pt idx="808">
                  <c:v>122.76098797710274</c:v>
                </c:pt>
                <c:pt idx="809">
                  <c:v>122.59464833928354</c:v>
                </c:pt>
                <c:pt idx="810">
                  <c:v>122.42793075544385</c:v>
                </c:pt>
                <c:pt idx="811">
                  <c:v>122.2608357226448</c:v>
                </c:pt>
                <c:pt idx="812">
                  <c:v>122.09336373989017</c:v>
                </c:pt>
                <c:pt idx="813">
                  <c:v>121.92551530812683</c:v>
                </c:pt>
                <c:pt idx="814">
                  <c:v>121.75729093025063</c:v>
                </c:pt>
                <c:pt idx="815">
                  <c:v>121.58869111112001</c:v>
                </c:pt>
                <c:pt idx="816">
                  <c:v>121.41971635754886</c:v>
                </c:pt>
                <c:pt idx="817">
                  <c:v>121.25036717832829</c:v>
                </c:pt>
                <c:pt idx="818">
                  <c:v>121.08064408421525</c:v>
                </c:pt>
                <c:pt idx="819">
                  <c:v>120.91054758795384</c:v>
                </c:pt>
                <c:pt idx="820">
                  <c:v>120.74007820427509</c:v>
                </c:pt>
                <c:pt idx="821">
                  <c:v>120.56923644989945</c:v>
                </c:pt>
                <c:pt idx="822">
                  <c:v>120.39802284355255</c:v>
                </c:pt>
                <c:pt idx="823">
                  <c:v>120.22643790595899</c:v>
                </c:pt>
                <c:pt idx="824">
                  <c:v>120.05448215985984</c:v>
                </c:pt>
                <c:pt idx="825">
                  <c:v>119.88215613001505</c:v>
                </c:pt>
                <c:pt idx="826">
                  <c:v>119.70946034320686</c:v>
                </c:pt>
                <c:pt idx="827">
                  <c:v>119.53639532824845</c:v>
                </c:pt>
                <c:pt idx="828">
                  <c:v>119.36296161599074</c:v>
                </c:pt>
                <c:pt idx="829">
                  <c:v>119.18915973933163</c:v>
                </c:pt>
                <c:pt idx="830">
                  <c:v>119.01499023321396</c:v>
                </c:pt>
                <c:pt idx="831">
                  <c:v>118.8404536346404</c:v>
                </c:pt>
                <c:pt idx="832">
                  <c:v>118.66555048267797</c:v>
                </c:pt>
                <c:pt idx="833">
                  <c:v>118.49028131846168</c:v>
                </c:pt>
                <c:pt idx="834">
                  <c:v>118.3146466852034</c:v>
                </c:pt>
                <c:pt idx="835">
                  <c:v>112.38928139974954</c:v>
                </c:pt>
                <c:pt idx="836">
                  <c:v>106.73359973761616</c:v>
                </c:pt>
                <c:pt idx="837">
                  <c:v>101.3353274754966</c:v>
                </c:pt>
                <c:pt idx="838">
                  <c:v>96.18274903193246</c:v>
                </c:pt>
                <c:pt idx="839">
                  <c:v>91.264682041614037</c:v>
                </c:pt>
                <c:pt idx="840">
                  <c:v>86.570453086891149</c:v>
                </c:pt>
                <c:pt idx="841">
                  <c:v>82.089874533825935</c:v>
                </c:pt>
                <c:pt idx="842">
                  <c:v>77.813222422515949</c:v>
                </c:pt>
                <c:pt idx="843">
                  <c:v>73.731215363704365</c:v>
                </c:pt>
                <c:pt idx="844">
                  <c:v>69.834994395877331</c:v>
                </c:pt>
                <c:pt idx="845">
                  <c:v>66.19471527891119</c:v>
                </c:pt>
                <c:pt idx="846">
                  <c:v>62.791394603897224</c:v>
                </c:pt>
                <c:pt idx="847">
                  <c:v>59.556350193427676</c:v>
                </c:pt>
                <c:pt idx="848">
                  <c:v>56.481423265213898</c:v>
                </c:pt>
                <c:pt idx="849">
                  <c:v>53.558845071214137</c:v>
                </c:pt>
                <c:pt idx="850">
                  <c:v>50.781218417137772</c:v>
                </c:pt>
                <c:pt idx="851">
                  <c:v>48.14150005055351</c:v>
                </c:pt>
                <c:pt idx="852">
                  <c:v>45.632983876928826</c:v>
                </c:pt>
                <c:pt idx="853">
                  <c:v>43.249284964815637</c:v>
                </c:pt>
                <c:pt idx="854">
                  <c:v>40.984324303198719</c:v>
                </c:pt>
                <c:pt idx="855">
                  <c:v>38.832314275739165</c:v>
                </c:pt>
                <c:pt idx="856">
                  <c:v>36.787744818281148</c:v>
                </c:pt>
                <c:pt idx="857">
                  <c:v>34.845370227548543</c:v>
                </c:pt>
                <c:pt idx="858">
                  <c:v>33.000196590443515</c:v>
                </c:pt>
                <c:pt idx="859">
                  <c:v>31.247469804773875</c:v>
                </c:pt>
                <c:pt idx="860">
                  <c:v>29.582664163583136</c:v>
                </c:pt>
                <c:pt idx="861">
                  <c:v>28.001471476540704</c:v>
                </c:pt>
                <c:pt idx="862">
                  <c:v>26.499790703070275</c:v>
                </c:pt>
                <c:pt idx="863">
                  <c:v>25.073718073056913</c:v>
                </c:pt>
                <c:pt idx="864">
                  <c:v>23.719537672077667</c:v>
                </c:pt>
                <c:pt idx="865">
                  <c:v>22.433712469150855</c:v>
                </c:pt>
                <c:pt idx="866">
                  <c:v>21.212875765995644</c:v>
                </c:pt>
                <c:pt idx="867">
                  <c:v>20.053823047739858</c:v>
                </c:pt>
                <c:pt idx="868">
                  <c:v>18.953504215908232</c:v>
                </c:pt>
                <c:pt idx="869">
                  <c:v>17.90901618537173</c:v>
                </c:pt>
                <c:pt idx="870">
                  <c:v>16.917595827736108</c:v>
                </c:pt>
                <c:pt idx="871">
                  <c:v>15.97661324439993</c:v>
                </c:pt>
                <c:pt idx="872">
                  <c:v>15.083565353215979</c:v>
                </c:pt>
                <c:pt idx="873">
                  <c:v>14.236069773346161</c:v>
                </c:pt>
                <c:pt idx="874">
                  <c:v>13.431858993506715</c:v>
                </c:pt>
                <c:pt idx="875">
                  <c:v>12.668774809356847</c:v>
                </c:pt>
                <c:pt idx="876">
                  <c:v>11.944763016285906</c:v>
                </c:pt>
                <c:pt idx="877">
                  <c:v>11.257868344298396</c:v>
                </c:pt>
                <c:pt idx="878">
                  <c:v>10.606229622076441</c:v>
                </c:pt>
                <c:pt idx="879">
                  <c:v>9.9880751576081188</c:v>
                </c:pt>
                <c:pt idx="880">
                  <c:v>9.401718322995654</c:v>
                </c:pt>
                <c:pt idx="881">
                  <c:v>8.8455533311873573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776"/>
        <c:axId val="363656000"/>
      </c:scatterChart>
      <c:valAx>
        <c:axId val="359069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6000"/>
        <c:crosses val="autoZero"/>
        <c:crossBetween val="midCat"/>
      </c:valAx>
      <c:valAx>
        <c:axId val="3636560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0.12164461335295104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0.12164461335295104</c:v>
                </c:pt>
                <c:pt idx="1">
                  <c:v>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0.25804719299006201</c:v>
                </c:pt>
                <c:pt idx="1">
                  <c:v>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-0.12164461335295104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-0.12164461335295104</c:v>
                </c:pt>
                <c:pt idx="1">
                  <c:v>-0.25804719299006201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-0.25804719299006201</c:v>
                </c:pt>
                <c:pt idx="1">
                  <c:v>-0.32605066534449628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0.25804719299006201</c:v>
                </c:pt>
                <c:pt idx="1">
                  <c:v>-0.25804719299006201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1.6169856197490982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0.32605066534449628</c:v>
                </c:pt>
                <c:pt idx="1">
                  <c:v>-0.32605066534449628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0.12164461335295104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0.12164461335295104</c:v>
                </c:pt>
                <c:pt idx="1">
                  <c:v>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0.25804719299006201</c:v>
                </c:pt>
                <c:pt idx="1">
                  <c:v>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-0.12164461335295104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-0.12164461335295104</c:v>
                </c:pt>
                <c:pt idx="1">
                  <c:v>-0.25804719299006201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-0.25804719299006201</c:v>
                </c:pt>
                <c:pt idx="1">
                  <c:v>-0.32605066534449628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0.25804719299006201</c:v>
                </c:pt>
                <c:pt idx="1">
                  <c:v>-0.25804719299006201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1.6169856197490982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0.32605066534449628</c:v>
                </c:pt>
                <c:pt idx="1">
                  <c:v>-0.32605066534449628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7176"/>
        <c:axId val="363655216"/>
      </c:scatterChart>
      <c:valAx>
        <c:axId val="36365717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63655216"/>
        <c:crosses val="autoZero"/>
        <c:crossBetween val="midCat"/>
      </c:valAx>
      <c:valAx>
        <c:axId val="36365521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6365717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25</c:v>
                </c:pt>
                <c:pt idx="1">
                  <c:v>24.054111533382379</c:v>
                </c:pt>
                <c:pt idx="2">
                  <c:v>23.108223066764754</c:v>
                </c:pt>
                <c:pt idx="3">
                  <c:v>22.162334600147133</c:v>
                </c:pt>
                <c:pt idx="4">
                  <c:v>21.216446133529509</c:v>
                </c:pt>
                <c:pt idx="5">
                  <c:v>20.270557666911888</c:v>
                </c:pt>
                <c:pt idx="6">
                  <c:v>19.324669200294267</c:v>
                </c:pt>
                <c:pt idx="7">
                  <c:v>18.378780733676642</c:v>
                </c:pt>
                <c:pt idx="8">
                  <c:v>17.432892267059021</c:v>
                </c:pt>
                <c:pt idx="9">
                  <c:v>16.4870038004414</c:v>
                </c:pt>
                <c:pt idx="10">
                  <c:v>15.541115333823777</c:v>
                </c:pt>
                <c:pt idx="11">
                  <c:v>14.595226867206154</c:v>
                </c:pt>
                <c:pt idx="12">
                  <c:v>13.649338400588531</c:v>
                </c:pt>
                <c:pt idx="13">
                  <c:v>12.703449933970907</c:v>
                </c:pt>
                <c:pt idx="14">
                  <c:v>11.757561467353284</c:v>
                </c:pt>
                <c:pt idx="15">
                  <c:v>10.811673000735661</c:v>
                </c:pt>
                <c:pt idx="16">
                  <c:v>9.8657845341180384</c:v>
                </c:pt>
                <c:pt idx="17">
                  <c:v>8.9198960675004137</c:v>
                </c:pt>
                <c:pt idx="18">
                  <c:v>7.9740076008827891</c:v>
                </c:pt>
                <c:pt idx="19">
                  <c:v>7.0281191342651681</c:v>
                </c:pt>
                <c:pt idx="20">
                  <c:v>6.0822306676475471</c:v>
                </c:pt>
                <c:pt idx="21">
                  <c:v>6.2954543449299774</c:v>
                </c:pt>
                <c:pt idx="22">
                  <c:v>6.5086780222124014</c:v>
                </c:pt>
                <c:pt idx="23">
                  <c:v>6.7219016994948255</c:v>
                </c:pt>
                <c:pt idx="24">
                  <c:v>6.9351253767772505</c:v>
                </c:pt>
                <c:pt idx="25">
                  <c:v>7.1483490540596746</c:v>
                </c:pt>
                <c:pt idx="26">
                  <c:v>7.3615727313420987</c:v>
                </c:pt>
                <c:pt idx="27">
                  <c:v>7.5747964086245227</c:v>
                </c:pt>
                <c:pt idx="28">
                  <c:v>7.7880200859069468</c:v>
                </c:pt>
                <c:pt idx="29">
                  <c:v>8.0012437631893718</c:v>
                </c:pt>
                <c:pt idx="30">
                  <c:v>8.214467440471795</c:v>
                </c:pt>
                <c:pt idx="31">
                  <c:v>8.4276911177542182</c:v>
                </c:pt>
                <c:pt idx="32">
                  <c:v>8.6409147950366432</c:v>
                </c:pt>
                <c:pt idx="33">
                  <c:v>8.8541384723190681</c:v>
                </c:pt>
                <c:pt idx="34">
                  <c:v>9.0673621496014931</c:v>
                </c:pt>
                <c:pt idx="35">
                  <c:v>9.2805858268839163</c:v>
                </c:pt>
                <c:pt idx="36">
                  <c:v>9.4938095041663395</c:v>
                </c:pt>
                <c:pt idx="37">
                  <c:v>9.7070331814487645</c:v>
                </c:pt>
                <c:pt idx="38">
                  <c:v>9.9202568587311895</c:v>
                </c:pt>
                <c:pt idx="39">
                  <c:v>10.133480536013613</c:v>
                </c:pt>
                <c:pt idx="40">
                  <c:v>10.346704213296036</c:v>
                </c:pt>
                <c:pt idx="41">
                  <c:v>10.559927890578459</c:v>
                </c:pt>
                <c:pt idx="42">
                  <c:v>10.773151567860882</c:v>
                </c:pt>
                <c:pt idx="43">
                  <c:v>10.986375245143305</c:v>
                </c:pt>
                <c:pt idx="44">
                  <c:v>11.199598922425729</c:v>
                </c:pt>
                <c:pt idx="45">
                  <c:v>11.412822599708152</c:v>
                </c:pt>
                <c:pt idx="46">
                  <c:v>11.626046276990575</c:v>
                </c:pt>
                <c:pt idx="47">
                  <c:v>11.839269954272998</c:v>
                </c:pt>
                <c:pt idx="48">
                  <c:v>12.052493631555421</c:v>
                </c:pt>
                <c:pt idx="49">
                  <c:v>12.265717308837845</c:v>
                </c:pt>
                <c:pt idx="50">
                  <c:v>12.478940986120268</c:v>
                </c:pt>
                <c:pt idx="51">
                  <c:v>12.692164663402691</c:v>
                </c:pt>
                <c:pt idx="52">
                  <c:v>12.905388340685114</c:v>
                </c:pt>
                <c:pt idx="53">
                  <c:v>13.118612017967537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4.8806945975102991</c:v>
                </c:pt>
                <c:pt idx="1">
                  <c:v>4.8737877799444282</c:v>
                </c:pt>
                <c:pt idx="2">
                  <c:v>4.8531327684744294</c:v>
                </c:pt>
                <c:pt idx="3">
                  <c:v>4.8189247467004686</c:v>
                </c:pt>
                <c:pt idx="4">
                  <c:v>4.7714852507368368</c:v>
                </c:pt>
                <c:pt idx="5">
                  <c:v>4.711256619617636</c:v>
                </c:pt>
                <c:pt idx="6">
                  <c:v>4.6387944323237233</c:v>
                </c:pt>
                <c:pt idx="7">
                  <c:v>4.5547581287319101</c:v>
                </c:pt>
                <c:pt idx="8">
                  <c:v>4.4599000555756554</c:v>
                </c:pt>
                <c:pt idx="9">
                  <c:v>4.3550532136981657</c:v>
                </c:pt>
                <c:pt idx="10">
                  <c:v>4.2411180084348645</c:v>
                </c:pt>
                <c:pt idx="11">
                  <c:v>4.1190483202803509</c:v>
                </c:pt>
                <c:pt idx="12">
                  <c:v>3.989837217926365</c:v>
                </c:pt>
                <c:pt idx="13">
                  <c:v>3.8545026305884362</c:v>
                </c:pt>
                <c:pt idx="14">
                  <c:v>3.7140732819619537</c:v>
                </c:pt>
                <c:pt idx="15">
                  <c:v>3.5695751652010821</c:v>
                </c:pt>
                <c:pt idx="16">
                  <c:v>3.4220188083138594</c:v>
                </c:pt>
                <c:pt idx="17">
                  <c:v>3.2723875438299768</c:v>
                </c:pt>
                <c:pt idx="18">
                  <c:v>3.1216269571534747</c:v>
                </c:pt>
                <c:pt idx="19">
                  <c:v>2.9706356463222123</c:v>
                </c:pt>
                <c:pt idx="20">
                  <c:v>2.8202573835736731</c:v>
                </c:pt>
                <c:pt idx="21">
                  <c:v>2.6712747276597715</c:v>
                </c:pt>
                <c:pt idx="22">
                  <c:v>2.5244040965892687</c:v>
                </c:pt>
                <c:pt idx="23">
                  <c:v>2.3802922745172403</c:v>
                </c:pt>
                <c:pt idx="24">
                  <c:v>2.2395142947199771</c:v>
                </c:pt>
                <c:pt idx="25">
                  <c:v>2.1025726136106933</c:v>
                </c:pt>
                <c:pt idx="26">
                  <c:v>1.9698974689368658</c:v>
                </c:pt>
                <c:pt idx="27">
                  <c:v>1.8418482987870881</c:v>
                </c:pt>
                <c:pt idx="28">
                  <c:v>1.7187160867447067</c:v>
                </c:pt>
                <c:pt idx="29">
                  <c:v>1.6007264921946265</c:v>
                </c:pt>
                <c:pt idx="30">
                  <c:v>1.4880436230085925</c:v>
                </c:pt>
                <c:pt idx="31">
                  <c:v>1.3807743100824053</c:v>
                </c:pt>
                <c:pt idx="32">
                  <c:v>1.2789727488812315</c:v>
                </c:pt>
                <c:pt idx="33">
                  <c:v>1.1826453816326448</c:v>
                </c:pt>
                <c:pt idx="34">
                  <c:v>1.0917559044496332</c:v>
                </c:pt>
                <c:pt idx="35">
                  <c:v>1.0062302958443627</c:v>
                </c:pt>
                <c:pt idx="36">
                  <c:v>0.92596177622515352</c:v>
                </c:pt>
                <c:pt idx="37">
                  <c:v>0.850815621527794</c:v>
                </c:pt>
                <c:pt idx="38">
                  <c:v>0.78063376765910153</c:v>
                </c:pt>
                <c:pt idx="39">
                  <c:v>0.71523915554094286</c:v>
                </c:pt>
                <c:pt idx="40">
                  <c:v>0.65443977892790939</c:v>
                </c:pt>
                <c:pt idx="41">
                  <c:v>0.59803240859711604</c:v>
                </c:pt>
                <c:pt idx="42">
                  <c:v>0.54580597680996301</c:v>
                </c:pt>
                <c:pt idx="43">
                  <c:v>0.49754461502250874</c:v>
                </c:pt>
                <c:pt idx="44">
                  <c:v>0.45303034562879152</c:v>
                </c:pt>
                <c:pt idx="45">
                  <c:v>0.41204543506240104</c:v>
                </c:pt>
                <c:pt idx="46">
                  <c:v>0.37437442089707479</c:v>
                </c:pt>
                <c:pt idx="47">
                  <c:v>0.33980582974781853</c:v>
                </c:pt>
                <c:pt idx="48">
                  <c:v>0.30813360587277205</c:v>
                </c:pt>
                <c:pt idx="49">
                  <c:v>0.27915827251988934</c:v>
                </c:pt>
                <c:pt idx="50">
                  <c:v>0.25268784936665439</c:v>
                </c:pt>
                <c:pt idx="51">
                  <c:v>0.2285385499834259</c:v>
                </c:pt>
                <c:pt idx="52">
                  <c:v>0.20653528322786885</c:v>
                </c:pt>
                <c:pt idx="53">
                  <c:v>0.18651198196029389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272"/>
        <c:axId val="36365835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1488"/>
        <c:axId val="363657568"/>
      </c:lineChart>
      <c:catAx>
        <c:axId val="36366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58352"/>
        <c:crosses val="autoZero"/>
        <c:auto val="1"/>
        <c:lblAlgn val="ctr"/>
        <c:lblOffset val="100"/>
        <c:noMultiLvlLbl val="0"/>
      </c:catAx>
      <c:valAx>
        <c:axId val="36365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2272"/>
        <c:crosses val="autoZero"/>
        <c:crossBetween val="between"/>
      </c:valAx>
      <c:valAx>
        <c:axId val="363657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1488"/>
        <c:crosses val="max"/>
        <c:crossBetween val="between"/>
      </c:valAx>
      <c:catAx>
        <c:axId val="363661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6365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664"/>
        <c:axId val="36365560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57960"/>
        <c:axId val="363656784"/>
      </c:lineChart>
      <c:catAx>
        <c:axId val="36366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5608"/>
        <c:crosses val="autoZero"/>
        <c:auto val="1"/>
        <c:lblAlgn val="ctr"/>
        <c:lblOffset val="100"/>
        <c:noMultiLvlLbl val="0"/>
      </c:catAx>
      <c:valAx>
        <c:axId val="36365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62664"/>
        <c:crosses val="autoZero"/>
        <c:crossBetween val="between"/>
      </c:valAx>
      <c:valAx>
        <c:axId val="363656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7960"/>
        <c:crosses val="max"/>
        <c:crossBetween val="between"/>
      </c:valAx>
      <c:catAx>
        <c:axId val="3636579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3656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9136"/>
        <c:axId val="363659528"/>
      </c:scatterChart>
      <c:valAx>
        <c:axId val="3636591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528"/>
        <c:crosses val="autoZero"/>
        <c:crossBetween val="midCat"/>
        <c:majorUnit val="100"/>
      </c:valAx>
      <c:valAx>
        <c:axId val="3636595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8536"/>
        <c:axId val="371472536"/>
      </c:scatterChart>
      <c:valAx>
        <c:axId val="359208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536"/>
        <c:crosses val="autoZero"/>
        <c:crossBetween val="midCat"/>
        <c:majorUnit val="100"/>
      </c:valAx>
      <c:valAx>
        <c:axId val="371472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8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5672"/>
        <c:axId val="371472144"/>
      </c:scatterChart>
      <c:valAx>
        <c:axId val="37147567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144"/>
        <c:crosses val="autoZero"/>
        <c:crossBetween val="midCat"/>
        <c:majorUnit val="100"/>
      </c:valAx>
      <c:valAx>
        <c:axId val="3714721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5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496"/>
        <c:axId val="371479200"/>
      </c:scatterChart>
      <c:valAx>
        <c:axId val="3714744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9200"/>
        <c:crosses val="autoZero"/>
        <c:crossBetween val="midCat"/>
        <c:majorUnit val="100"/>
      </c:valAx>
      <c:valAx>
        <c:axId val="3714792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104"/>
        <c:axId val="371476456"/>
      </c:scatterChart>
      <c:valAx>
        <c:axId val="371474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456"/>
        <c:crosses val="autoZero"/>
        <c:crossBetween val="midCat"/>
      </c:valAx>
      <c:valAx>
        <c:axId val="37147645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7.7026148305349665E-2</c:v>
                </c:pt>
                <c:pt idx="2">
                  <c:v>7.8704972093716574E-2</c:v>
                </c:pt>
                <c:pt idx="3">
                  <c:v>0.14699758930131676</c:v>
                </c:pt>
                <c:pt idx="4">
                  <c:v>0.21597863638760673</c:v>
                </c:pt>
                <c:pt idx="5">
                  <c:v>0.28412657621148163</c:v>
                </c:pt>
                <c:pt idx="6">
                  <c:v>0.35158285505363596</c:v>
                </c:pt>
                <c:pt idx="7">
                  <c:v>0.41847663449938044</c:v>
                </c:pt>
                <c:pt idx="8">
                  <c:v>0.48492759901486809</c:v>
                </c:pt>
                <c:pt idx="9">
                  <c:v>0.55104829500548913</c:v>
                </c:pt>
                <c:pt idx="10">
                  <c:v>0.61694613782528118</c:v>
                </c:pt>
                <c:pt idx="11">
                  <c:v>0.68272519157291134</c:v>
                </c:pt>
                <c:pt idx="12">
                  <c:v>0.74848780615767929</c:v>
                </c:pt>
                <c:pt idx="13">
                  <c:v>0.81433618392296825</c:v>
                </c:pt>
                <c:pt idx="14">
                  <c:v>0.88037394231160804</c:v>
                </c:pt>
                <c:pt idx="15">
                  <c:v>0.94670773884199566</c:v>
                </c:pt>
                <c:pt idx="16">
                  <c:v>1.0134490300168197</c:v>
                </c:pt>
                <c:pt idx="17">
                  <c:v>1.0807160474736728</c:v>
                </c:pt>
                <c:pt idx="18">
                  <c:v>1.1486360944255816</c:v>
                </c:pt>
                <c:pt idx="19">
                  <c:v>1.2173482962824669</c:v>
                </c:pt>
                <c:pt idx="20">
                  <c:v>1.2870069864103142</c:v>
                </c:pt>
                <c:pt idx="21">
                  <c:v>1.3521160052646679</c:v>
                </c:pt>
                <c:pt idx="22">
                  <c:v>1.3837358766702961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545.07556498415045</c:v>
                </c:pt>
                <c:pt idx="2">
                  <c:v>545.81516385208022</c:v>
                </c:pt>
                <c:pt idx="3">
                  <c:v>574.54345172737271</c:v>
                </c:pt>
                <c:pt idx="4">
                  <c:v>600.93857914226669</c:v>
                </c:pt>
                <c:pt idx="5">
                  <c:v>624.14747612508393</c:v>
                </c:pt>
                <c:pt idx="6">
                  <c:v>644.05687394756706</c:v>
                </c:pt>
                <c:pt idx="7">
                  <c:v>660.57286503926025</c:v>
                </c:pt>
                <c:pt idx="8">
                  <c:v>673.61943129785436</c:v>
                </c:pt>
                <c:pt idx="9">
                  <c:v>683.13729720644881</c:v>
                </c:pt>
                <c:pt idx="10">
                  <c:v>689.08306894406201</c:v>
                </c:pt>
                <c:pt idx="11">
                  <c:v>691.42863006320204</c:v>
                </c:pt>
                <c:pt idx="12">
                  <c:v>690.16077428440803</c:v>
                </c:pt>
                <c:pt idx="13">
                  <c:v>685.28106438025168</c:v>
                </c:pt>
                <c:pt idx="14">
                  <c:v>676.80591370037598</c:v>
                </c:pt>
                <c:pt idx="15">
                  <c:v>664.76689422656966</c:v>
                </c:pt>
                <c:pt idx="16">
                  <c:v>649.21128269834435</c:v>
                </c:pt>
                <c:pt idx="17">
                  <c:v>630.20286492825335</c:v>
                </c:pt>
                <c:pt idx="18">
                  <c:v>607.8230286647422</c:v>
                </c:pt>
                <c:pt idx="19">
                  <c:v>582.17218825292173</c:v>
                </c:pt>
                <c:pt idx="20">
                  <c:v>553.37160130435223</c:v>
                </c:pt>
                <c:pt idx="21">
                  <c:v>385.08268942110919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6848"/>
        <c:axId val="371478416"/>
      </c:scatterChart>
      <c:valAx>
        <c:axId val="37147684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416"/>
        <c:crosses val="autoZero"/>
        <c:crossBetween val="midCat"/>
      </c:valAx>
      <c:valAx>
        <c:axId val="3714784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7.7026148305349665E-2</c:v>
                </c:pt>
                <c:pt idx="2">
                  <c:v>7.8704972093716574E-2</c:v>
                </c:pt>
                <c:pt idx="3">
                  <c:v>0.14699758930131676</c:v>
                </c:pt>
                <c:pt idx="4">
                  <c:v>0.21597863638760673</c:v>
                </c:pt>
                <c:pt idx="5">
                  <c:v>0.28412657621148163</c:v>
                </c:pt>
                <c:pt idx="6">
                  <c:v>0.35158285505363596</c:v>
                </c:pt>
                <c:pt idx="7">
                  <c:v>0.41847663449938044</c:v>
                </c:pt>
                <c:pt idx="8">
                  <c:v>0.48492759901486809</c:v>
                </c:pt>
                <c:pt idx="9">
                  <c:v>0.55104829500548913</c:v>
                </c:pt>
                <c:pt idx="10">
                  <c:v>0.61694613782528118</c:v>
                </c:pt>
                <c:pt idx="11">
                  <c:v>0.68272519157291134</c:v>
                </c:pt>
                <c:pt idx="12">
                  <c:v>0.74848780615767929</c:v>
                </c:pt>
                <c:pt idx="13">
                  <c:v>0.81433618392296825</c:v>
                </c:pt>
                <c:pt idx="14">
                  <c:v>0.88037394231160804</c:v>
                </c:pt>
                <c:pt idx="15">
                  <c:v>0.94670773884199566</c:v>
                </c:pt>
                <c:pt idx="16">
                  <c:v>1.0134490300168197</c:v>
                </c:pt>
                <c:pt idx="17">
                  <c:v>1.0807160474736728</c:v>
                </c:pt>
                <c:pt idx="18">
                  <c:v>1.1486360944255816</c:v>
                </c:pt>
                <c:pt idx="19">
                  <c:v>1.2173482962824669</c:v>
                </c:pt>
                <c:pt idx="20">
                  <c:v>1.2870069864103142</c:v>
                </c:pt>
                <c:pt idx="21">
                  <c:v>1.3521160052646679</c:v>
                </c:pt>
                <c:pt idx="22">
                  <c:v>1.3837358766702961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122.53845712516309</c:v>
                </c:pt>
                <c:pt idx="2">
                  <c:v>122.70472637293292</c:v>
                </c:pt>
                <c:pt idx="3">
                  <c:v>129.1631337906058</c:v>
                </c:pt>
                <c:pt idx="4">
                  <c:v>135.09702332230268</c:v>
                </c:pt>
                <c:pt idx="5">
                  <c:v>140.31461627738949</c:v>
                </c:pt>
                <c:pt idx="6">
                  <c:v>144.79044870904346</c:v>
                </c:pt>
                <c:pt idx="7">
                  <c:v>148.50340925301475</c:v>
                </c:pt>
                <c:pt idx="8">
                  <c:v>151.43640827702316</c:v>
                </c:pt>
                <c:pt idx="9">
                  <c:v>153.57612005000874</c:v>
                </c:pt>
                <c:pt idx="10">
                  <c:v>154.91278920553529</c:v>
                </c:pt>
                <c:pt idx="11">
                  <c:v>155.44009488404345</c:v>
                </c:pt>
                <c:pt idx="12">
                  <c:v>155.15506818137854</c:v>
                </c:pt>
                <c:pt idx="13">
                  <c:v>154.05806042449794</c:v>
                </c:pt>
                <c:pt idx="14">
                  <c:v>152.15276149911784</c:v>
                </c:pt>
                <c:pt idx="15">
                  <c:v>149.44626910358565</c:v>
                </c:pt>
                <c:pt idx="16">
                  <c:v>145.9492115233902</c:v>
                </c:pt>
                <c:pt idx="17">
                  <c:v>141.67592844931733</c:v>
                </c:pt>
                <c:pt idx="18">
                  <c:v>136.64471666398592</c:v>
                </c:pt>
                <c:pt idx="19">
                  <c:v>130.87815031988708</c:v>
                </c:pt>
                <c:pt idx="20">
                  <c:v>124.40348934498275</c:v>
                </c:pt>
                <c:pt idx="21">
                  <c:v>86.570453086891149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8808"/>
        <c:axId val="371477632"/>
      </c:scatterChart>
      <c:valAx>
        <c:axId val="37147880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7632"/>
        <c:crosses val="autoZero"/>
        <c:crossBetween val="midCat"/>
      </c:valAx>
      <c:valAx>
        <c:axId val="3714776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3320"/>
        <c:axId val="371473712"/>
      </c:scatterChart>
      <c:valAx>
        <c:axId val="371473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712"/>
        <c:crosses val="autoZero"/>
        <c:crossBetween val="midCat"/>
        <c:majorUnit val="2"/>
      </c:valAx>
      <c:valAx>
        <c:axId val="37147371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6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chart" Target="../charts/chart14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7230" y="27713635"/>
          <a:ext cx="5670278" cy="2733799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5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70727" y="17387833"/>
          <a:ext cx="6150045" cy="3733045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18</xdr:col>
      <xdr:colOff>49481</xdr:colOff>
      <xdr:row>73</xdr:row>
      <xdr:rowOff>0</xdr:rowOff>
    </xdr:from>
    <xdr:to>
      <xdr:col>26</xdr:col>
      <xdr:colOff>439581</xdr:colOff>
      <xdr:row>86</xdr:row>
      <xdr:rowOff>31639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839F5E-06B3-1EEB-A852-470407AE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831786" y="11850584"/>
          <a:ext cx="5820587" cy="21593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7145" y="5340985"/>
          <a:ext cx="523875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19176"/>
          <a:ext cx="511848" cy="23883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78835"/>
          <a:ext cx="523875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9336" y="3247598"/>
          <a:ext cx="5925990" cy="320194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5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2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4.emf"/><Relationship Id="rId4" Type="http://schemas.openxmlformats.org/officeDocument/2006/relationships/image" Target="../media/image21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18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6.7021633324786917E-2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abSelected="1" topLeftCell="A93" zoomScale="77" zoomScaleNormal="85" workbookViewId="0">
      <selection activeCell="V105" sqref="V105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19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103.25623950231024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5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6" t="s">
        <v>651</v>
      </c>
      <c r="S7" s="766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7">
        <v>1.063376165575729</v>
      </c>
      <c r="S8" s="766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7">
        <v>1.1595531780339037</v>
      </c>
      <c r="S9" s="766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7">
        <v>1.2090469316422143</v>
      </c>
      <c r="S10" s="766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1190</v>
      </c>
      <c r="J11" s="788" t="s">
        <v>1191</v>
      </c>
      <c r="L11" s="786"/>
      <c r="Q11">
        <v>170</v>
      </c>
      <c r="R11" s="767">
        <v>1.2416325526417351</v>
      </c>
      <c r="S11" s="766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7">
        <v>1.2656075616697078</v>
      </c>
      <c r="S12" s="766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7">
        <v>1.2844147909436945</v>
      </c>
      <c r="S13" s="766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7">
        <v>1.3065367967488921</v>
      </c>
      <c r="S14" s="766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8" t="s">
        <v>1112</v>
      </c>
      <c r="S22" s="788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39" t="s">
        <v>698</v>
      </c>
      <c r="R23">
        <v>189</v>
      </c>
      <c r="S23" s="40">
        <f>T25-R23</f>
        <v>194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0" t="s">
        <v>682</v>
      </c>
      <c r="M24" s="441">
        <v>613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8" t="s">
        <v>1222</v>
      </c>
      <c r="M25">
        <f>M24/9.81</f>
        <v>62.48725790010193</v>
      </c>
      <c r="N25" s="788" t="s">
        <v>104</v>
      </c>
      <c r="P25" s="434" t="s">
        <v>696</v>
      </c>
      <c r="Q25" s="435"/>
      <c r="R25" s="432">
        <f>((ROUNDUP(M48,0)+1)*R24)+(ROUNDUP(M48,0)*M37)</f>
        <v>382.28504671132936</v>
      </c>
      <c r="S25" s="8" t="s">
        <v>2</v>
      </c>
      <c r="T25" s="437">
        <f>ROUNDUP(R25,0)</f>
        <v>383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6" t="s">
        <v>697</v>
      </c>
      <c r="Q26" s="220"/>
      <c r="R26" s="433">
        <f>M35</f>
        <v>46</v>
      </c>
      <c r="S26" s="8" t="s">
        <v>2</v>
      </c>
      <c r="T26" s="438">
        <f>ROUNDUP(R26,0)</f>
        <v>46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1.3</v>
      </c>
      <c r="N27" t="s">
        <v>587</v>
      </c>
      <c r="P27" s="8" t="s">
        <v>692</v>
      </c>
      <c r="R27">
        <f>((PI()*R26^2)/4)*R25</f>
        <v>635320.48009821237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5">
        <f>M27*M24</f>
        <v>796.9</v>
      </c>
      <c r="N28" t="s">
        <v>685</v>
      </c>
      <c r="R28">
        <f>R27/10^9</f>
        <v>6.3532048009821236E-4</v>
      </c>
      <c r="S28" s="788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5">
        <f>IF(M28&gt;160&amp;M28&lt;320,"H",IF(M28&gt;320&amp;M28&lt;640,"I",IF(M28&gt;640&amp;M28&lt;1280,"J",0)))</f>
        <v>0</v>
      </c>
      <c r="N29" s="795" t="s">
        <v>1226</v>
      </c>
      <c r="R29">
        <f>CONVERT(R28,"m^3","l")</f>
        <v>0.6353204800982124</v>
      </c>
      <c r="S29" s="788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19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2">
        <f>M24/(C13*F3)</f>
        <v>103.25623950231024</v>
      </c>
      <c r="N31" t="s">
        <v>686</v>
      </c>
      <c r="T31" s="788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3">
        <f>SQRT((M31*4)/PI())</f>
        <v>11.466033637443525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22124.824619338538</v>
      </c>
      <c r="N33" s="788" t="s">
        <v>686</v>
      </c>
      <c r="T33" s="788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0">
        <v>46</v>
      </c>
      <c r="N35" t="s">
        <v>2</v>
      </c>
      <c r="O35" s="768" t="s">
        <v>694</v>
      </c>
      <c r="T35" s="788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1">
        <f>M35-2*M30*M27</f>
        <v>10.114018684531736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2">
        <f>0.5*(3*M35+M36)</f>
        <v>74.057009342265872</v>
      </c>
      <c r="N37" t="s">
        <v>2</v>
      </c>
      <c r="P37" s="439" t="s">
        <v>699</v>
      </c>
      <c r="R37" s="788" t="s">
        <v>1112</v>
      </c>
      <c r="S37" s="788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0" t="s">
        <v>1045</v>
      </c>
      <c r="M38" s="769">
        <f>M37/M35</f>
        <v>1.609934985701432</v>
      </c>
      <c r="N38" s="755">
        <f>(M37*2)/M35</f>
        <v>3.219869971402864</v>
      </c>
      <c r="P38" s="8"/>
      <c r="R38">
        <v>189</v>
      </c>
      <c r="S38" s="40">
        <f>T40-R38</f>
        <v>118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5516.2197765320425</v>
      </c>
      <c r="N40" t="s">
        <v>686</v>
      </c>
      <c r="P40" s="434" t="s">
        <v>696</v>
      </c>
      <c r="Q40" s="435"/>
      <c r="R40" s="432">
        <f>((ROUNDUP(M49,0)+1)*R39)+(ROUNDUP(M49,0)*M37)</f>
        <v>306.22803736906349</v>
      </c>
      <c r="S40" s="8" t="s">
        <v>2</v>
      </c>
      <c r="T40" s="437">
        <f>ROUNDUP(R40,0)</f>
        <v>307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7033.3777146818557</v>
      </c>
      <c r="N41" t="s">
        <v>686</v>
      </c>
      <c r="P41" s="436" t="s">
        <v>697</v>
      </c>
      <c r="Q41" s="220"/>
      <c r="R41" s="433">
        <f>M35</f>
        <v>46</v>
      </c>
      <c r="S41" s="8" t="s">
        <v>2</v>
      </c>
      <c r="T41" s="438">
        <f>ROUNDUP(R41,0)</f>
        <v>46</v>
      </c>
      <c r="U41" s="8" t="s">
        <v>2</v>
      </c>
    </row>
    <row r="42" spans="2:22">
      <c r="L42" s="8" t="s">
        <v>792</v>
      </c>
      <c r="M42" s="40">
        <f>M40</f>
        <v>5516.2197765320425</v>
      </c>
      <c r="N42" t="s">
        <v>686</v>
      </c>
      <c r="P42" s="8" t="s">
        <v>692</v>
      </c>
      <c r="R42">
        <f>((PI()*R41^2)/4)*R40</f>
        <v>508921.14508406946</v>
      </c>
      <c r="S42" s="8" t="s">
        <v>686</v>
      </c>
      <c r="T42" s="40"/>
    </row>
    <row r="43" spans="2:22">
      <c r="L43" s="797" t="s">
        <v>654</v>
      </c>
      <c r="M43" s="104">
        <f>M35/25.4</f>
        <v>1.8110236220472442</v>
      </c>
      <c r="N43" s="797" t="s">
        <v>1228</v>
      </c>
      <c r="R43">
        <f>R42/10^9</f>
        <v>5.089211450840695E-4</v>
      </c>
      <c r="S43" s="788" t="s">
        <v>1040</v>
      </c>
    </row>
    <row r="44" spans="2:22">
      <c r="L44" t="s">
        <v>47</v>
      </c>
      <c r="M44" s="40">
        <f>(1/6)*(M37-2*M36)</f>
        <v>8.971495328867066</v>
      </c>
      <c r="R44">
        <f>CONVERT(R43,"m^3","l")</f>
        <v>0.50892114508406949</v>
      </c>
      <c r="S44" s="788" t="s">
        <v>46</v>
      </c>
    </row>
    <row r="45" spans="2:22">
      <c r="L45" t="s">
        <v>661</v>
      </c>
      <c r="M45" s="40">
        <f>M37-2*M44</f>
        <v>56.114018684531743</v>
      </c>
      <c r="N45" t="s">
        <v>2</v>
      </c>
    </row>
    <row r="46" spans="2:22">
      <c r="B46" s="788" t="str">
        <f>"Ab,burned at " &amp;F1</f>
        <v>Ab,burned at 5 MPa MEOP</v>
      </c>
      <c r="L46" t="s">
        <v>662</v>
      </c>
      <c r="M46" s="40">
        <f>M36+2*M44</f>
        <v>28.057009342265868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1.3000000000000001E-2</v>
      </c>
      <c r="D48">
        <f>M40</f>
        <v>5516.2197765320425</v>
      </c>
      <c r="L48" s="431" t="s">
        <v>663</v>
      </c>
      <c r="M48" s="432">
        <f>$M$33/M40</f>
        <v>4.0108671364881792</v>
      </c>
      <c r="N48" s="40">
        <f>ROUNDUP(M48,0)</f>
        <v>5</v>
      </c>
      <c r="O48" s="8" t="s">
        <v>698</v>
      </c>
      <c r="Q48" s="8" t="s">
        <v>1043</v>
      </c>
      <c r="S48">
        <f>Q50*(J6*1000)*N48</f>
        <v>1.1062523661169674</v>
      </c>
      <c r="T48" s="8" t="s">
        <v>104</v>
      </c>
    </row>
    <row r="49" spans="2:24" ht="13" thickBot="1">
      <c r="B49" t="str">
        <f>L41</f>
        <v>Ab,max</v>
      </c>
      <c r="C49">
        <f>C51/2</f>
        <v>0.65649999999999997</v>
      </c>
      <c r="D49">
        <f>M41</f>
        <v>7033.3777146818557</v>
      </c>
      <c r="L49" s="798"/>
      <c r="M49" s="799">
        <f>$M$33/M41</f>
        <v>3.1456898117605676</v>
      </c>
      <c r="N49" s="800">
        <f>ROUNDUP(M49,0)</f>
        <v>4</v>
      </c>
      <c r="O49" s="801" t="s">
        <v>1229</v>
      </c>
      <c r="Q49">
        <f>((PI()/4)*(M35*M35-M36*M36))*M37</f>
        <v>117125.71372334223</v>
      </c>
      <c r="R49" s="8" t="s">
        <v>1039</v>
      </c>
      <c r="S49">
        <f>S48*1000</f>
        <v>1106.2523661169673</v>
      </c>
      <c r="T49" s="8" t="s">
        <v>1041</v>
      </c>
    </row>
    <row r="50" spans="2:24">
      <c r="B50" t="str">
        <f>L42</f>
        <v>Ab,last,sym</v>
      </c>
      <c r="C50">
        <f>M27</f>
        <v>1.3</v>
      </c>
      <c r="D50">
        <f>M42</f>
        <v>5516.2197765320425</v>
      </c>
      <c r="L50" t="s">
        <v>700</v>
      </c>
      <c r="M50">
        <f>N48*M40</f>
        <v>27581.098882660212</v>
      </c>
      <c r="Q50">
        <f>Q49*(1*10^-9)</f>
        <v>1.1712571372334223E-4</v>
      </c>
      <c r="R50" s="8" t="s">
        <v>1040</v>
      </c>
    </row>
    <row r="51" spans="2:24">
      <c r="B51" t="str">
        <f>L43</f>
        <v>Dgrain</v>
      </c>
      <c r="C51">
        <f>C50+C50*0.01</f>
        <v>1.3129999999999999</v>
      </c>
      <c r="D51">
        <f>M43</f>
        <v>1.8110236220472442</v>
      </c>
      <c r="M51">
        <f>N49*M41</f>
        <v>28133.510858727423</v>
      </c>
    </row>
    <row r="52" spans="2:24">
      <c r="L52" s="8" t="s">
        <v>701</v>
      </c>
      <c r="M52" s="9">
        <f>M51/M31</f>
        <v>272.46305883624564</v>
      </c>
      <c r="N52" s="8" t="s">
        <v>703</v>
      </c>
      <c r="Q52" s="8" t="s">
        <v>1044</v>
      </c>
      <c r="S52">
        <f>Q50*(J6*1000)*M48</f>
        <v>0.88740625198416678</v>
      </c>
      <c r="T52" s="8" t="s">
        <v>104</v>
      </c>
    </row>
    <row r="53" spans="2:24">
      <c r="L53" s="8" t="s">
        <v>702</v>
      </c>
      <c r="Q53">
        <f>((PI()/4)*(M35*M35-M36*M36))*M37</f>
        <v>117125.71372334223</v>
      </c>
      <c r="R53" s="8" t="s">
        <v>1039</v>
      </c>
      <c r="S53">
        <f>S52*1000</f>
        <v>887.40625198416683</v>
      </c>
      <c r="T53" s="8" t="s">
        <v>1041</v>
      </c>
    </row>
    <row r="54" spans="2:24">
      <c r="Q54">
        <f>Q53*(1*10^-9)</f>
        <v>1.1712571372334223E-4</v>
      </c>
      <c r="R54" s="8" t="s">
        <v>1040</v>
      </c>
    </row>
    <row r="56" spans="2:24" ht="13.5" thickBot="1">
      <c r="L56" s="778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8"/>
      <c r="L57" s="788" t="s">
        <v>1078</v>
      </c>
    </row>
    <row r="58" spans="2:24">
      <c r="L58" s="415" t="s">
        <v>1049</v>
      </c>
      <c r="N58">
        <f>PI()*M60^2*(1/4)</f>
        <v>2382.7459746634245</v>
      </c>
      <c r="O58" s="415" t="s">
        <v>1074</v>
      </c>
    </row>
    <row r="59" spans="2:24" ht="13">
      <c r="L59" s="8" t="s">
        <v>1050</v>
      </c>
      <c r="M59">
        <v>62.2</v>
      </c>
      <c r="N59" s="8" t="s">
        <v>2</v>
      </c>
      <c r="O59" s="8" t="s">
        <v>1050</v>
      </c>
      <c r="P59">
        <f>M60</f>
        <v>55.080000000000005</v>
      </c>
      <c r="Q59" s="8" t="s">
        <v>2</v>
      </c>
      <c r="R59" s="787" t="s">
        <v>1079</v>
      </c>
      <c r="U59" t="s">
        <v>1067</v>
      </c>
    </row>
    <row r="60" spans="2:24" ht="13" thickBot="1">
      <c r="L60" s="8" t="s">
        <v>1073</v>
      </c>
      <c r="M60">
        <f>M59-M61*2</f>
        <v>55.080000000000005</v>
      </c>
      <c r="N60" s="8" t="s">
        <v>2</v>
      </c>
      <c r="O60" s="8" t="s">
        <v>1073</v>
      </c>
      <c r="P60">
        <f>+P59-P61*2</f>
        <v>49.080000000000005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3" t="s">
        <v>956</v>
      </c>
      <c r="P61" s="757">
        <v>3</v>
      </c>
      <c r="Q61" s="784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0" t="s">
        <v>974</v>
      </c>
      <c r="V63" s="729"/>
    </row>
    <row r="64" spans="2:24">
      <c r="L64" s="415" t="s">
        <v>1052</v>
      </c>
      <c r="O64" s="415" t="s">
        <v>1070</v>
      </c>
      <c r="U64" s="730"/>
      <c r="V64" s="729"/>
      <c r="W64" s="736"/>
      <c r="X64" s="737"/>
    </row>
    <row r="65" spans="2:24">
      <c r="L65" s="721" t="s">
        <v>961</v>
      </c>
      <c r="M65">
        <v>240</v>
      </c>
      <c r="N65" s="8" t="s">
        <v>87</v>
      </c>
      <c r="O65" s="721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6" t="s">
        <v>63</v>
      </c>
      <c r="V65" s="737">
        <v>9.5832999999999995</v>
      </c>
      <c r="W65" s="736" t="s">
        <v>53</v>
      </c>
      <c r="X65" s="737">
        <v>-28.478999999999999</v>
      </c>
    </row>
    <row r="66" spans="2:24">
      <c r="L66" s="721" t="s">
        <v>963</v>
      </c>
      <c r="M66">
        <v>415</v>
      </c>
      <c r="N66" s="8" t="s">
        <v>87</v>
      </c>
      <c r="O66" s="721" t="s">
        <v>963</v>
      </c>
      <c r="P66">
        <f>M66*S67</f>
        <v>332</v>
      </c>
      <c r="Q66" s="8" t="s">
        <v>87</v>
      </c>
      <c r="R66" s="8" t="s">
        <v>1071</v>
      </c>
      <c r="S66" s="779">
        <v>0.6</v>
      </c>
      <c r="T66" s="8" t="s">
        <v>64</v>
      </c>
      <c r="U66" s="736" t="s">
        <v>65</v>
      </c>
      <c r="V66" s="737">
        <v>-33.527999999999999</v>
      </c>
      <c r="W66" s="736" t="s">
        <v>67</v>
      </c>
      <c r="X66" s="737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79">
        <v>0.8</v>
      </c>
      <c r="U67" s="736" t="s">
        <v>66</v>
      </c>
      <c r="V67" s="737">
        <v>44.929000000000002</v>
      </c>
    </row>
    <row r="68" spans="2:24">
      <c r="L68" s="724" t="s">
        <v>967</v>
      </c>
      <c r="M68">
        <v>0.28999999999999998</v>
      </c>
      <c r="O68" s="724" t="s">
        <v>967</v>
      </c>
      <c r="P68">
        <v>0.28999999999999998</v>
      </c>
    </row>
    <row r="69" spans="2:24">
      <c r="B69" s="788" t="s">
        <v>87</v>
      </c>
      <c r="C69" s="788" t="s">
        <v>13</v>
      </c>
      <c r="D69" s="788" t="s">
        <v>1122</v>
      </c>
      <c r="E69" s="788" t="s">
        <v>13</v>
      </c>
      <c r="P69" s="736"/>
      <c r="Q69" s="737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6"/>
      <c r="Q70" s="737"/>
    </row>
    <row r="71" spans="2:24">
      <c r="B71">
        <v>2</v>
      </c>
      <c r="C71">
        <v>115</v>
      </c>
      <c r="L71" s="415"/>
      <c r="P71" s="736"/>
      <c r="Q71" s="737"/>
    </row>
    <row r="72" spans="2:24" ht="15.5">
      <c r="B72">
        <v>3</v>
      </c>
      <c r="C72">
        <v>151</v>
      </c>
      <c r="L72" s="770" t="s">
        <v>1055</v>
      </c>
      <c r="M72" s="10">
        <f>2*((M61*M65)/(M59*M62))</f>
        <v>5.4945337620578778</v>
      </c>
      <c r="N72" s="8" t="s">
        <v>87</v>
      </c>
      <c r="O72" s="770" t="s">
        <v>1055</v>
      </c>
      <c r="P72" s="10">
        <f>2*((M61*P65)/(M59*M62))</f>
        <v>3.2967202572347265</v>
      </c>
      <c r="Q72" s="8" t="s">
        <v>87</v>
      </c>
    </row>
    <row r="73" spans="2:24" ht="15.5">
      <c r="B73">
        <v>4</v>
      </c>
      <c r="C73">
        <v>184</v>
      </c>
      <c r="L73" s="770" t="s">
        <v>1056</v>
      </c>
      <c r="M73" s="10">
        <f>2*M76*((M61*M65)/(M59))</f>
        <v>49.20840334284938</v>
      </c>
      <c r="N73" s="8" t="s">
        <v>87</v>
      </c>
      <c r="O73" s="770" t="s">
        <v>1056</v>
      </c>
      <c r="P73" s="10">
        <f>2*M76*((M61*P65)/(M59))</f>
        <v>29.525042005709622</v>
      </c>
      <c r="Q73" s="8" t="s">
        <v>87</v>
      </c>
    </row>
    <row r="74" spans="2:24" ht="15.5">
      <c r="B74">
        <v>5</v>
      </c>
      <c r="C74">
        <v>214</v>
      </c>
      <c r="L74" s="770" t="s">
        <v>1057</v>
      </c>
      <c r="M74" s="10">
        <f>ca*betaMechanical^4+cb*betaMechanical^3+cc*betaMechanical^2+cd*betaMechanical+ce</f>
        <v>1.5804730506428193</v>
      </c>
      <c r="O74" s="770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4" t="s">
        <v>969</v>
      </c>
      <c r="M75" s="10">
        <f>M65/M66</f>
        <v>0.57831325301204817</v>
      </c>
      <c r="O75" s="724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1" t="s">
        <v>971</v>
      </c>
      <c r="M76" s="10">
        <f>ca*M75^4+cb*M75^3+cc*M75^2+cd*M75+ce</f>
        <v>1.7911766666229116</v>
      </c>
      <c r="O76" s="721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39" t="s">
        <v>981</v>
      </c>
      <c r="O79" s="739"/>
    </row>
    <row r="80" spans="2:24" ht="13">
      <c r="B80">
        <v>11</v>
      </c>
      <c r="C80">
        <v>367</v>
      </c>
      <c r="L80" s="732"/>
    </row>
    <row r="81" spans="2:16">
      <c r="B81">
        <v>12</v>
      </c>
      <c r="C81">
        <v>388</v>
      </c>
      <c r="L81" s="724" t="s">
        <v>1053</v>
      </c>
      <c r="M81" s="10">
        <f>((M72*M59^2)/(2*M67*M61))*(1-(M68/2))</f>
        <v>1.2763439999999999E-2</v>
      </c>
      <c r="N81" t="s">
        <v>2</v>
      </c>
    </row>
    <row r="82" spans="2:16">
      <c r="B82">
        <v>13</v>
      </c>
      <c r="C82">
        <v>411</v>
      </c>
      <c r="L82" s="724" t="s">
        <v>1054</v>
      </c>
      <c r="M82" s="10">
        <f>PI()*M81</f>
        <v>4.0097529338534103E-2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1" t="s">
        <v>961</v>
      </c>
      <c r="M86">
        <v>240</v>
      </c>
      <c r="N86" s="8" t="s">
        <v>87</v>
      </c>
    </row>
    <row r="87" spans="2:16">
      <c r="L87" s="721" t="s">
        <v>963</v>
      </c>
      <c r="M87">
        <v>415</v>
      </c>
      <c r="N87" s="8" t="s">
        <v>87</v>
      </c>
      <c r="P87" s="792"/>
    </row>
    <row r="88" spans="2:16">
      <c r="L88" s="2" t="s">
        <v>964</v>
      </c>
      <c r="M88">
        <v>200000</v>
      </c>
      <c r="N88" s="8" t="s">
        <v>87</v>
      </c>
    </row>
    <row r="89" spans="2:16">
      <c r="L89" s="724" t="s">
        <v>967</v>
      </c>
      <c r="M89">
        <v>0.28999999999999998</v>
      </c>
    </row>
    <row r="91" spans="2:16">
      <c r="L91" s="415" t="s">
        <v>1080</v>
      </c>
    </row>
    <row r="92" spans="2:16">
      <c r="B92" s="788"/>
      <c r="L92" s="8" t="s">
        <v>213</v>
      </c>
      <c r="M92">
        <v>0.23699999999999999</v>
      </c>
      <c r="N92" s="8" t="s">
        <v>801</v>
      </c>
    </row>
    <row r="93" spans="2:16">
      <c r="B93" s="788" t="s">
        <v>53</v>
      </c>
      <c r="C93" s="788" t="s">
        <v>45</v>
      </c>
      <c r="D93" s="788" t="s">
        <v>90</v>
      </c>
      <c r="E93" s="788" t="s">
        <v>1165</v>
      </c>
      <c r="F93" s="788" t="s">
        <v>1166</v>
      </c>
      <c r="L93" s="8" t="s">
        <v>1082</v>
      </c>
      <c r="M93">
        <f>M92*((PI()/4)*((M59/1000)^2-(M60/1000)^2))</f>
        <v>1.554326238281928E-4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1.2201460970513134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8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7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8" t="s">
        <v>53</v>
      </c>
      <c r="C103" s="788" t="s">
        <v>90</v>
      </c>
      <c r="D103" s="788" t="s">
        <v>1167</v>
      </c>
      <c r="E103" s="788" t="s">
        <v>1168</v>
      </c>
      <c r="G103" s="788" t="s">
        <v>1169</v>
      </c>
      <c r="K103">
        <v>1.46</v>
      </c>
      <c r="L103" s="8" t="s">
        <v>956</v>
      </c>
      <c r="M103">
        <v>1.46</v>
      </c>
      <c r="N103" s="8" t="s">
        <v>2</v>
      </c>
      <c r="O103" s="783" t="s">
        <v>956</v>
      </c>
      <c r="P103" s="757">
        <v>2</v>
      </c>
      <c r="Q103" s="784" t="s">
        <v>2</v>
      </c>
    </row>
    <row r="104" spans="2:24">
      <c r="B104" s="788">
        <v>38</v>
      </c>
      <c r="C104">
        <v>1.46</v>
      </c>
      <c r="D104" s="40">
        <v>12.294736842105262</v>
      </c>
      <c r="E104" s="40">
        <v>33.033068630772014</v>
      </c>
      <c r="F104" t="s">
        <v>1170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0" t="s">
        <v>974</v>
      </c>
      <c r="V105" s="729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0"/>
      <c r="V106" s="729"/>
      <c r="W106" s="736"/>
      <c r="X106" s="737"/>
    </row>
    <row r="107" spans="2:24">
      <c r="D107" s="40">
        <v>16.197156398104301</v>
      </c>
      <c r="E107" s="40">
        <v>43.517952908889541</v>
      </c>
      <c r="L107" s="721" t="s">
        <v>961</v>
      </c>
      <c r="M107">
        <v>240</v>
      </c>
      <c r="N107" s="8" t="s">
        <v>87</v>
      </c>
      <c r="O107" s="721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6" t="s">
        <v>63</v>
      </c>
      <c r="V107" s="737">
        <v>9.5832999999999995</v>
      </c>
      <c r="W107" s="736" t="s">
        <v>53</v>
      </c>
      <c r="X107" s="737">
        <v>-28.478999999999999</v>
      </c>
    </row>
    <row r="108" spans="2:24">
      <c r="L108" s="721" t="s">
        <v>963</v>
      </c>
      <c r="M108">
        <v>415</v>
      </c>
      <c r="N108" s="8" t="s">
        <v>87</v>
      </c>
      <c r="O108" s="721" t="s">
        <v>963</v>
      </c>
      <c r="P108">
        <f>M108*S109</f>
        <v>332</v>
      </c>
      <c r="Q108" s="8" t="s">
        <v>87</v>
      </c>
      <c r="R108" s="8" t="s">
        <v>1071</v>
      </c>
      <c r="S108" s="779">
        <v>0.6</v>
      </c>
      <c r="T108" s="8" t="s">
        <v>64</v>
      </c>
      <c r="U108" s="736" t="s">
        <v>65</v>
      </c>
      <c r="V108" s="737">
        <v>-33.527999999999999</v>
      </c>
      <c r="W108" s="736" t="s">
        <v>67</v>
      </c>
      <c r="X108" s="737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79">
        <v>0.8</v>
      </c>
      <c r="U109" s="736" t="s">
        <v>66</v>
      </c>
      <c r="V109" s="737">
        <v>44.929000000000002</v>
      </c>
    </row>
    <row r="110" spans="2:24">
      <c r="L110" s="724" t="s">
        <v>967</v>
      </c>
      <c r="M110">
        <v>0.28999999999999998</v>
      </c>
      <c r="O110" s="724" t="s">
        <v>967</v>
      </c>
      <c r="P110">
        <v>0.28999999999999998</v>
      </c>
    </row>
    <row r="111" spans="2:24">
      <c r="P111" s="736"/>
      <c r="Q111" s="737"/>
    </row>
    <row r="112" spans="2:24">
      <c r="L112" s="415" t="s">
        <v>973</v>
      </c>
      <c r="O112" s="415" t="s">
        <v>1068</v>
      </c>
      <c r="P112" s="736"/>
      <c r="Q112" s="737"/>
    </row>
    <row r="113" spans="12:17">
      <c r="L113" s="415"/>
      <c r="P113" s="736"/>
      <c r="Q113" s="737"/>
    </row>
    <row r="114" spans="12:17" ht="15.5">
      <c r="L114" s="770" t="s">
        <v>1055</v>
      </c>
      <c r="M114" s="10">
        <f>2*((M103*M107)/(M101*M104))</f>
        <v>12.294736842105262</v>
      </c>
      <c r="N114" s="8" t="s">
        <v>87</v>
      </c>
      <c r="O114" s="770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0" t="s">
        <v>1056</v>
      </c>
      <c r="M115" s="10">
        <f>2*M118*((M103*M107)/(M101))</f>
        <v>33.033068630772014</v>
      </c>
      <c r="N115" s="8" t="s">
        <v>87</v>
      </c>
      <c r="O115" s="770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0" t="s">
        <v>1057</v>
      </c>
      <c r="M116" s="10">
        <f>ca*betaMechanical^4+cb*betaMechanical^3+cc*betaMechanical^2+cd*betaMechanical+ce</f>
        <v>1.5804730506428193</v>
      </c>
      <c r="O116" s="796" t="s">
        <v>1057</v>
      </c>
      <c r="P116" s="10">
        <f>ca*betaMechanical^4+cb*betaMechanical^3+cc*betaMechanical^2+cd*betaMechanical+ce</f>
        <v>1.5804730506428193</v>
      </c>
    </row>
    <row r="117" spans="12:17">
      <c r="L117" s="724" t="s">
        <v>969</v>
      </c>
      <c r="M117" s="10">
        <f>M107/M108</f>
        <v>0.57831325301204817</v>
      </c>
      <c r="O117" s="724" t="s">
        <v>969</v>
      </c>
      <c r="P117" s="10">
        <f>P107/P108</f>
        <v>0.43373493975903615</v>
      </c>
    </row>
    <row r="118" spans="12:17">
      <c r="L118" s="721" t="s">
        <v>971</v>
      </c>
      <c r="M118" s="10">
        <f>ca*M117^4+cb*M117^3+cc*M117^2+cd*M117+ce</f>
        <v>1.7911766666229116</v>
      </c>
      <c r="O118" s="721" t="s">
        <v>971</v>
      </c>
      <c r="P118" s="10">
        <f>ca*P117^4+cb*P117^3+cc*P117^2+cd*P117+ce</f>
        <v>2.3508638045644323</v>
      </c>
    </row>
    <row r="121" spans="12:17">
      <c r="L121" s="739" t="s">
        <v>981</v>
      </c>
      <c r="O121" s="739"/>
    </row>
    <row r="122" spans="12:17" ht="13">
      <c r="L122" s="732"/>
    </row>
    <row r="123" spans="12:17">
      <c r="L123" s="724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4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1" t="s">
        <v>961</v>
      </c>
      <c r="M128">
        <v>240</v>
      </c>
      <c r="N128" s="8" t="s">
        <v>87</v>
      </c>
    </row>
    <row r="129" spans="5:17">
      <c r="L129" s="721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4" t="s">
        <v>967</v>
      </c>
      <c r="M131">
        <v>0.28999999999999998</v>
      </c>
    </row>
    <row r="132" spans="5:17">
      <c r="J132" t="s">
        <v>1172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1171</v>
      </c>
    </row>
    <row r="141" spans="5:17">
      <c r="Q141" s="415"/>
    </row>
    <row r="145" spans="2:23">
      <c r="K145" t="s">
        <v>1225</v>
      </c>
      <c r="L145" s="788" t="s">
        <v>1207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8" t="s">
        <v>1206</v>
      </c>
    </row>
    <row r="146" spans="2:23">
      <c r="K146">
        <v>1</v>
      </c>
      <c r="L146" s="788" t="s">
        <v>1202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8" t="s">
        <v>1204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K148">
        <v>2</v>
      </c>
      <c r="L148" s="788" t="s">
        <v>1201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8" t="s">
        <v>1205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8" t="s">
        <v>1203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8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8" t="s">
        <v>1213</v>
      </c>
      <c r="M152" s="788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8" t="s">
        <v>1125</v>
      </c>
      <c r="R165" s="788"/>
    </row>
    <row r="166" spans="2:19" ht="13" thickBot="1">
      <c r="M166" s="756" t="s">
        <v>1025</v>
      </c>
      <c r="N166" s="757">
        <v>3.56</v>
      </c>
      <c r="O166" s="757">
        <v>42.2</v>
      </c>
      <c r="P166" s="758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7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7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8" t="s">
        <v>1227</v>
      </c>
    </row>
    <row r="173" spans="2:19">
      <c r="S173" s="788">
        <v>19</v>
      </c>
    </row>
    <row r="174" spans="2:19">
      <c r="S174">
        <v>25</v>
      </c>
    </row>
    <row r="175" spans="2:19">
      <c r="S175">
        <v>32</v>
      </c>
    </row>
    <row r="179" spans="2:5">
      <c r="B179" t="s">
        <v>940</v>
      </c>
    </row>
    <row r="180" spans="2:5">
      <c r="B180" s="764" t="s">
        <v>142</v>
      </c>
      <c r="C180" s="143" t="s">
        <v>936</v>
      </c>
    </row>
    <row r="181" spans="2:5">
      <c r="B181" s="764" t="s">
        <v>139</v>
      </c>
      <c r="C181" s="143" t="s">
        <v>937</v>
      </c>
    </row>
    <row r="182" spans="2:5">
      <c r="B182" s="764" t="s">
        <v>140</v>
      </c>
      <c r="C182" s="143" t="s">
        <v>938</v>
      </c>
    </row>
    <row r="183" spans="2:5">
      <c r="B183" s="764" t="s">
        <v>141</v>
      </c>
      <c r="C183" s="143" t="s">
        <v>939</v>
      </c>
    </row>
    <row r="184" spans="2:5">
      <c r="B184" s="764" t="s">
        <v>768</v>
      </c>
      <c r="C184" s="143" t="s">
        <v>941</v>
      </c>
    </row>
    <row r="185" spans="2:5">
      <c r="B185" s="793" t="s">
        <v>771</v>
      </c>
      <c r="C185" s="143" t="s">
        <v>1220</v>
      </c>
    </row>
    <row r="186" spans="2:5">
      <c r="B186" s="793" t="s">
        <v>774</v>
      </c>
      <c r="C186" s="143" t="s">
        <v>1221</v>
      </c>
    </row>
    <row r="188" spans="2:5">
      <c r="B188" s="794" t="s">
        <v>1192</v>
      </c>
    </row>
    <row r="189" spans="2:5">
      <c r="B189" s="793" t="s">
        <v>142</v>
      </c>
      <c r="C189" s="143" t="s">
        <v>1193</v>
      </c>
    </row>
    <row r="190" spans="2:5">
      <c r="B190" s="793" t="s">
        <v>139</v>
      </c>
      <c r="C190" s="143" t="s">
        <v>1194</v>
      </c>
      <c r="E190" s="788" t="s">
        <v>1200</v>
      </c>
    </row>
    <row r="191" spans="2:5">
      <c r="B191" s="793" t="s">
        <v>1197</v>
      </c>
      <c r="C191" s="143" t="s">
        <v>1198</v>
      </c>
    </row>
    <row r="192" spans="2:5">
      <c r="B192" s="793" t="s">
        <v>141</v>
      </c>
      <c r="C192" s="143" t="s">
        <v>1199</v>
      </c>
    </row>
    <row r="194" spans="2:18">
      <c r="B194" s="794" t="s">
        <v>1195</v>
      </c>
    </row>
    <row r="195" spans="2:18">
      <c r="B195" s="793" t="s">
        <v>142</v>
      </c>
      <c r="C195" s="143" t="s">
        <v>1196</v>
      </c>
    </row>
    <row r="197" spans="2:18">
      <c r="B197" t="s">
        <v>1208</v>
      </c>
    </row>
    <row r="198" spans="2:18">
      <c r="B198" t="s">
        <v>142</v>
      </c>
      <c r="C198" s="143" t="s">
        <v>1209</v>
      </c>
    </row>
    <row r="200" spans="2:18">
      <c r="B200" s="788" t="s">
        <v>1210</v>
      </c>
    </row>
    <row r="201" spans="2:18">
      <c r="B201" s="788" t="s">
        <v>142</v>
      </c>
      <c r="C201" s="143" t="s">
        <v>1211</v>
      </c>
    </row>
    <row r="202" spans="2:18">
      <c r="B202" s="788" t="s">
        <v>139</v>
      </c>
      <c r="C202" s="788" t="s">
        <v>1214</v>
      </c>
      <c r="N202" t="s">
        <v>1030</v>
      </c>
      <c r="Q202" t="s">
        <v>1031</v>
      </c>
    </row>
    <row r="203" spans="2:18">
      <c r="K203">
        <f>3.56+6</f>
        <v>9.56</v>
      </c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6" t="s">
        <v>1026</v>
      </c>
      <c r="N205" s="757">
        <v>4.8499999999999996</v>
      </c>
      <c r="O205" s="757">
        <v>42.2</v>
      </c>
      <c r="P205" s="757">
        <f>O205-N205*2</f>
        <v>32.5</v>
      </c>
      <c r="Q205" s="757">
        <f>38</f>
        <v>38</v>
      </c>
      <c r="R205" s="758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K145:W152" xr:uid="{00000000-0009-0000-0000-000002000000}"/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8" zoomScaleNormal="100" workbookViewId="0">
      <selection activeCell="E21" sqref="E21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50</v>
      </c>
      <c r="D10" t="s">
        <v>2</v>
      </c>
      <c r="E10" t="s">
        <v>3</v>
      </c>
    </row>
    <row r="11" spans="1:42">
      <c r="B11" s="2" t="s">
        <v>1</v>
      </c>
      <c r="C11" s="64">
        <v>340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667588.43888783106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50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14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82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3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246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445151.11264305934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0.66680470588235297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0.79884592919360209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10857.344210806325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10819.645098963249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21676.989309769575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225.93140000000002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116.21860174682887</v>
      </c>
      <c r="D36" t="s">
        <v>15</v>
      </c>
      <c r="E36" t="s">
        <v>37</v>
      </c>
      <c r="I36" s="147" t="s">
        <v>57</v>
      </c>
      <c r="J36" s="148">
        <f>MIN(knrange)</f>
        <v>186.51910265613785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12.164461335295105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212.26847025412795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12.164461335295105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0.36000000000000032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14</v>
      </c>
      <c r="E45" s="77">
        <f t="shared" ref="E45:E50" si="2">do-osi*(2*C45)</f>
        <v>50</v>
      </c>
      <c r="F45" s="17">
        <f t="shared" ref="F45:F50" si="3">lgo-ei*(2*n*C45)</f>
        <v>246</v>
      </c>
      <c r="G45" s="77">
        <f t="shared" ref="G45:G50" si="4">(E45-D45)/2</f>
        <v>18</v>
      </c>
      <c r="H45" s="18">
        <f t="shared" ref="H45:H50" si="5">ei*2*n*PI()/4*(E45^2-D45^2)</f>
        <v>10857.344210806325</v>
      </c>
      <c r="I45" s="18">
        <f t="shared" ref="I45:I50" si="6">ci*PI()*D45*F45</f>
        <v>10819.645098963247</v>
      </c>
      <c r="J45" s="18">
        <f t="shared" ref="J45:J50" si="7">osi*PI()*E45*F45</f>
        <v>0</v>
      </c>
      <c r="K45" s="18">
        <f t="shared" ref="K45:K50" si="8">SUM(H45:J45)</f>
        <v>21676.989309769571</v>
      </c>
      <c r="L45" s="17">
        <f>PI()/4*(dto+erate*(two-G45)/two)^2</f>
        <v>116.21860174682885</v>
      </c>
      <c r="M45" s="17">
        <f t="shared" ref="M45:M50" si="9">K45/L45</f>
        <v>186.51910265613785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0.36000000000000032</v>
      </c>
      <c r="D46" s="77">
        <f>dio+ci*(2*C46)</f>
        <v>14.72</v>
      </c>
      <c r="E46" s="77">
        <f t="shared" si="2"/>
        <v>50</v>
      </c>
      <c r="F46" s="17">
        <f t="shared" si="3"/>
        <v>243.84</v>
      </c>
      <c r="G46" s="77">
        <f t="shared" si="4"/>
        <v>17.64</v>
      </c>
      <c r="H46" s="18">
        <f t="shared" si="5"/>
        <v>10759.89954651434</v>
      </c>
      <c r="I46" s="18">
        <f t="shared" si="6"/>
        <v>11276.196423027654</v>
      </c>
      <c r="J46" s="18">
        <f t="shared" si="7"/>
        <v>0</v>
      </c>
      <c r="K46" s="18">
        <f t="shared" si="8"/>
        <v>22036.095969541995</v>
      </c>
      <c r="L46" s="17">
        <f t="shared" ref="L46:L95" si="10">PI()/4*(dto+erate*(two-G46)/two)^2</f>
        <v>116.21860174682885</v>
      </c>
      <c r="M46" s="17">
        <f t="shared" si="9"/>
        <v>189.60902676789667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0.72000000000000064</v>
      </c>
      <c r="D47" s="77">
        <f t="shared" ref="D47:D95" si="11">dio+ci*(2*C47)</f>
        <v>15.440000000000001</v>
      </c>
      <c r="E47" s="77">
        <f t="shared" si="2"/>
        <v>50</v>
      </c>
      <c r="F47" s="17">
        <f t="shared" si="3"/>
        <v>241.68</v>
      </c>
      <c r="G47" s="77">
        <f t="shared" si="4"/>
        <v>17.28</v>
      </c>
      <c r="H47" s="18">
        <f t="shared" si="5"/>
        <v>10657.569077327489</v>
      </c>
      <c r="I47" s="18">
        <f t="shared" si="6"/>
        <v>11722.976137302334</v>
      </c>
      <c r="J47" s="18">
        <f t="shared" si="7"/>
        <v>0</v>
      </c>
      <c r="K47" s="18">
        <f t="shared" si="8"/>
        <v>22380.545214629823</v>
      </c>
      <c r="L47" s="17">
        <f t="shared" si="10"/>
        <v>116.21860174682885</v>
      </c>
      <c r="M47" s="17">
        <f t="shared" si="9"/>
        <v>192.57283152815509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1.080000000000001</v>
      </c>
      <c r="D48" s="77">
        <f t="shared" si="11"/>
        <v>16.160000000000004</v>
      </c>
      <c r="E48" s="77">
        <f t="shared" si="2"/>
        <v>50</v>
      </c>
      <c r="F48" s="17">
        <f t="shared" si="3"/>
        <v>239.51999999999998</v>
      </c>
      <c r="G48" s="77">
        <f t="shared" si="4"/>
        <v>16.919999999999998</v>
      </c>
      <c r="H48" s="18">
        <f t="shared" si="5"/>
        <v>10550.352803245774</v>
      </c>
      <c r="I48" s="18">
        <f t="shared" si="6"/>
        <v>12159.98424178729</v>
      </c>
      <c r="J48" s="18">
        <f t="shared" si="7"/>
        <v>0</v>
      </c>
      <c r="K48" s="18">
        <f t="shared" si="8"/>
        <v>22710.337045033062</v>
      </c>
      <c r="L48" s="17">
        <f t="shared" si="10"/>
        <v>116.21860174682885</v>
      </c>
      <c r="M48" s="17">
        <f t="shared" si="9"/>
        <v>195.41051693691313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1.4400000000000013</v>
      </c>
      <c r="D49" s="77">
        <f t="shared" si="11"/>
        <v>16.880000000000003</v>
      </c>
      <c r="E49" s="77">
        <f t="shared" si="2"/>
        <v>50</v>
      </c>
      <c r="F49" s="17">
        <f t="shared" si="3"/>
        <v>237.35999999999999</v>
      </c>
      <c r="G49" s="77">
        <f t="shared" si="4"/>
        <v>16.559999999999999</v>
      </c>
      <c r="H49" s="18">
        <f t="shared" si="5"/>
        <v>10438.250724269201</v>
      </c>
      <c r="I49" s="18">
        <f t="shared" si="6"/>
        <v>12587.220736482517</v>
      </c>
      <c r="J49" s="18">
        <f t="shared" si="7"/>
        <v>0</v>
      </c>
      <c r="K49" s="18">
        <f t="shared" si="8"/>
        <v>23025.471460751716</v>
      </c>
      <c r="L49" s="17">
        <f t="shared" si="10"/>
        <v>116.21860174682885</v>
      </c>
      <c r="M49" s="17">
        <f t="shared" si="9"/>
        <v>198.12208299417085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1.8000000000000016</v>
      </c>
      <c r="D50" s="77">
        <f t="shared" si="11"/>
        <v>17.600000000000001</v>
      </c>
      <c r="E50" s="77">
        <f t="shared" si="2"/>
        <v>50</v>
      </c>
      <c r="F50" s="17">
        <f t="shared" si="3"/>
        <v>235.2</v>
      </c>
      <c r="G50" s="77">
        <f t="shared" si="4"/>
        <v>16.2</v>
      </c>
      <c r="H50" s="18">
        <f t="shared" si="5"/>
        <v>10321.262840397761</v>
      </c>
      <c r="I50" s="18">
        <f t="shared" si="6"/>
        <v>13004.685621388022</v>
      </c>
      <c r="J50" s="18">
        <f t="shared" si="7"/>
        <v>0</v>
      </c>
      <c r="K50" s="18">
        <f t="shared" si="8"/>
        <v>23325.948461785782</v>
      </c>
      <c r="L50" s="17">
        <f t="shared" si="10"/>
        <v>116.21860174682885</v>
      </c>
      <c r="M50" s="17">
        <f t="shared" si="9"/>
        <v>200.70752969992822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2.1600000000000019</v>
      </c>
      <c r="D51" s="77">
        <f t="shared" si="11"/>
        <v>18.320000000000004</v>
      </c>
      <c r="E51" s="77">
        <f t="shared" ref="E51:E95" si="14">do-osi*(2*C51)</f>
        <v>50</v>
      </c>
      <c r="F51" s="17">
        <f t="shared" ref="F51:F95" si="15">lgo-ei*(2*n*C51)</f>
        <v>233.04</v>
      </c>
      <c r="G51" s="77">
        <f t="shared" ref="G51:G95" si="16">(E51-D51)/2</f>
        <v>15.839999999999998</v>
      </c>
      <c r="H51" s="18">
        <f t="shared" ref="H51:H95" si="17">ei*2*n*PI()/4*(E51^2-D51^2)</f>
        <v>10199.389151631462</v>
      </c>
      <c r="I51" s="18">
        <f t="shared" ref="I51:I95" si="18">ci*PI()*D51*F51</f>
        <v>13412.3788965038</v>
      </c>
      <c r="J51" s="18">
        <f t="shared" ref="J51:J95" si="19">osi*PI()*E51*F51</f>
        <v>0</v>
      </c>
      <c r="K51" s="18">
        <f t="shared" ref="K51:K95" si="20">SUM(H51:J51)</f>
        <v>23611.768048135262</v>
      </c>
      <c r="L51" s="17">
        <f t="shared" si="10"/>
        <v>116.21860174682885</v>
      </c>
      <c r="M51" s="17">
        <f t="shared" ref="M51:M95" si="21">K51/L51</f>
        <v>203.16685705418524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2.5200000000000022</v>
      </c>
      <c r="D52" s="77">
        <f t="shared" si="11"/>
        <v>19.040000000000006</v>
      </c>
      <c r="E52" s="77">
        <f t="shared" si="14"/>
        <v>50</v>
      </c>
      <c r="F52" s="17">
        <f t="shared" si="15"/>
        <v>230.88</v>
      </c>
      <c r="G52" s="77">
        <f t="shared" si="16"/>
        <v>15.479999999999997</v>
      </c>
      <c r="H52" s="18">
        <f t="shared" si="17"/>
        <v>10072.629657970298</v>
      </c>
      <c r="I52" s="18">
        <f t="shared" si="18"/>
        <v>13810.300561829854</v>
      </c>
      <c r="J52" s="18">
        <f t="shared" si="19"/>
        <v>0</v>
      </c>
      <c r="K52" s="18">
        <f t="shared" si="20"/>
        <v>23882.930219800153</v>
      </c>
      <c r="L52" s="17">
        <f t="shared" si="10"/>
        <v>116.21860174682885</v>
      </c>
      <c r="M52" s="17">
        <f t="shared" si="21"/>
        <v>205.50006505694193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2.8800000000000026</v>
      </c>
      <c r="D53" s="77">
        <f t="shared" si="11"/>
        <v>19.760000000000005</v>
      </c>
      <c r="E53" s="77">
        <f t="shared" si="14"/>
        <v>50</v>
      </c>
      <c r="F53" s="17">
        <f t="shared" si="15"/>
        <v>228.71999999999997</v>
      </c>
      <c r="G53" s="77">
        <f t="shared" si="16"/>
        <v>15.119999999999997</v>
      </c>
      <c r="H53" s="18">
        <f t="shared" si="17"/>
        <v>9940.9843594142694</v>
      </c>
      <c r="I53" s="18">
        <f t="shared" si="18"/>
        <v>14198.450617366178</v>
      </c>
      <c r="J53" s="18">
        <f t="shared" si="19"/>
        <v>0</v>
      </c>
      <c r="K53" s="18">
        <f t="shared" si="20"/>
        <v>24139.434976780445</v>
      </c>
      <c r="L53" s="17">
        <f t="shared" si="10"/>
        <v>116.21860174682885</v>
      </c>
      <c r="M53" s="17">
        <f t="shared" si="21"/>
        <v>207.70715370819815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3.2400000000000029</v>
      </c>
      <c r="D54" s="77">
        <f t="shared" si="11"/>
        <v>20.480000000000004</v>
      </c>
      <c r="E54" s="77">
        <f t="shared" si="14"/>
        <v>50</v>
      </c>
      <c r="F54" s="17">
        <f t="shared" si="15"/>
        <v>226.55999999999997</v>
      </c>
      <c r="G54" s="77">
        <f t="shared" si="16"/>
        <v>14.759999999999998</v>
      </c>
      <c r="H54" s="18">
        <f t="shared" si="17"/>
        <v>9804.4532559633808</v>
      </c>
      <c r="I54" s="18">
        <f t="shared" si="18"/>
        <v>14576.829063112777</v>
      </c>
      <c r="J54" s="18">
        <f t="shared" si="19"/>
        <v>0</v>
      </c>
      <c r="K54" s="18">
        <f t="shared" si="20"/>
        <v>24381.282319076156</v>
      </c>
      <c r="L54" s="17">
        <f t="shared" si="10"/>
        <v>116.21860174682885</v>
      </c>
      <c r="M54" s="17">
        <f t="shared" si="21"/>
        <v>209.78812300795406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3.6000000000000032</v>
      </c>
      <c r="D55" s="77">
        <f t="shared" si="11"/>
        <v>21.200000000000006</v>
      </c>
      <c r="E55" s="77">
        <f t="shared" si="14"/>
        <v>50</v>
      </c>
      <c r="F55" s="17">
        <f t="shared" si="15"/>
        <v>224.39999999999998</v>
      </c>
      <c r="G55" s="77">
        <f t="shared" si="16"/>
        <v>14.399999999999997</v>
      </c>
      <c r="H55" s="18">
        <f t="shared" si="17"/>
        <v>9663.0363476176262</v>
      </c>
      <c r="I55" s="18">
        <f t="shared" si="18"/>
        <v>14945.435899069655</v>
      </c>
      <c r="J55" s="18">
        <f t="shared" si="19"/>
        <v>0</v>
      </c>
      <c r="K55" s="18">
        <f t="shared" si="20"/>
        <v>24608.472246687281</v>
      </c>
      <c r="L55" s="17">
        <f t="shared" si="10"/>
        <v>116.21860174682885</v>
      </c>
      <c r="M55" s="17">
        <f t="shared" si="21"/>
        <v>211.74297295620966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3.9600000000000035</v>
      </c>
      <c r="D56" s="77">
        <f t="shared" si="11"/>
        <v>21.920000000000009</v>
      </c>
      <c r="E56" s="77">
        <f t="shared" si="14"/>
        <v>50</v>
      </c>
      <c r="F56" s="17">
        <f t="shared" si="15"/>
        <v>222.23999999999998</v>
      </c>
      <c r="G56" s="77">
        <f t="shared" si="16"/>
        <v>14.039999999999996</v>
      </c>
      <c r="H56" s="18">
        <f t="shared" si="17"/>
        <v>9516.7336343770112</v>
      </c>
      <c r="I56" s="18">
        <f t="shared" si="18"/>
        <v>15304.271125236804</v>
      </c>
      <c r="J56" s="18">
        <f t="shared" si="19"/>
        <v>0</v>
      </c>
      <c r="K56" s="18">
        <f t="shared" si="20"/>
        <v>24821.004759613817</v>
      </c>
      <c r="L56" s="17">
        <f t="shared" si="10"/>
        <v>116.21860174682885</v>
      </c>
      <c r="M56" s="17">
        <f t="shared" si="21"/>
        <v>213.57170355296486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4.3200000000000038</v>
      </c>
      <c r="D57" s="77">
        <f t="shared" si="11"/>
        <v>22.640000000000008</v>
      </c>
      <c r="E57" s="77">
        <f t="shared" si="14"/>
        <v>50</v>
      </c>
      <c r="F57" s="17">
        <f t="shared" si="15"/>
        <v>220.07999999999998</v>
      </c>
      <c r="G57" s="77">
        <f t="shared" si="16"/>
        <v>13.679999999999996</v>
      </c>
      <c r="H57" s="18">
        <f t="shared" si="17"/>
        <v>9365.5451162415338</v>
      </c>
      <c r="I57" s="18">
        <f t="shared" si="18"/>
        <v>15653.334741614228</v>
      </c>
      <c r="J57" s="18">
        <f t="shared" si="19"/>
        <v>0</v>
      </c>
      <c r="K57" s="18">
        <f t="shared" si="20"/>
        <v>25018.879857855762</v>
      </c>
      <c r="L57" s="17">
        <f t="shared" si="10"/>
        <v>116.21860174682885</v>
      </c>
      <c r="M57" s="17">
        <f t="shared" si="21"/>
        <v>215.27431479821971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4.6800000000000042</v>
      </c>
      <c r="D58" s="77">
        <f t="shared" si="11"/>
        <v>23.360000000000007</v>
      </c>
      <c r="E58" s="77">
        <f t="shared" si="14"/>
        <v>50</v>
      </c>
      <c r="F58" s="17">
        <f t="shared" si="15"/>
        <v>217.91999999999996</v>
      </c>
      <c r="G58" s="77">
        <f t="shared" si="16"/>
        <v>13.319999999999997</v>
      </c>
      <c r="H58" s="18">
        <f t="shared" si="17"/>
        <v>9209.4707932111942</v>
      </c>
      <c r="I58" s="18">
        <f t="shared" si="18"/>
        <v>15992.626748201923</v>
      </c>
      <c r="J58" s="18">
        <f t="shared" si="19"/>
        <v>0</v>
      </c>
      <c r="K58" s="18">
        <f t="shared" si="20"/>
        <v>25202.097541413117</v>
      </c>
      <c r="L58" s="17">
        <f t="shared" si="10"/>
        <v>116.21860174682885</v>
      </c>
      <c r="M58" s="17">
        <f t="shared" si="21"/>
        <v>216.85080669197419</v>
      </c>
      <c r="N58" s="4"/>
      <c r="O58" s="4"/>
    </row>
    <row r="59" spans="2:28">
      <c r="B59" s="13">
        <f t="shared" si="12"/>
        <v>14</v>
      </c>
      <c r="C59" s="19">
        <f t="shared" si="13"/>
        <v>5.0400000000000045</v>
      </c>
      <c r="D59" s="77">
        <f t="shared" si="11"/>
        <v>24.080000000000009</v>
      </c>
      <c r="E59" s="77">
        <f t="shared" si="14"/>
        <v>50</v>
      </c>
      <c r="F59" s="17">
        <f t="shared" si="15"/>
        <v>215.75999999999996</v>
      </c>
      <c r="G59" s="77">
        <f t="shared" si="16"/>
        <v>12.959999999999996</v>
      </c>
      <c r="H59" s="18">
        <f t="shared" si="17"/>
        <v>9048.5106652859904</v>
      </c>
      <c r="I59" s="18">
        <f t="shared" si="18"/>
        <v>16322.147144999895</v>
      </c>
      <c r="J59" s="18">
        <f t="shared" si="19"/>
        <v>0</v>
      </c>
      <c r="K59" s="18">
        <f t="shared" si="20"/>
        <v>25370.657810285884</v>
      </c>
      <c r="L59" s="17">
        <f t="shared" si="10"/>
        <v>116.21860174682885</v>
      </c>
      <c r="M59" s="17">
        <f t="shared" si="21"/>
        <v>218.3011792342283</v>
      </c>
      <c r="N59" s="4"/>
      <c r="O59" s="4"/>
    </row>
    <row r="60" spans="2:28">
      <c r="B60" s="13">
        <f t="shared" si="12"/>
        <v>15</v>
      </c>
      <c r="C60" s="19">
        <f t="shared" si="13"/>
        <v>5.4000000000000048</v>
      </c>
      <c r="D60" s="77">
        <f t="shared" si="11"/>
        <v>24.800000000000011</v>
      </c>
      <c r="E60" s="77">
        <f t="shared" si="14"/>
        <v>50</v>
      </c>
      <c r="F60" s="17">
        <f t="shared" si="15"/>
        <v>213.59999999999997</v>
      </c>
      <c r="G60" s="77">
        <f t="shared" si="16"/>
        <v>12.599999999999994</v>
      </c>
      <c r="H60" s="18">
        <f t="shared" si="17"/>
        <v>8882.6647324659225</v>
      </c>
      <c r="I60" s="18">
        <f t="shared" si="18"/>
        <v>16641.895932008145</v>
      </c>
      <c r="J60" s="18">
        <f t="shared" si="19"/>
        <v>0</v>
      </c>
      <c r="K60" s="18">
        <f t="shared" si="20"/>
        <v>25524.560664474069</v>
      </c>
      <c r="L60" s="17">
        <f t="shared" si="10"/>
        <v>116.21860174682885</v>
      </c>
      <c r="M60" s="17">
        <f t="shared" si="21"/>
        <v>219.62543242498211</v>
      </c>
      <c r="N60" s="4"/>
      <c r="O60" s="4"/>
    </row>
    <row r="61" spans="2:28">
      <c r="B61" s="13">
        <f t="shared" si="12"/>
        <v>16</v>
      </c>
      <c r="C61" s="19">
        <f t="shared" si="13"/>
        <v>5.7600000000000051</v>
      </c>
      <c r="D61" s="77">
        <f t="shared" si="11"/>
        <v>25.52000000000001</v>
      </c>
      <c r="E61" s="77">
        <f t="shared" si="14"/>
        <v>50</v>
      </c>
      <c r="F61" s="17">
        <f t="shared" si="15"/>
        <v>211.43999999999997</v>
      </c>
      <c r="G61" s="77">
        <f t="shared" si="16"/>
        <v>12.239999999999995</v>
      </c>
      <c r="H61" s="18">
        <f t="shared" si="17"/>
        <v>8711.9329947509923</v>
      </c>
      <c r="I61" s="18">
        <f t="shared" si="18"/>
        <v>16951.873109226664</v>
      </c>
      <c r="J61" s="18">
        <f t="shared" si="19"/>
        <v>0</v>
      </c>
      <c r="K61" s="18">
        <f t="shared" si="20"/>
        <v>25663.806103977658</v>
      </c>
      <c r="L61" s="17">
        <f t="shared" si="10"/>
        <v>116.21860174682885</v>
      </c>
      <c r="M61" s="17">
        <f t="shared" si="21"/>
        <v>220.82356626423552</v>
      </c>
      <c r="N61" s="4"/>
      <c r="O61" s="4"/>
    </row>
    <row r="62" spans="2:28">
      <c r="B62" s="13">
        <f t="shared" si="12"/>
        <v>17</v>
      </c>
      <c r="C62" s="19">
        <f t="shared" si="13"/>
        <v>6.1200000000000054</v>
      </c>
      <c r="D62" s="77">
        <f t="shared" si="11"/>
        <v>26.240000000000009</v>
      </c>
      <c r="E62" s="77">
        <f t="shared" si="14"/>
        <v>50</v>
      </c>
      <c r="F62" s="17">
        <f t="shared" si="15"/>
        <v>209.27999999999997</v>
      </c>
      <c r="G62" s="77">
        <f t="shared" si="16"/>
        <v>11.879999999999995</v>
      </c>
      <c r="H62" s="18">
        <f t="shared" si="17"/>
        <v>8536.3154521411998</v>
      </c>
      <c r="I62" s="18">
        <f t="shared" si="18"/>
        <v>17252.078676655459</v>
      </c>
      <c r="J62" s="18">
        <f t="shared" si="19"/>
        <v>0</v>
      </c>
      <c r="K62" s="18">
        <f t="shared" si="20"/>
        <v>25788.394128796659</v>
      </c>
      <c r="L62" s="17">
        <f t="shared" si="10"/>
        <v>116.21860174682885</v>
      </c>
      <c r="M62" s="17">
        <f t="shared" si="21"/>
        <v>221.89558075198855</v>
      </c>
      <c r="N62" s="4"/>
      <c r="O62" s="4"/>
    </row>
    <row r="63" spans="2:28">
      <c r="B63" s="13">
        <f t="shared" si="12"/>
        <v>18</v>
      </c>
      <c r="C63" s="19">
        <f t="shared" si="13"/>
        <v>6.4800000000000058</v>
      </c>
      <c r="D63" s="77">
        <f t="shared" si="11"/>
        <v>26.960000000000012</v>
      </c>
      <c r="E63" s="77">
        <f t="shared" si="14"/>
        <v>50</v>
      </c>
      <c r="F63" s="17">
        <f t="shared" si="15"/>
        <v>207.11999999999995</v>
      </c>
      <c r="G63" s="77">
        <f t="shared" si="16"/>
        <v>11.519999999999994</v>
      </c>
      <c r="H63" s="18">
        <f t="shared" si="17"/>
        <v>8355.812104636545</v>
      </c>
      <c r="I63" s="18">
        <f t="shared" si="18"/>
        <v>17542.512634294526</v>
      </c>
      <c r="J63" s="18">
        <f t="shared" si="19"/>
        <v>0</v>
      </c>
      <c r="K63" s="18">
        <f t="shared" si="20"/>
        <v>25898.324738931071</v>
      </c>
      <c r="L63" s="17">
        <f t="shared" si="10"/>
        <v>116.21860174682885</v>
      </c>
      <c r="M63" s="17">
        <f t="shared" si="21"/>
        <v>222.84147588824123</v>
      </c>
      <c r="N63" s="4"/>
      <c r="O63" s="4"/>
    </row>
    <row r="64" spans="2:28">
      <c r="B64" s="13">
        <f t="shared" si="12"/>
        <v>19</v>
      </c>
      <c r="C64" s="19">
        <f t="shared" si="13"/>
        <v>6.8400000000000061</v>
      </c>
      <c r="D64" s="77">
        <f t="shared" si="11"/>
        <v>27.680000000000014</v>
      </c>
      <c r="E64" s="77">
        <f t="shared" si="14"/>
        <v>50</v>
      </c>
      <c r="F64" s="17">
        <f t="shared" si="15"/>
        <v>204.95999999999998</v>
      </c>
      <c r="G64" s="77">
        <f t="shared" si="16"/>
        <v>11.159999999999993</v>
      </c>
      <c r="H64" s="18">
        <f t="shared" si="17"/>
        <v>8170.422952237026</v>
      </c>
      <c r="I64" s="18">
        <f t="shared" si="18"/>
        <v>17823.174982143875</v>
      </c>
      <c r="J64" s="18">
        <f t="shared" si="19"/>
        <v>0</v>
      </c>
      <c r="K64" s="18">
        <f t="shared" si="20"/>
        <v>25993.597934380901</v>
      </c>
      <c r="L64" s="17">
        <f t="shared" si="10"/>
        <v>116.21860174682885</v>
      </c>
      <c r="M64" s="17">
        <f t="shared" si="21"/>
        <v>223.66125167299359</v>
      </c>
      <c r="N64" s="4"/>
      <c r="O64" s="4"/>
    </row>
    <row r="65" spans="2:15">
      <c r="B65" s="13">
        <f t="shared" si="12"/>
        <v>20</v>
      </c>
      <c r="C65" s="19">
        <f t="shared" si="13"/>
        <v>7.2000000000000064</v>
      </c>
      <c r="D65" s="77">
        <f t="shared" si="11"/>
        <v>28.400000000000013</v>
      </c>
      <c r="E65" s="77">
        <f t="shared" si="14"/>
        <v>50</v>
      </c>
      <c r="F65" s="17">
        <f t="shared" si="15"/>
        <v>202.79999999999995</v>
      </c>
      <c r="G65" s="77">
        <f t="shared" si="16"/>
        <v>10.799999999999994</v>
      </c>
      <c r="H65" s="18">
        <f t="shared" si="17"/>
        <v>7980.1479949426448</v>
      </c>
      <c r="I65" s="18">
        <f t="shared" si="18"/>
        <v>18094.065720203489</v>
      </c>
      <c r="J65" s="18">
        <f t="shared" si="19"/>
        <v>0</v>
      </c>
      <c r="K65" s="18">
        <f t="shared" si="20"/>
        <v>26074.213715146136</v>
      </c>
      <c r="L65" s="17">
        <f t="shared" si="10"/>
        <v>116.21860174682885</v>
      </c>
      <c r="M65" s="17">
        <f t="shared" si="21"/>
        <v>224.35490810624555</v>
      </c>
      <c r="N65" s="4"/>
      <c r="O65" s="4"/>
    </row>
    <row r="66" spans="2:15">
      <c r="B66" s="13">
        <f t="shared" si="12"/>
        <v>21</v>
      </c>
      <c r="C66" s="19">
        <f t="shared" si="13"/>
        <v>7.5600000000000067</v>
      </c>
      <c r="D66" s="77">
        <f t="shared" si="11"/>
        <v>29.120000000000012</v>
      </c>
      <c r="E66" s="77">
        <f t="shared" si="14"/>
        <v>50</v>
      </c>
      <c r="F66" s="17">
        <f t="shared" si="15"/>
        <v>200.63999999999996</v>
      </c>
      <c r="G66" s="77">
        <f t="shared" si="16"/>
        <v>10.439999999999994</v>
      </c>
      <c r="H66" s="18">
        <f t="shared" si="17"/>
        <v>7784.9872327534031</v>
      </c>
      <c r="I66" s="18">
        <f t="shared" si="18"/>
        <v>18355.184848473382</v>
      </c>
      <c r="J66" s="18">
        <f t="shared" si="19"/>
        <v>0</v>
      </c>
      <c r="K66" s="18">
        <f t="shared" si="20"/>
        <v>26140.172081226785</v>
      </c>
      <c r="L66" s="17">
        <f t="shared" si="10"/>
        <v>116.21860174682885</v>
      </c>
      <c r="M66" s="17">
        <f t="shared" si="21"/>
        <v>224.92244518799717</v>
      </c>
      <c r="N66" s="4"/>
      <c r="O66" s="4"/>
    </row>
    <row r="67" spans="2:15">
      <c r="B67" s="13">
        <f t="shared" si="12"/>
        <v>22</v>
      </c>
      <c r="C67" s="19">
        <f t="shared" si="13"/>
        <v>7.920000000000007</v>
      </c>
      <c r="D67" s="77">
        <f t="shared" si="11"/>
        <v>29.840000000000014</v>
      </c>
      <c r="E67" s="77">
        <f t="shared" si="14"/>
        <v>50</v>
      </c>
      <c r="F67" s="17">
        <f t="shared" si="15"/>
        <v>198.47999999999996</v>
      </c>
      <c r="G67" s="77">
        <f t="shared" si="16"/>
        <v>10.079999999999993</v>
      </c>
      <c r="H67" s="18">
        <f t="shared" si="17"/>
        <v>7584.9406656692945</v>
      </c>
      <c r="I67" s="18">
        <f t="shared" si="18"/>
        <v>18606.532366953546</v>
      </c>
      <c r="J67" s="18">
        <f t="shared" si="19"/>
        <v>0</v>
      </c>
      <c r="K67" s="18">
        <f t="shared" si="20"/>
        <v>26191.473032622842</v>
      </c>
      <c r="L67" s="17">
        <f t="shared" si="10"/>
        <v>116.21860174682885</v>
      </c>
      <c r="M67" s="17">
        <f t="shared" si="21"/>
        <v>225.3638629182484</v>
      </c>
      <c r="N67" s="4"/>
      <c r="O67" s="4"/>
    </row>
    <row r="68" spans="2:15">
      <c r="B68" s="13">
        <f t="shared" si="12"/>
        <v>23</v>
      </c>
      <c r="C68" s="19">
        <f t="shared" si="13"/>
        <v>8.2800000000000082</v>
      </c>
      <c r="D68" s="77">
        <f t="shared" si="11"/>
        <v>30.560000000000016</v>
      </c>
      <c r="E68" s="77">
        <f t="shared" si="14"/>
        <v>50</v>
      </c>
      <c r="F68" s="17">
        <f t="shared" si="15"/>
        <v>196.31999999999994</v>
      </c>
      <c r="G68" s="77">
        <f t="shared" si="16"/>
        <v>9.7199999999999918</v>
      </c>
      <c r="H68" s="18">
        <f t="shared" si="17"/>
        <v>7380.0082936903245</v>
      </c>
      <c r="I68" s="18">
        <f t="shared" si="18"/>
        <v>18848.10827564399</v>
      </c>
      <c r="J68" s="18">
        <f t="shared" si="19"/>
        <v>0</v>
      </c>
      <c r="K68" s="18">
        <f t="shared" si="20"/>
        <v>26228.116569334314</v>
      </c>
      <c r="L68" s="17">
        <f t="shared" si="10"/>
        <v>116.21860174682885</v>
      </c>
      <c r="M68" s="17">
        <f t="shared" si="21"/>
        <v>225.6791612969993</v>
      </c>
      <c r="N68" s="4"/>
      <c r="O68" s="4"/>
    </row>
    <row r="69" spans="2:15">
      <c r="B69" s="13">
        <f t="shared" si="12"/>
        <v>24</v>
      </c>
      <c r="C69" s="19">
        <f t="shared" si="13"/>
        <v>8.6400000000000077</v>
      </c>
      <c r="D69" s="77">
        <f t="shared" si="11"/>
        <v>31.280000000000015</v>
      </c>
      <c r="E69" s="77">
        <f t="shared" si="14"/>
        <v>50</v>
      </c>
      <c r="F69" s="17">
        <f t="shared" si="15"/>
        <v>194.15999999999997</v>
      </c>
      <c r="G69" s="77">
        <f t="shared" si="16"/>
        <v>9.3599999999999923</v>
      </c>
      <c r="H69" s="18">
        <f t="shared" si="17"/>
        <v>7170.1901168164932</v>
      </c>
      <c r="I69" s="18">
        <f t="shared" si="18"/>
        <v>19079.912574544705</v>
      </c>
      <c r="J69" s="18">
        <f t="shared" si="19"/>
        <v>0</v>
      </c>
      <c r="K69" s="18">
        <f t="shared" si="20"/>
        <v>26250.1026913612</v>
      </c>
      <c r="L69" s="17">
        <f t="shared" si="10"/>
        <v>116.21860174682885</v>
      </c>
      <c r="M69" s="17">
        <f t="shared" si="21"/>
        <v>225.86834032424989</v>
      </c>
      <c r="N69" s="4"/>
      <c r="O69" s="4"/>
    </row>
    <row r="70" spans="2:15">
      <c r="B70" s="13">
        <f t="shared" si="12"/>
        <v>25</v>
      </c>
      <c r="C70" s="19">
        <f t="shared" si="13"/>
        <v>9.0000000000000071</v>
      </c>
      <c r="D70" s="77">
        <f t="shared" si="11"/>
        <v>32.000000000000014</v>
      </c>
      <c r="E70" s="77">
        <f t="shared" si="14"/>
        <v>50</v>
      </c>
      <c r="F70" s="17">
        <f t="shared" si="15"/>
        <v>191.99999999999994</v>
      </c>
      <c r="G70" s="77">
        <f t="shared" si="16"/>
        <v>8.9999999999999929</v>
      </c>
      <c r="H70" s="18">
        <f t="shared" si="17"/>
        <v>6955.4861350477977</v>
      </c>
      <c r="I70" s="18">
        <f t="shared" si="18"/>
        <v>19301.945263655693</v>
      </c>
      <c r="J70" s="18">
        <f t="shared" si="19"/>
        <v>0</v>
      </c>
      <c r="K70" s="18">
        <f t="shared" si="20"/>
        <v>26257.431398703491</v>
      </c>
      <c r="L70" s="17">
        <f t="shared" si="10"/>
        <v>116.21860174682885</v>
      </c>
      <c r="M70" s="17">
        <f t="shared" si="21"/>
        <v>225.93140000000002</v>
      </c>
      <c r="N70" s="4"/>
      <c r="O70" s="4"/>
    </row>
    <row r="71" spans="2:15">
      <c r="B71" s="13">
        <f t="shared" si="12"/>
        <v>26</v>
      </c>
      <c r="C71" s="19">
        <f t="shared" si="13"/>
        <v>9.3600000000000065</v>
      </c>
      <c r="D71" s="77">
        <f t="shared" si="11"/>
        <v>32.720000000000013</v>
      </c>
      <c r="E71" s="77">
        <f t="shared" si="14"/>
        <v>50</v>
      </c>
      <c r="F71" s="17">
        <f t="shared" si="15"/>
        <v>189.83999999999997</v>
      </c>
      <c r="G71" s="77">
        <f t="shared" si="16"/>
        <v>8.6399999999999935</v>
      </c>
      <c r="H71" s="18">
        <f t="shared" si="17"/>
        <v>6735.8963483842408</v>
      </c>
      <c r="I71" s="18">
        <f t="shared" si="18"/>
        <v>19514.206342976959</v>
      </c>
      <c r="J71" s="18">
        <f t="shared" si="19"/>
        <v>0</v>
      </c>
      <c r="K71" s="18">
        <f t="shared" si="20"/>
        <v>26250.1026913612</v>
      </c>
      <c r="L71" s="17">
        <f t="shared" si="10"/>
        <v>116.21860174682885</v>
      </c>
      <c r="M71" s="17">
        <f t="shared" si="21"/>
        <v>225.86834032424989</v>
      </c>
      <c r="N71" s="4"/>
      <c r="O71" s="4"/>
    </row>
    <row r="72" spans="2:15">
      <c r="B72" s="13">
        <f t="shared" si="12"/>
        <v>27</v>
      </c>
      <c r="C72" s="19">
        <f t="shared" si="13"/>
        <v>9.720000000000006</v>
      </c>
      <c r="D72" s="77">
        <f t="shared" si="11"/>
        <v>33.440000000000012</v>
      </c>
      <c r="E72" s="77">
        <f t="shared" si="14"/>
        <v>50</v>
      </c>
      <c r="F72" s="17">
        <f t="shared" si="15"/>
        <v>187.67999999999995</v>
      </c>
      <c r="G72" s="77">
        <f t="shared" si="16"/>
        <v>8.279999999999994</v>
      </c>
      <c r="H72" s="18">
        <f t="shared" si="17"/>
        <v>6511.4207568258198</v>
      </c>
      <c r="I72" s="18">
        <f t="shared" si="18"/>
        <v>19716.695812508489</v>
      </c>
      <c r="J72" s="18">
        <f t="shared" si="19"/>
        <v>0</v>
      </c>
      <c r="K72" s="18">
        <f t="shared" si="20"/>
        <v>26228.11656933431</v>
      </c>
      <c r="L72" s="17">
        <f t="shared" si="10"/>
        <v>116.21860174682885</v>
      </c>
      <c r="M72" s="17">
        <f t="shared" si="21"/>
        <v>225.67916129699927</v>
      </c>
      <c r="N72" s="4"/>
      <c r="O72" s="4"/>
    </row>
    <row r="73" spans="2:15">
      <c r="B73" s="13">
        <f t="shared" si="12"/>
        <v>28</v>
      </c>
      <c r="C73" s="19">
        <f t="shared" si="13"/>
        <v>10.080000000000005</v>
      </c>
      <c r="D73" s="77">
        <f t="shared" si="11"/>
        <v>34.160000000000011</v>
      </c>
      <c r="E73" s="77">
        <f t="shared" si="14"/>
        <v>50</v>
      </c>
      <c r="F73" s="17">
        <f t="shared" si="15"/>
        <v>185.51999999999998</v>
      </c>
      <c r="G73" s="77">
        <f t="shared" si="16"/>
        <v>7.9199999999999946</v>
      </c>
      <c r="H73" s="18">
        <f t="shared" si="17"/>
        <v>6282.0593603725365</v>
      </c>
      <c r="I73" s="18">
        <f t="shared" si="18"/>
        <v>19909.413672250306</v>
      </c>
      <c r="J73" s="18">
        <f t="shared" si="19"/>
        <v>0</v>
      </c>
      <c r="K73" s="18">
        <f t="shared" si="20"/>
        <v>26191.473032622842</v>
      </c>
      <c r="L73" s="17">
        <f t="shared" si="10"/>
        <v>116.21860174682885</v>
      </c>
      <c r="M73" s="17">
        <f t="shared" si="21"/>
        <v>225.3638629182484</v>
      </c>
      <c r="N73" s="4"/>
      <c r="O73" s="4"/>
    </row>
    <row r="74" spans="2:15">
      <c r="B74" s="13">
        <f t="shared" si="12"/>
        <v>29</v>
      </c>
      <c r="C74" s="19">
        <f t="shared" si="13"/>
        <v>10.440000000000005</v>
      </c>
      <c r="D74" s="77">
        <f t="shared" si="11"/>
        <v>34.88000000000001</v>
      </c>
      <c r="E74" s="77">
        <f t="shared" si="14"/>
        <v>50</v>
      </c>
      <c r="F74" s="17">
        <f t="shared" si="15"/>
        <v>183.35999999999996</v>
      </c>
      <c r="G74" s="77">
        <f t="shared" si="16"/>
        <v>7.5599999999999952</v>
      </c>
      <c r="H74" s="18">
        <f t="shared" si="17"/>
        <v>6047.81215902439</v>
      </c>
      <c r="I74" s="18">
        <f t="shared" si="18"/>
        <v>20092.359922202391</v>
      </c>
      <c r="J74" s="18">
        <f t="shared" si="19"/>
        <v>0</v>
      </c>
      <c r="K74" s="18">
        <f t="shared" si="20"/>
        <v>26140.172081226781</v>
      </c>
      <c r="L74" s="17">
        <f t="shared" si="10"/>
        <v>116.21860174682885</v>
      </c>
      <c r="M74" s="17">
        <f t="shared" si="21"/>
        <v>224.92244518799714</v>
      </c>
      <c r="N74" s="4"/>
      <c r="O74" s="4"/>
    </row>
    <row r="75" spans="2:15">
      <c r="B75" s="13">
        <f t="shared" si="12"/>
        <v>30</v>
      </c>
      <c r="C75" s="19">
        <f t="shared" si="13"/>
        <v>10.800000000000004</v>
      </c>
      <c r="D75" s="77">
        <f t="shared" si="11"/>
        <v>35.600000000000009</v>
      </c>
      <c r="E75" s="77">
        <f t="shared" si="14"/>
        <v>50</v>
      </c>
      <c r="F75" s="17">
        <f t="shared" si="15"/>
        <v>181.2</v>
      </c>
      <c r="G75" s="77">
        <f t="shared" si="16"/>
        <v>7.1999999999999957</v>
      </c>
      <c r="H75" s="18">
        <f t="shared" si="17"/>
        <v>5808.6791527813812</v>
      </c>
      <c r="I75" s="18">
        <f t="shared" si="18"/>
        <v>20265.534562364752</v>
      </c>
      <c r="J75" s="18">
        <f t="shared" si="19"/>
        <v>0</v>
      </c>
      <c r="K75" s="18">
        <f t="shared" si="20"/>
        <v>26074.213715146132</v>
      </c>
      <c r="L75" s="17">
        <f t="shared" si="10"/>
        <v>116.21860174682885</v>
      </c>
      <c r="M75" s="17">
        <f t="shared" si="21"/>
        <v>224.35490810624552</v>
      </c>
      <c r="N75" s="4"/>
      <c r="O75" s="4"/>
    </row>
    <row r="76" spans="2:15">
      <c r="B76" s="13">
        <f t="shared" si="12"/>
        <v>31</v>
      </c>
      <c r="C76" s="19">
        <f t="shared" si="13"/>
        <v>11.160000000000004</v>
      </c>
      <c r="D76" s="77">
        <f t="shared" si="11"/>
        <v>36.320000000000007</v>
      </c>
      <c r="E76" s="77">
        <f t="shared" si="14"/>
        <v>50</v>
      </c>
      <c r="F76" s="17">
        <f t="shared" si="15"/>
        <v>179.03999999999996</v>
      </c>
      <c r="G76" s="77">
        <f t="shared" si="16"/>
        <v>6.8399999999999963</v>
      </c>
      <c r="H76" s="18">
        <f t="shared" si="17"/>
        <v>5564.6603416435091</v>
      </c>
      <c r="I76" s="18">
        <f t="shared" si="18"/>
        <v>20428.937592737384</v>
      </c>
      <c r="J76" s="18">
        <f t="shared" si="19"/>
        <v>0</v>
      </c>
      <c r="K76" s="18">
        <f t="shared" si="20"/>
        <v>25993.597934380894</v>
      </c>
      <c r="L76" s="17">
        <f t="shared" si="10"/>
        <v>116.21860174682885</v>
      </c>
      <c r="M76" s="17">
        <f t="shared" si="21"/>
        <v>223.66125167299353</v>
      </c>
      <c r="N76" s="4"/>
      <c r="O76" s="4"/>
    </row>
    <row r="77" spans="2:15">
      <c r="B77" s="13">
        <f t="shared" si="12"/>
        <v>32</v>
      </c>
      <c r="C77" s="19">
        <f t="shared" si="13"/>
        <v>11.520000000000003</v>
      </c>
      <c r="D77" s="77">
        <f t="shared" si="11"/>
        <v>37.040000000000006</v>
      </c>
      <c r="E77" s="77">
        <f t="shared" si="14"/>
        <v>50</v>
      </c>
      <c r="F77" s="17">
        <f t="shared" si="15"/>
        <v>176.88</v>
      </c>
      <c r="G77" s="77">
        <f t="shared" si="16"/>
        <v>6.4799999999999969</v>
      </c>
      <c r="H77" s="18">
        <f t="shared" si="17"/>
        <v>5315.7557256107739</v>
      </c>
      <c r="I77" s="18">
        <f t="shared" si="18"/>
        <v>20582.569013320299</v>
      </c>
      <c r="J77" s="18">
        <f t="shared" si="19"/>
        <v>0</v>
      </c>
      <c r="K77" s="18">
        <f t="shared" si="20"/>
        <v>25898.324738931071</v>
      </c>
      <c r="L77" s="17">
        <f t="shared" si="10"/>
        <v>116.21860174682885</v>
      </c>
      <c r="M77" s="17">
        <f t="shared" si="21"/>
        <v>222.84147588824123</v>
      </c>
      <c r="N77" s="4"/>
      <c r="O77" s="4"/>
    </row>
    <row r="78" spans="2:15">
      <c r="B78" s="13">
        <f t="shared" si="12"/>
        <v>33</v>
      </c>
      <c r="C78" s="19">
        <f t="shared" si="13"/>
        <v>11.880000000000003</v>
      </c>
      <c r="D78" s="77">
        <f t="shared" si="11"/>
        <v>37.760000000000005</v>
      </c>
      <c r="E78" s="77">
        <f t="shared" si="14"/>
        <v>50</v>
      </c>
      <c r="F78" s="17">
        <f t="shared" si="15"/>
        <v>174.71999999999997</v>
      </c>
      <c r="G78" s="77">
        <f t="shared" si="16"/>
        <v>6.1199999999999974</v>
      </c>
      <c r="H78" s="18">
        <f t="shared" si="17"/>
        <v>5061.9653046831772</v>
      </c>
      <c r="I78" s="18">
        <f t="shared" si="18"/>
        <v>20726.428824113478</v>
      </c>
      <c r="J78" s="18">
        <f t="shared" si="19"/>
        <v>0</v>
      </c>
      <c r="K78" s="18">
        <f t="shared" si="20"/>
        <v>25788.394128796655</v>
      </c>
      <c r="L78" s="17">
        <f t="shared" si="10"/>
        <v>116.21860174682885</v>
      </c>
      <c r="M78" s="17">
        <f t="shared" si="21"/>
        <v>221.89558075198852</v>
      </c>
      <c r="N78" s="4"/>
      <c r="O78" s="4"/>
    </row>
    <row r="79" spans="2:15">
      <c r="B79" s="13">
        <f t="shared" si="12"/>
        <v>34</v>
      </c>
      <c r="C79" s="19">
        <f t="shared" si="13"/>
        <v>12.240000000000002</v>
      </c>
      <c r="D79" s="77">
        <f t="shared" si="11"/>
        <v>38.480000000000004</v>
      </c>
      <c r="E79" s="77">
        <f t="shared" si="14"/>
        <v>50</v>
      </c>
      <c r="F79" s="17">
        <f t="shared" si="15"/>
        <v>172.56</v>
      </c>
      <c r="G79" s="77">
        <f t="shared" si="16"/>
        <v>5.759999999999998</v>
      </c>
      <c r="H79" s="18">
        <f t="shared" si="17"/>
        <v>4803.2890788607165</v>
      </c>
      <c r="I79" s="18">
        <f t="shared" si="18"/>
        <v>20860.51702511694</v>
      </c>
      <c r="J79" s="18">
        <f t="shared" si="19"/>
        <v>0</v>
      </c>
      <c r="K79" s="18">
        <f t="shared" si="20"/>
        <v>25663.806103977658</v>
      </c>
      <c r="L79" s="17">
        <f t="shared" si="10"/>
        <v>116.21860174682885</v>
      </c>
      <c r="M79" s="17">
        <f t="shared" si="21"/>
        <v>220.82356626423552</v>
      </c>
      <c r="N79" s="4"/>
      <c r="O79" s="4"/>
    </row>
    <row r="80" spans="2:15">
      <c r="B80" s="13">
        <f t="shared" si="12"/>
        <v>35</v>
      </c>
      <c r="C80" s="19">
        <f t="shared" si="13"/>
        <v>12.600000000000001</v>
      </c>
      <c r="D80" s="77">
        <f t="shared" si="11"/>
        <v>39.200000000000003</v>
      </c>
      <c r="E80" s="77">
        <f t="shared" si="14"/>
        <v>50</v>
      </c>
      <c r="F80" s="17">
        <f t="shared" si="15"/>
        <v>170.39999999999998</v>
      </c>
      <c r="G80" s="77">
        <f t="shared" si="16"/>
        <v>5.3999999999999986</v>
      </c>
      <c r="H80" s="18">
        <f t="shared" si="17"/>
        <v>4539.7270481433934</v>
      </c>
      <c r="I80" s="18">
        <f t="shared" si="18"/>
        <v>20984.83361633067</v>
      </c>
      <c r="J80" s="18">
        <f t="shared" si="19"/>
        <v>0</v>
      </c>
      <c r="K80" s="18">
        <f t="shared" si="20"/>
        <v>25524.560664474062</v>
      </c>
      <c r="L80" s="17">
        <f t="shared" si="10"/>
        <v>116.21860174682885</v>
      </c>
      <c r="M80" s="17">
        <f t="shared" si="21"/>
        <v>219.62543242498205</v>
      </c>
      <c r="N80" s="4"/>
      <c r="O80" s="4"/>
    </row>
    <row r="81" spans="2:15">
      <c r="B81" s="13">
        <f t="shared" si="12"/>
        <v>36</v>
      </c>
      <c r="C81" s="19">
        <f t="shared" si="13"/>
        <v>12.96</v>
      </c>
      <c r="D81" s="77">
        <f t="shared" si="11"/>
        <v>39.92</v>
      </c>
      <c r="E81" s="77">
        <f t="shared" si="14"/>
        <v>50</v>
      </c>
      <c r="F81" s="17">
        <f t="shared" si="15"/>
        <v>168.24</v>
      </c>
      <c r="G81" s="77">
        <f t="shared" si="16"/>
        <v>5.0399999999999991</v>
      </c>
      <c r="H81" s="18">
        <f t="shared" si="17"/>
        <v>4271.279212531208</v>
      </c>
      <c r="I81" s="18">
        <f t="shared" si="18"/>
        <v>21099.378597754676</v>
      </c>
      <c r="J81" s="18">
        <f t="shared" si="19"/>
        <v>0</v>
      </c>
      <c r="K81" s="18">
        <f t="shared" si="20"/>
        <v>25370.657810285884</v>
      </c>
      <c r="L81" s="17">
        <f t="shared" si="10"/>
        <v>116.21860174682885</v>
      </c>
      <c r="M81" s="17">
        <f t="shared" si="21"/>
        <v>218.3011792342283</v>
      </c>
      <c r="N81" s="4"/>
      <c r="O81" s="4"/>
    </row>
    <row r="82" spans="2:15">
      <c r="B82" s="13">
        <f t="shared" si="12"/>
        <v>37</v>
      </c>
      <c r="C82" s="19">
        <f t="shared" si="13"/>
        <v>13.32</v>
      </c>
      <c r="D82" s="77">
        <f t="shared" si="11"/>
        <v>40.64</v>
      </c>
      <c r="E82" s="77">
        <f t="shared" si="14"/>
        <v>50</v>
      </c>
      <c r="F82" s="17">
        <f t="shared" si="15"/>
        <v>166.07999999999998</v>
      </c>
      <c r="G82" s="77">
        <f t="shared" si="16"/>
        <v>4.68</v>
      </c>
      <c r="H82" s="18">
        <f t="shared" si="17"/>
        <v>3997.945572024159</v>
      </c>
      <c r="I82" s="18">
        <f t="shared" si="18"/>
        <v>21204.151969388957</v>
      </c>
      <c r="J82" s="18">
        <f t="shared" si="19"/>
        <v>0</v>
      </c>
      <c r="K82" s="18">
        <f t="shared" si="20"/>
        <v>25202.097541413117</v>
      </c>
      <c r="L82" s="17">
        <f t="shared" si="10"/>
        <v>116.21860174682885</v>
      </c>
      <c r="M82" s="17">
        <f t="shared" si="21"/>
        <v>216.85080669197419</v>
      </c>
      <c r="N82" s="4"/>
      <c r="O82" s="4"/>
    </row>
    <row r="83" spans="2:15">
      <c r="B83" s="13">
        <f t="shared" si="12"/>
        <v>38</v>
      </c>
      <c r="C83" s="19">
        <f t="shared" si="13"/>
        <v>13.68</v>
      </c>
      <c r="D83" s="77">
        <f t="shared" si="11"/>
        <v>41.36</v>
      </c>
      <c r="E83" s="77">
        <f t="shared" si="14"/>
        <v>50</v>
      </c>
      <c r="F83" s="17">
        <f t="shared" si="15"/>
        <v>163.92000000000002</v>
      </c>
      <c r="G83" s="77">
        <f t="shared" si="16"/>
        <v>4.32</v>
      </c>
      <c r="H83" s="18">
        <f t="shared" si="17"/>
        <v>3719.7261266222472</v>
      </c>
      <c r="I83" s="18">
        <f t="shared" si="18"/>
        <v>21299.153731233513</v>
      </c>
      <c r="J83" s="18">
        <f t="shared" si="19"/>
        <v>0</v>
      </c>
      <c r="K83" s="18">
        <f t="shared" si="20"/>
        <v>25018.879857855762</v>
      </c>
      <c r="L83" s="17">
        <f t="shared" si="10"/>
        <v>116.21860174682885</v>
      </c>
      <c r="M83" s="17">
        <f t="shared" si="21"/>
        <v>215.27431479821971</v>
      </c>
      <c r="N83" s="4"/>
      <c r="O83" s="4"/>
    </row>
    <row r="84" spans="2:15">
      <c r="B84" s="13">
        <f t="shared" si="12"/>
        <v>39</v>
      </c>
      <c r="C84" s="19">
        <f t="shared" si="13"/>
        <v>14.04</v>
      </c>
      <c r="D84" s="77">
        <f t="shared" si="11"/>
        <v>42.08</v>
      </c>
      <c r="E84" s="77">
        <f t="shared" si="14"/>
        <v>50</v>
      </c>
      <c r="F84" s="17">
        <f t="shared" si="15"/>
        <v>161.76</v>
      </c>
      <c r="G84" s="77">
        <f t="shared" si="16"/>
        <v>3.9600000000000009</v>
      </c>
      <c r="H84" s="18">
        <f t="shared" si="17"/>
        <v>3436.6208763254731</v>
      </c>
      <c r="I84" s="18">
        <f t="shared" si="18"/>
        <v>21384.383883288341</v>
      </c>
      <c r="J84" s="18">
        <f t="shared" si="19"/>
        <v>0</v>
      </c>
      <c r="K84" s="18">
        <f t="shared" si="20"/>
        <v>24821.004759613814</v>
      </c>
      <c r="L84" s="17">
        <f t="shared" si="10"/>
        <v>116.21860174682885</v>
      </c>
      <c r="M84" s="17">
        <f t="shared" si="21"/>
        <v>213.57170355296483</v>
      </c>
      <c r="N84" s="4"/>
      <c r="O84" s="4"/>
    </row>
    <row r="85" spans="2:15">
      <c r="B85" s="13">
        <f t="shared" si="12"/>
        <v>40</v>
      </c>
      <c r="C85" s="19">
        <f t="shared" si="13"/>
        <v>14.399999999999999</v>
      </c>
      <c r="D85" s="77">
        <f t="shared" si="11"/>
        <v>42.8</v>
      </c>
      <c r="E85" s="77">
        <f t="shared" si="14"/>
        <v>50</v>
      </c>
      <c r="F85" s="17">
        <f t="shared" si="15"/>
        <v>159.60000000000002</v>
      </c>
      <c r="G85" s="77">
        <f t="shared" si="16"/>
        <v>3.6000000000000014</v>
      </c>
      <c r="H85" s="18">
        <f t="shared" si="17"/>
        <v>3148.6298211338358</v>
      </c>
      <c r="I85" s="18">
        <f t="shared" si="18"/>
        <v>21459.842425553448</v>
      </c>
      <c r="J85" s="18">
        <f t="shared" si="19"/>
        <v>0</v>
      </c>
      <c r="K85" s="18">
        <f t="shared" si="20"/>
        <v>24608.472246687284</v>
      </c>
      <c r="L85" s="17">
        <f t="shared" si="10"/>
        <v>116.21860174682885</v>
      </c>
      <c r="M85" s="17">
        <f t="shared" si="21"/>
        <v>211.74297295620968</v>
      </c>
      <c r="N85" s="4"/>
      <c r="O85" s="4"/>
    </row>
    <row r="86" spans="2:15">
      <c r="B86" s="13">
        <f t="shared" si="12"/>
        <v>41</v>
      </c>
      <c r="C86" s="19">
        <f t="shared" si="13"/>
        <v>14.759999999999998</v>
      </c>
      <c r="D86" s="77">
        <f t="shared" si="11"/>
        <v>43.519999999999996</v>
      </c>
      <c r="E86" s="77">
        <f t="shared" si="14"/>
        <v>50</v>
      </c>
      <c r="F86" s="17">
        <f t="shared" si="15"/>
        <v>157.44</v>
      </c>
      <c r="G86" s="77">
        <f t="shared" si="16"/>
        <v>3.240000000000002</v>
      </c>
      <c r="H86" s="18">
        <f t="shared" si="17"/>
        <v>2855.7529610473352</v>
      </c>
      <c r="I86" s="18">
        <f t="shared" si="18"/>
        <v>21525.529358028823</v>
      </c>
      <c r="J86" s="18">
        <f t="shared" si="19"/>
        <v>0</v>
      </c>
      <c r="K86" s="18">
        <f t="shared" si="20"/>
        <v>24381.282319076159</v>
      </c>
      <c r="L86" s="17">
        <f t="shared" si="10"/>
        <v>116.21860174682885</v>
      </c>
      <c r="M86" s="17">
        <f t="shared" si="21"/>
        <v>209.78812300795408</v>
      </c>
      <c r="N86" s="4"/>
      <c r="O86" s="4"/>
    </row>
    <row r="87" spans="2:15">
      <c r="B87" s="13">
        <f t="shared" si="12"/>
        <v>42</v>
      </c>
      <c r="C87" s="19">
        <f t="shared" si="13"/>
        <v>15.119999999999997</v>
      </c>
      <c r="D87" s="77">
        <f t="shared" si="11"/>
        <v>44.239999999999995</v>
      </c>
      <c r="E87" s="77">
        <f t="shared" si="14"/>
        <v>50</v>
      </c>
      <c r="F87" s="17">
        <f t="shared" si="15"/>
        <v>155.28000000000003</v>
      </c>
      <c r="G87" s="77">
        <f t="shared" si="16"/>
        <v>2.8800000000000026</v>
      </c>
      <c r="H87" s="18">
        <f t="shared" si="17"/>
        <v>2557.9902960659724</v>
      </c>
      <c r="I87" s="18">
        <f t="shared" si="18"/>
        <v>21581.444680714481</v>
      </c>
      <c r="J87" s="18">
        <f t="shared" si="19"/>
        <v>0</v>
      </c>
      <c r="K87" s="18">
        <f t="shared" si="20"/>
        <v>24139.434976780452</v>
      </c>
      <c r="L87" s="17">
        <f t="shared" si="10"/>
        <v>116.21860174682885</v>
      </c>
      <c r="M87" s="17">
        <f t="shared" si="21"/>
        <v>207.70715370819821</v>
      </c>
      <c r="N87" s="4"/>
      <c r="O87" s="4"/>
    </row>
    <row r="88" spans="2:15">
      <c r="B88" s="13">
        <f t="shared" si="12"/>
        <v>43</v>
      </c>
      <c r="C88" s="19">
        <f t="shared" si="13"/>
        <v>15.479999999999997</v>
      </c>
      <c r="D88" s="77">
        <f t="shared" si="11"/>
        <v>44.959999999999994</v>
      </c>
      <c r="E88" s="77">
        <f t="shared" si="14"/>
        <v>50</v>
      </c>
      <c r="F88" s="17">
        <f t="shared" si="15"/>
        <v>153.12</v>
      </c>
      <c r="G88" s="77">
        <f t="shared" si="16"/>
        <v>2.5200000000000031</v>
      </c>
      <c r="H88" s="18">
        <f t="shared" si="17"/>
        <v>2255.3418261897464</v>
      </c>
      <c r="I88" s="18">
        <f t="shared" si="18"/>
        <v>21627.5883936104</v>
      </c>
      <c r="J88" s="18">
        <f t="shared" si="19"/>
        <v>0</v>
      </c>
      <c r="K88" s="18">
        <f t="shared" si="20"/>
        <v>23882.930219800146</v>
      </c>
      <c r="L88" s="17">
        <f t="shared" si="10"/>
        <v>116.21860174682885</v>
      </c>
      <c r="M88" s="17">
        <f t="shared" si="21"/>
        <v>205.50006505694185</v>
      </c>
      <c r="N88" s="4"/>
      <c r="O88" s="4"/>
    </row>
    <row r="89" spans="2:15">
      <c r="B89" s="13">
        <f t="shared" si="12"/>
        <v>44</v>
      </c>
      <c r="C89" s="19">
        <f t="shared" si="13"/>
        <v>15.839999999999996</v>
      </c>
      <c r="D89" s="77">
        <f t="shared" si="11"/>
        <v>45.679999999999993</v>
      </c>
      <c r="E89" s="77">
        <f t="shared" si="14"/>
        <v>50</v>
      </c>
      <c r="F89" s="17">
        <f t="shared" si="15"/>
        <v>150.96000000000004</v>
      </c>
      <c r="G89" s="77">
        <f t="shared" si="16"/>
        <v>2.1600000000000037</v>
      </c>
      <c r="H89" s="18">
        <f t="shared" si="17"/>
        <v>1947.8075514186582</v>
      </c>
      <c r="I89" s="18">
        <f t="shared" si="18"/>
        <v>21663.960496716605</v>
      </c>
      <c r="J89" s="18">
        <f t="shared" si="19"/>
        <v>0</v>
      </c>
      <c r="K89" s="18">
        <f t="shared" si="20"/>
        <v>23611.768048135262</v>
      </c>
      <c r="L89" s="17">
        <f t="shared" si="10"/>
        <v>116.21860174682885</v>
      </c>
      <c r="M89" s="17">
        <f t="shared" si="21"/>
        <v>203.16685705418524</v>
      </c>
      <c r="N89" s="4"/>
      <c r="O89" s="4"/>
    </row>
    <row r="90" spans="2:15">
      <c r="B90" s="13">
        <f t="shared" si="12"/>
        <v>45</v>
      </c>
      <c r="C90" s="19">
        <f t="shared" si="13"/>
        <v>16.199999999999996</v>
      </c>
      <c r="D90" s="77">
        <f t="shared" si="11"/>
        <v>46.399999999999991</v>
      </c>
      <c r="E90" s="77">
        <f t="shared" si="14"/>
        <v>50</v>
      </c>
      <c r="F90" s="17">
        <f t="shared" si="15"/>
        <v>148.80000000000001</v>
      </c>
      <c r="G90" s="77">
        <f t="shared" si="16"/>
        <v>1.8000000000000043</v>
      </c>
      <c r="H90" s="18">
        <f t="shared" si="17"/>
        <v>1635.3874717527069</v>
      </c>
      <c r="I90" s="18">
        <f t="shared" si="18"/>
        <v>21690.560990033078</v>
      </c>
      <c r="J90" s="18">
        <f t="shared" si="19"/>
        <v>0</v>
      </c>
      <c r="K90" s="18">
        <f t="shared" si="20"/>
        <v>23325.948461785785</v>
      </c>
      <c r="L90" s="17">
        <f t="shared" si="10"/>
        <v>116.21860174682885</v>
      </c>
      <c r="M90" s="17">
        <f t="shared" si="21"/>
        <v>200.70752969992824</v>
      </c>
      <c r="N90" s="4"/>
      <c r="O90" s="4"/>
    </row>
    <row r="91" spans="2:15">
      <c r="B91" s="13">
        <f t="shared" si="12"/>
        <v>46</v>
      </c>
      <c r="C91" s="19">
        <f t="shared" si="13"/>
        <v>16.559999999999995</v>
      </c>
      <c r="D91" s="77">
        <f t="shared" si="11"/>
        <v>47.11999999999999</v>
      </c>
      <c r="E91" s="77">
        <f t="shared" si="14"/>
        <v>50</v>
      </c>
      <c r="F91" s="17">
        <f t="shared" si="15"/>
        <v>146.64000000000004</v>
      </c>
      <c r="G91" s="77">
        <f t="shared" si="16"/>
        <v>1.4400000000000048</v>
      </c>
      <c r="H91" s="18">
        <f t="shared" si="17"/>
        <v>1318.081587191891</v>
      </c>
      <c r="I91" s="18">
        <f t="shared" si="18"/>
        <v>21707.389873559834</v>
      </c>
      <c r="J91" s="18">
        <f t="shared" si="19"/>
        <v>0</v>
      </c>
      <c r="K91" s="18">
        <f t="shared" si="20"/>
        <v>23025.471460751723</v>
      </c>
      <c r="L91" s="17">
        <f t="shared" si="10"/>
        <v>116.21860174682885</v>
      </c>
      <c r="M91" s="17">
        <f t="shared" si="21"/>
        <v>198.12208299417091</v>
      </c>
      <c r="N91" s="4"/>
      <c r="O91" s="4"/>
    </row>
    <row r="92" spans="2:15">
      <c r="B92" s="13">
        <f t="shared" si="12"/>
        <v>47</v>
      </c>
      <c r="C92" s="19">
        <f t="shared" si="13"/>
        <v>16.919999999999995</v>
      </c>
      <c r="D92" s="77">
        <f t="shared" si="11"/>
        <v>47.839999999999989</v>
      </c>
      <c r="E92" s="77">
        <f t="shared" si="14"/>
        <v>50</v>
      </c>
      <c r="F92" s="17">
        <f t="shared" si="15"/>
        <v>144.48000000000002</v>
      </c>
      <c r="G92" s="77">
        <f t="shared" si="16"/>
        <v>1.0800000000000054</v>
      </c>
      <c r="H92" s="18">
        <f t="shared" si="17"/>
        <v>995.88989773621529</v>
      </c>
      <c r="I92" s="18">
        <f t="shared" si="18"/>
        <v>21714.447147296854</v>
      </c>
      <c r="J92" s="18">
        <f t="shared" si="19"/>
        <v>0</v>
      </c>
      <c r="K92" s="18">
        <f t="shared" si="20"/>
        <v>22710.337045033069</v>
      </c>
      <c r="L92" s="17">
        <f t="shared" si="10"/>
        <v>116.21860174682885</v>
      </c>
      <c r="M92" s="17">
        <f t="shared" si="21"/>
        <v>195.41051693691321</v>
      </c>
      <c r="N92" s="4"/>
      <c r="O92" s="4"/>
    </row>
    <row r="93" spans="2:15">
      <c r="B93" s="13">
        <f t="shared" si="12"/>
        <v>48</v>
      </c>
      <c r="C93" s="19">
        <f t="shared" si="13"/>
        <v>17.279999999999994</v>
      </c>
      <c r="D93" s="77">
        <f t="shared" si="11"/>
        <v>48.559999999999988</v>
      </c>
      <c r="E93" s="77">
        <f t="shared" si="14"/>
        <v>50</v>
      </c>
      <c r="F93" s="17">
        <f t="shared" si="15"/>
        <v>142.32000000000005</v>
      </c>
      <c r="G93" s="77">
        <f t="shared" si="16"/>
        <v>0.72000000000000597</v>
      </c>
      <c r="H93" s="18">
        <f t="shared" si="17"/>
        <v>668.81240338567522</v>
      </c>
      <c r="I93" s="18">
        <f t="shared" si="18"/>
        <v>21711.732811244157</v>
      </c>
      <c r="J93" s="18">
        <f t="shared" si="19"/>
        <v>0</v>
      </c>
      <c r="K93" s="18">
        <f t="shared" si="20"/>
        <v>22380.545214629834</v>
      </c>
      <c r="L93" s="17">
        <f t="shared" si="10"/>
        <v>116.21860174682885</v>
      </c>
      <c r="M93" s="17">
        <f t="shared" si="21"/>
        <v>192.57283152815518</v>
      </c>
      <c r="N93" s="4"/>
      <c r="O93" s="4"/>
    </row>
    <row r="94" spans="2:15">
      <c r="B94" s="13">
        <f t="shared" si="12"/>
        <v>49</v>
      </c>
      <c r="C94" s="19">
        <f t="shared" si="13"/>
        <v>17.639999999999993</v>
      </c>
      <c r="D94" s="77">
        <f t="shared" si="11"/>
        <v>49.279999999999987</v>
      </c>
      <c r="E94" s="77">
        <f t="shared" si="14"/>
        <v>50</v>
      </c>
      <c r="F94" s="17">
        <f t="shared" si="15"/>
        <v>140.16000000000003</v>
      </c>
      <c r="G94" s="77">
        <f t="shared" si="16"/>
        <v>0.36000000000000654</v>
      </c>
      <c r="H94" s="18">
        <f t="shared" si="17"/>
        <v>336.84910414027297</v>
      </c>
      <c r="I94" s="18">
        <f t="shared" si="18"/>
        <v>21699.246865401721</v>
      </c>
      <c r="J94" s="18">
        <f t="shared" si="19"/>
        <v>0</v>
      </c>
      <c r="K94" s="18">
        <f t="shared" si="20"/>
        <v>22036.095969541995</v>
      </c>
      <c r="L94" s="17">
        <f t="shared" si="10"/>
        <v>116.21860174682885</v>
      </c>
      <c r="M94" s="17">
        <f t="shared" si="21"/>
        <v>189.60902676789667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17.999999999999993</v>
      </c>
      <c r="D95" s="77">
        <f t="shared" si="11"/>
        <v>49.999999999999986</v>
      </c>
      <c r="E95" s="77">
        <f t="shared" si="14"/>
        <v>50</v>
      </c>
      <c r="F95" s="17">
        <f t="shared" si="15"/>
        <v>138.00000000000006</v>
      </c>
      <c r="G95" s="77">
        <f t="shared" si="16"/>
        <v>7.1054273576010019E-15</v>
      </c>
      <c r="H95" s="18">
        <f t="shared" si="17"/>
        <v>6.4288392155295101E-12</v>
      </c>
      <c r="I95" s="18">
        <f t="shared" si="18"/>
        <v>21676.989309769575</v>
      </c>
      <c r="J95" s="18">
        <f t="shared" si="19"/>
        <v>0</v>
      </c>
      <c r="K95" s="206">
        <f t="shared" si="20"/>
        <v>21676.989309769582</v>
      </c>
      <c r="L95" s="17">
        <f t="shared" si="10"/>
        <v>116.21860174682885</v>
      </c>
      <c r="M95" s="236">
        <f t="shared" si="21"/>
        <v>186.51910265613793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26257.431398703491</v>
      </c>
      <c r="L96" s="203" t="s">
        <v>376</v>
      </c>
      <c r="M96" s="237">
        <f>MAX(knrange)</f>
        <v>225.93140000000002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95" zoomScaleNormal="85" workbookViewId="0">
      <selection activeCell="P112" sqref="P112"/>
    </sheetView>
  </sheetViews>
  <sheetFormatPr defaultColWidth="9.1796875" defaultRowHeight="13"/>
  <cols>
    <col min="1" max="1" width="2.81640625" style="571" customWidth="1"/>
    <col min="2" max="2" width="21.453125" style="571" customWidth="1"/>
    <col min="3" max="3" width="15.7265625" style="581" customWidth="1"/>
    <col min="4" max="4" width="10.7265625" style="581" bestFit="1" customWidth="1"/>
    <col min="5" max="7" width="9.7265625" style="571" bestFit="1" customWidth="1"/>
    <col min="8" max="8" width="9.81640625" style="709" bestFit="1" customWidth="1"/>
    <col min="9" max="12" width="9.7265625" style="571" bestFit="1" customWidth="1"/>
    <col min="13" max="13" width="9.1796875" style="571"/>
    <col min="14" max="14" width="16.7265625" style="571" customWidth="1"/>
    <col min="15" max="15" width="9.1796875" style="571"/>
    <col min="16" max="20" width="9.7265625" style="571" bestFit="1" customWidth="1"/>
    <col min="21" max="16384" width="9.1796875" style="571"/>
  </cols>
  <sheetData>
    <row r="1" spans="2:6" s="571" customFormat="1">
      <c r="C1" s="581"/>
      <c r="D1" s="581"/>
    </row>
    <row r="2" spans="2:6" s="571" customFormat="1">
      <c r="B2" s="75" t="s">
        <v>831</v>
      </c>
      <c r="C2" s="581"/>
      <c r="D2" s="581"/>
    </row>
    <row r="3" spans="2:6" s="571" customFormat="1" ht="13.5" thickBot="1">
      <c r="C3" s="581"/>
      <c r="D3" s="581"/>
    </row>
    <row r="4" spans="2:6" s="571" customFormat="1" ht="13.5" thickBot="1">
      <c r="B4" s="572" t="s">
        <v>794</v>
      </c>
      <c r="C4" s="804" t="s">
        <v>795</v>
      </c>
      <c r="D4" s="805"/>
      <c r="E4" s="573" t="s">
        <v>796</v>
      </c>
      <c r="F4" s="573" t="s">
        <v>797</v>
      </c>
    </row>
    <row r="5" spans="2:6" s="571" customFormat="1">
      <c r="B5" s="575" t="s">
        <v>120</v>
      </c>
      <c r="C5" s="582">
        <f>to</f>
        <v>1582.4</v>
      </c>
      <c r="D5" s="583">
        <f>C5-273</f>
        <v>1309.4000000000001</v>
      </c>
      <c r="E5" s="578" t="s">
        <v>73</v>
      </c>
      <c r="F5" s="578" t="s">
        <v>798</v>
      </c>
    </row>
    <row r="6" spans="2:6" s="571" customFormat="1">
      <c r="B6" s="575" t="s">
        <v>799</v>
      </c>
      <c r="C6" s="582">
        <f>D6+273</f>
        <v>298</v>
      </c>
      <c r="D6" s="583">
        <v>25</v>
      </c>
      <c r="E6" s="578" t="s">
        <v>73</v>
      </c>
      <c r="F6" s="578"/>
    </row>
    <row r="7" spans="2:6" s="571" customFormat="1" ht="13.5" thickBot="1">
      <c r="B7" s="575" t="s">
        <v>800</v>
      </c>
      <c r="C7" s="691">
        <v>3.56</v>
      </c>
      <c r="D7" s="585">
        <f>C7/1000</f>
        <v>3.5600000000000002E-3</v>
      </c>
      <c r="E7" s="578" t="s">
        <v>2</v>
      </c>
      <c r="F7" s="578" t="s">
        <v>801</v>
      </c>
    </row>
    <row r="8" spans="2:6" s="571" customFormat="1" ht="18.75" customHeight="1" thickBot="1">
      <c r="B8" s="575" t="s">
        <v>802</v>
      </c>
      <c r="C8" s="754" t="s">
        <v>1078</v>
      </c>
      <c r="D8" s="595"/>
      <c r="E8" s="596"/>
      <c r="F8" s="597"/>
    </row>
    <row r="9" spans="2:6" s="571" customFormat="1">
      <c r="B9" s="575" t="s">
        <v>803</v>
      </c>
      <c r="C9" s="582">
        <v>7850</v>
      </c>
      <c r="D9" s="583"/>
      <c r="E9" s="578" t="s">
        <v>804</v>
      </c>
      <c r="F9" s="578"/>
    </row>
    <row r="10" spans="2:6" s="571" customFormat="1">
      <c r="B10" s="575" t="s">
        <v>805</v>
      </c>
      <c r="C10" s="584">
        <v>486</v>
      </c>
      <c r="D10" s="585"/>
      <c r="E10" s="578" t="s">
        <v>806</v>
      </c>
      <c r="F10" s="578"/>
    </row>
    <row r="11" spans="2:6" s="571" customFormat="1">
      <c r="B11" s="575" t="s">
        <v>807</v>
      </c>
      <c r="C11" s="582">
        <v>50</v>
      </c>
      <c r="D11" s="583"/>
      <c r="E11" s="578" t="s">
        <v>808</v>
      </c>
      <c r="F11" s="578"/>
    </row>
    <row r="12" spans="2:6" s="571" customFormat="1">
      <c r="B12" s="575" t="s">
        <v>809</v>
      </c>
      <c r="C12" s="584">
        <v>2144</v>
      </c>
      <c r="D12" s="585"/>
      <c r="E12" s="578" t="s">
        <v>810</v>
      </c>
      <c r="F12" s="578"/>
    </row>
    <row r="13" spans="2:6" s="571" customFormat="1" ht="13.5" thickBot="1">
      <c r="B13" s="575" t="s">
        <v>811</v>
      </c>
      <c r="C13" s="706">
        <f>C11/(C9*C10)</f>
        <v>1.3105816361301146E-5</v>
      </c>
      <c r="D13" s="583"/>
      <c r="E13" s="578" t="s">
        <v>812</v>
      </c>
      <c r="F13" s="578"/>
    </row>
    <row r="14" spans="2:6" s="571" customFormat="1" ht="13.5" thickBot="1">
      <c r="B14" s="575" t="s">
        <v>813</v>
      </c>
      <c r="C14" s="682">
        <f>(C13*C46)/(D39^2)</f>
        <v>0.2408099227558827</v>
      </c>
      <c r="D14" s="583"/>
      <c r="E14" s="578" t="s">
        <v>64</v>
      </c>
      <c r="F14" s="578"/>
    </row>
    <row r="15" spans="2:6" s="571" customFormat="1" ht="13.5" thickBot="1">
      <c r="B15" s="575" t="s">
        <v>814</v>
      </c>
      <c r="C15" s="682">
        <f>($C$12*$D$39)/$C$11</f>
        <v>3.8163200000000001E-2</v>
      </c>
      <c r="D15" s="585"/>
      <c r="E15" s="578" t="s">
        <v>64</v>
      </c>
      <c r="F15" s="578"/>
    </row>
    <row r="16" spans="2:6" s="571" customFormat="1" ht="13.5" thickBot="1">
      <c r="B16" s="575" t="s">
        <v>815</v>
      </c>
      <c r="C16" s="704">
        <v>10</v>
      </c>
      <c r="D16" s="583"/>
      <c r="E16" s="578" t="s">
        <v>810</v>
      </c>
      <c r="F16" s="578"/>
    </row>
    <row r="17" spans="2:6" s="571" customFormat="1" ht="13.5" thickBot="1">
      <c r="B17" s="576" t="s">
        <v>816</v>
      </c>
      <c r="C17" s="705">
        <f>(C16*D39)/C11</f>
        <v>1.7799999999999999E-4</v>
      </c>
      <c r="D17" s="586"/>
      <c r="E17" s="579" t="s">
        <v>64</v>
      </c>
      <c r="F17" s="579"/>
    </row>
    <row r="18" spans="2:6" s="571" customFormat="1" ht="13.5" thickBot="1">
      <c r="C18" s="581"/>
      <c r="D18" s="581"/>
    </row>
    <row r="19" spans="2:6" s="571" customFormat="1" ht="13.5" thickBot="1">
      <c r="B19" s="572" t="s">
        <v>817</v>
      </c>
      <c r="C19" s="802" t="s">
        <v>795</v>
      </c>
      <c r="D19" s="803"/>
      <c r="E19" s="591" t="s">
        <v>796</v>
      </c>
      <c r="F19" s="591" t="s">
        <v>797</v>
      </c>
    </row>
    <row r="20" spans="2:6" s="571" customFormat="1" ht="21.75" customHeight="1" thickBot="1">
      <c r="B20" s="590" t="s">
        <v>802</v>
      </c>
      <c r="C20" s="754" t="s">
        <v>1121</v>
      </c>
      <c r="D20" s="595"/>
      <c r="E20" s="596"/>
      <c r="F20" s="597"/>
    </row>
    <row r="21" spans="2:6" s="571" customFormat="1">
      <c r="B21" s="575" t="s">
        <v>818</v>
      </c>
      <c r="C21" s="759">
        <v>2</v>
      </c>
      <c r="D21" s="593">
        <f>C21/1000</f>
        <v>2E-3</v>
      </c>
      <c r="E21" s="594" t="s">
        <v>2</v>
      </c>
      <c r="F21" s="594" t="s">
        <v>801</v>
      </c>
    </row>
    <row r="22" spans="2:6" s="571" customFormat="1">
      <c r="B22" s="575" t="s">
        <v>803</v>
      </c>
      <c r="C22" s="582">
        <f>(1220+1290)/2</f>
        <v>1255</v>
      </c>
      <c r="D22" s="583"/>
      <c r="E22" s="578" t="s">
        <v>804</v>
      </c>
      <c r="F22" s="578"/>
    </row>
    <row r="23" spans="2:6" s="571" customFormat="1">
      <c r="B23" s="575" t="s">
        <v>805</v>
      </c>
      <c r="C23" s="582">
        <v>1800</v>
      </c>
      <c r="D23" s="583"/>
      <c r="E23" s="578" t="s">
        <v>806</v>
      </c>
      <c r="F23" s="578"/>
    </row>
    <row r="24" spans="2:6" s="571" customFormat="1">
      <c r="B24" s="575" t="s">
        <v>807</v>
      </c>
      <c r="C24" s="696">
        <f>(0.13+0.22)/2</f>
        <v>0.17499999999999999</v>
      </c>
      <c r="D24" s="585"/>
      <c r="E24" s="578" t="s">
        <v>808</v>
      </c>
      <c r="F24" s="578"/>
    </row>
    <row r="25" spans="2:6" s="571" customFormat="1" ht="13.5" thickBot="1">
      <c r="B25" s="575" t="s">
        <v>819</v>
      </c>
      <c r="C25" s="706">
        <f>C24/(C22*C23)</f>
        <v>7.7467906153165109E-8</v>
      </c>
      <c r="D25" s="583"/>
      <c r="E25" s="578" t="s">
        <v>810</v>
      </c>
      <c r="F25" s="578"/>
    </row>
    <row r="26" spans="2:6" s="571" customFormat="1" ht="13.5" thickBot="1">
      <c r="B26" s="575" t="s">
        <v>820</v>
      </c>
      <c r="C26" s="682">
        <f>(C25*C46)/D40^2</f>
        <v>4.5099541059191684E-3</v>
      </c>
      <c r="D26" s="583"/>
      <c r="E26" s="578" t="s">
        <v>812</v>
      </c>
      <c r="F26" s="578"/>
    </row>
    <row r="27" spans="2:6" s="571" customFormat="1" ht="13.5" thickBot="1">
      <c r="B27" s="575" t="s">
        <v>821</v>
      </c>
      <c r="C27" s="707">
        <f>(C12*D40)/C24</f>
        <v>6.1257142857142863</v>
      </c>
      <c r="D27" s="585"/>
      <c r="E27" s="578" t="s">
        <v>64</v>
      </c>
      <c r="F27" s="578"/>
    </row>
    <row r="28" spans="2:6" s="571" customFormat="1">
      <c r="B28" s="575" t="s">
        <v>928</v>
      </c>
      <c r="C28" s="592">
        <f>(C22*C23+C9*C10)</f>
        <v>6074100</v>
      </c>
      <c r="D28" s="583"/>
      <c r="E28" s="578" t="s">
        <v>64</v>
      </c>
      <c r="F28" s="578"/>
    </row>
    <row r="29" spans="2:6" s="571" customFormat="1">
      <c r="B29" s="575" t="s">
        <v>929</v>
      </c>
      <c r="C29" s="582">
        <f>C24/C28</f>
        <v>2.8810852636604597E-8</v>
      </c>
      <c r="D29" s="583"/>
      <c r="E29" s="578" t="s">
        <v>810</v>
      </c>
      <c r="F29" s="578"/>
    </row>
    <row r="30" spans="2:6" s="571" customFormat="1" ht="13.5" thickBot="1">
      <c r="B30" s="575" t="s">
        <v>930</v>
      </c>
      <c r="C30" s="708">
        <f>C11/C28</f>
        <v>8.2316721818870282E-6</v>
      </c>
      <c r="D30" s="585"/>
      <c r="E30" s="578" t="s">
        <v>810</v>
      </c>
      <c r="F30" s="578"/>
    </row>
    <row r="31" spans="2:6" s="571" customFormat="1" ht="13.5" thickBot="1">
      <c r="B31" s="575" t="s">
        <v>931</v>
      </c>
      <c r="C31" s="682">
        <f>(C29*C46)/D40^2</f>
        <v>1.6772832724636412E-3</v>
      </c>
      <c r="D31" s="583"/>
      <c r="E31" s="578" t="s">
        <v>64</v>
      </c>
      <c r="F31" s="578"/>
    </row>
    <row r="32" spans="2:6" s="571" customFormat="1" ht="13.5" thickBot="1">
      <c r="B32" s="576" t="s">
        <v>932</v>
      </c>
      <c r="C32" s="705">
        <f>(C30*C46)/D39^2</f>
        <v>0.15125103905203535</v>
      </c>
      <c r="D32" s="586"/>
      <c r="E32" s="579" t="s">
        <v>64</v>
      </c>
      <c r="F32" s="579"/>
    </row>
    <row r="33" spans="2:6" s="571" customFormat="1" ht="13.5" thickBot="1">
      <c r="C33" s="581"/>
      <c r="D33" s="581"/>
    </row>
    <row r="34" spans="2:6" s="571" customFormat="1" ht="13.5" thickBot="1">
      <c r="B34" s="572" t="s">
        <v>822</v>
      </c>
      <c r="C34" s="804" t="s">
        <v>795</v>
      </c>
      <c r="D34" s="805"/>
      <c r="E34" s="573" t="s">
        <v>796</v>
      </c>
      <c r="F34" s="573" t="s">
        <v>797</v>
      </c>
    </row>
    <row r="35" spans="2:6" s="571" customFormat="1">
      <c r="B35" s="574" t="s">
        <v>514</v>
      </c>
      <c r="C35" s="587">
        <f>C21+C7</f>
        <v>5.5600000000000005</v>
      </c>
      <c r="D35" s="588">
        <f>D21+D7</f>
        <v>5.5600000000000007E-3</v>
      </c>
      <c r="E35" s="577" t="s">
        <v>2</v>
      </c>
      <c r="F35" s="577" t="s">
        <v>801</v>
      </c>
    </row>
    <row r="36" spans="2:6" s="571" customFormat="1">
      <c r="B36" s="575" t="s">
        <v>823</v>
      </c>
      <c r="C36" s="582">
        <v>5</v>
      </c>
      <c r="D36" s="583"/>
      <c r="E36" s="578" t="s">
        <v>64</v>
      </c>
      <c r="F36" s="578"/>
    </row>
    <row r="37" spans="2:6" s="571" customFormat="1">
      <c r="B37" s="575" t="s">
        <v>824</v>
      </c>
      <c r="C37" s="582"/>
      <c r="D37" s="583"/>
      <c r="E37" s="578"/>
      <c r="F37" s="578"/>
    </row>
    <row r="38" spans="2:6" s="571" customFormat="1">
      <c r="B38" s="575" t="s">
        <v>825</v>
      </c>
      <c r="C38" s="582">
        <v>5</v>
      </c>
      <c r="D38" s="583"/>
      <c r="E38" s="578" t="s">
        <v>64</v>
      </c>
      <c r="F38" s="578"/>
    </row>
    <row r="39" spans="2:6" s="571" customFormat="1">
      <c r="B39" s="575" t="s">
        <v>826</v>
      </c>
      <c r="C39" s="691">
        <f>C7/(C36-1)</f>
        <v>0.89</v>
      </c>
      <c r="D39" s="589">
        <f>C39/1000</f>
        <v>8.9000000000000006E-4</v>
      </c>
      <c r="E39" s="578" t="s">
        <v>2</v>
      </c>
      <c r="F39" s="578" t="s">
        <v>801</v>
      </c>
    </row>
    <row r="40" spans="2:6" s="571" customFormat="1">
      <c r="B40" s="575" t="s">
        <v>827</v>
      </c>
      <c r="C40" s="691">
        <f>C21/(C38-1)</f>
        <v>0.5</v>
      </c>
      <c r="D40" s="589">
        <f>C40/1000</f>
        <v>5.0000000000000001E-4</v>
      </c>
      <c r="E40" s="578" t="s">
        <v>2</v>
      </c>
      <c r="F40" s="578" t="s">
        <v>801</v>
      </c>
    </row>
    <row r="41" spans="2:6" s="571" customFormat="1">
      <c r="B41" s="575" t="s">
        <v>828</v>
      </c>
      <c r="C41" s="700">
        <f>(D39^2)/(2*C13*(1+C15))</f>
        <v>2.9108532357918295E-2</v>
      </c>
      <c r="D41" s="701">
        <f>(D39^2)/(2*C13*(1+C17))</f>
        <v>3.0214029002837501E-2</v>
      </c>
      <c r="E41" s="578"/>
      <c r="F41" s="578"/>
    </row>
    <row r="42" spans="2:6" s="571" customFormat="1">
      <c r="B42" s="575" t="s">
        <v>829</v>
      </c>
      <c r="C42" s="700">
        <f>(D40^2)/(2*C25*(1+C27))</f>
        <v>0.22644346431435444</v>
      </c>
      <c r="D42" s="583" t="s">
        <v>64</v>
      </c>
      <c r="E42" s="578"/>
      <c r="F42" s="578"/>
    </row>
    <row r="43" spans="2:6" s="571" customFormat="1" ht="13.5" thickBot="1">
      <c r="B43" s="576" t="s">
        <v>830</v>
      </c>
      <c r="C43" s="698"/>
      <c r="D43" s="699"/>
      <c r="E43" s="697"/>
      <c r="F43" s="697"/>
    </row>
    <row r="44" spans="2:6" s="571" customFormat="1" ht="13.5" thickBot="1">
      <c r="B44" s="576" t="s">
        <v>933</v>
      </c>
      <c r="C44" s="702">
        <f>MIN(C41:C42,D41)</f>
        <v>2.9108532357918295E-2</v>
      </c>
      <c r="D44" s="586"/>
      <c r="E44" s="579"/>
      <c r="F44" s="579"/>
    </row>
    <row r="45" spans="2:6" s="571" customFormat="1" ht="13.5" thickBot="1">
      <c r="C45" s="581"/>
      <c r="D45" s="581"/>
    </row>
    <row r="46" spans="2:6" s="571" customFormat="1" ht="13.5" thickBot="1">
      <c r="B46" s="580" t="s">
        <v>653</v>
      </c>
      <c r="C46" s="703">
        <f>C44-(C47*C44)</f>
        <v>1.4554266178959148E-2</v>
      </c>
      <c r="D46" s="581"/>
    </row>
    <row r="47" spans="2:6" s="571" customFormat="1" ht="13.5" thickBot="1">
      <c r="B47" s="580" t="s">
        <v>934</v>
      </c>
      <c r="C47" s="710">
        <v>0.5</v>
      </c>
      <c r="D47" s="581"/>
    </row>
    <row r="48" spans="2:6" s="571" customFormat="1">
      <c r="C48" s="581"/>
      <c r="D48" s="581"/>
    </row>
    <row r="49" spans="2:4" s="571" customFormat="1">
      <c r="B49" s="75" t="s">
        <v>832</v>
      </c>
      <c r="C49" s="581"/>
      <c r="D49" s="581"/>
    </row>
    <row r="50" spans="2:4" s="571" customFormat="1">
      <c r="C50" s="581"/>
      <c r="D50" s="581"/>
    </row>
    <row r="51" spans="2:4" s="571" customFormat="1">
      <c r="C51" s="581"/>
      <c r="D51" s="581"/>
    </row>
    <row r="52" spans="2:4" s="571" customFormat="1">
      <c r="C52" s="581"/>
      <c r="D52" s="581"/>
    </row>
    <row r="53" spans="2:4" s="571" customFormat="1">
      <c r="C53" s="581"/>
      <c r="D53" s="581"/>
    </row>
    <row r="54" spans="2:4" s="571" customFormat="1">
      <c r="C54" s="581"/>
      <c r="D54" s="581"/>
    </row>
    <row r="55" spans="2:4" s="571" customFormat="1">
      <c r="C55" s="581"/>
      <c r="D55" s="581"/>
    </row>
    <row r="56" spans="2:4" s="571" customFormat="1">
      <c r="C56" s="581"/>
      <c r="D56" s="581"/>
    </row>
    <row r="57" spans="2:4" s="571" customFormat="1">
      <c r="C57" s="581"/>
      <c r="D57" s="581"/>
    </row>
    <row r="58" spans="2:4" s="571" customFormat="1">
      <c r="C58" s="581"/>
      <c r="D58" s="581"/>
    </row>
    <row r="59" spans="2:4" s="571" customFormat="1">
      <c r="C59" s="581"/>
      <c r="D59" s="581"/>
    </row>
    <row r="60" spans="2:4" s="571" customFormat="1">
      <c r="C60" s="581"/>
      <c r="D60" s="581"/>
    </row>
    <row r="61" spans="2:4" s="571" customFormat="1">
      <c r="C61" s="581"/>
      <c r="D61" s="581"/>
    </row>
    <row r="62" spans="2:4" s="571" customFormat="1">
      <c r="C62" s="581"/>
      <c r="D62" s="581"/>
    </row>
    <row r="63" spans="2:4" s="571" customFormat="1">
      <c r="C63" s="581"/>
      <c r="D63" s="581"/>
    </row>
    <row r="64" spans="2:4" s="571" customFormat="1">
      <c r="C64" s="581"/>
      <c r="D64" s="581"/>
    </row>
    <row r="65" spans="2:20">
      <c r="H65" s="571"/>
    </row>
    <row r="66" spans="2:20">
      <c r="H66" s="571"/>
    </row>
    <row r="67" spans="2:20">
      <c r="H67" s="571"/>
    </row>
    <row r="68" spans="2:20">
      <c r="H68" s="571"/>
    </row>
    <row r="69" spans="2:20">
      <c r="H69" s="571"/>
    </row>
    <row r="70" spans="2:20">
      <c r="B70" s="75" t="s">
        <v>1123</v>
      </c>
      <c r="H70" s="571"/>
      <c r="N70" s="75" t="s">
        <v>935</v>
      </c>
    </row>
    <row r="71" spans="2:20" ht="13.5" thickBot="1">
      <c r="H71" s="571"/>
    </row>
    <row r="72" spans="2:20" s="581" customFormat="1" ht="13.5" thickBot="1">
      <c r="B72" s="598">
        <f>C36+C38</f>
        <v>10</v>
      </c>
      <c r="C72" s="599" t="s">
        <v>834</v>
      </c>
      <c r="D72" s="693">
        <v>0</v>
      </c>
      <c r="E72" s="694">
        <f>D73*$C$40</f>
        <v>0.5</v>
      </c>
      <c r="F72" s="694">
        <f>E73*$C$40</f>
        <v>1</v>
      </c>
      <c r="G72" s="694">
        <f>F73*$C$40</f>
        <v>1.5</v>
      </c>
      <c r="H72" s="682">
        <f>G73*$C$40</f>
        <v>2</v>
      </c>
      <c r="I72" s="694">
        <f>D73*$C$39+$H$72</f>
        <v>2.89</v>
      </c>
      <c r="J72" s="694">
        <f>E73*$C$39+$H$72</f>
        <v>3.7800000000000002</v>
      </c>
      <c r="K72" s="694">
        <f>F73*$C$39+$H$72</f>
        <v>4.67</v>
      </c>
      <c r="L72" s="695">
        <f>G73*$C$39+$H$72</f>
        <v>5.5600000000000005</v>
      </c>
      <c r="N72" s="598">
        <f>C36</f>
        <v>5</v>
      </c>
      <c r="O72" s="599" t="s">
        <v>834</v>
      </c>
      <c r="P72" s="693">
        <v>0</v>
      </c>
      <c r="Q72" s="694">
        <f>P73*$C$39</f>
        <v>0.89</v>
      </c>
      <c r="R72" s="694">
        <f>Q73*$C$39</f>
        <v>1.78</v>
      </c>
      <c r="S72" s="694">
        <f>R73*$C$39</f>
        <v>2.67</v>
      </c>
      <c r="T72" s="695">
        <f>S73*$C$39</f>
        <v>3.56</v>
      </c>
    </row>
    <row r="73" spans="2:20" s="581" customFormat="1" ht="13.5" thickBot="1">
      <c r="B73" s="600" t="s">
        <v>833</v>
      </c>
      <c r="C73" s="601">
        <f>C46</f>
        <v>1.4554266178959148E-2</v>
      </c>
      <c r="D73" s="683">
        <v>1</v>
      </c>
      <c r="E73" s="684">
        <v>2</v>
      </c>
      <c r="F73" s="685">
        <v>3</v>
      </c>
      <c r="G73" s="686">
        <v>4</v>
      </c>
      <c r="H73" s="692">
        <v>5</v>
      </c>
      <c r="I73" s="690">
        <v>6</v>
      </c>
      <c r="J73" s="689">
        <v>7</v>
      </c>
      <c r="K73" s="688">
        <v>8</v>
      </c>
      <c r="L73" s="687">
        <v>9</v>
      </c>
      <c r="N73" s="600" t="s">
        <v>833</v>
      </c>
      <c r="O73" s="601">
        <f>C73</f>
        <v>1.4554266178959148E-2</v>
      </c>
      <c r="P73" s="712">
        <v>1</v>
      </c>
      <c r="Q73" s="713">
        <v>2</v>
      </c>
      <c r="R73" s="714">
        <v>3</v>
      </c>
      <c r="S73" s="715">
        <v>4</v>
      </c>
      <c r="T73" s="716">
        <v>5</v>
      </c>
    </row>
    <row r="74" spans="2:20" s="581" customFormat="1">
      <c r="B74" s="581">
        <v>0</v>
      </c>
      <c r="C74" s="581">
        <v>0</v>
      </c>
      <c r="D74" s="711">
        <f>$C$6</f>
        <v>298</v>
      </c>
      <c r="E74" s="711">
        <f t="shared" ref="E74:L74" si="0">$C$6</f>
        <v>298</v>
      </c>
      <c r="F74" s="711">
        <f t="shared" si="0"/>
        <v>298</v>
      </c>
      <c r="G74" s="711">
        <f t="shared" si="0"/>
        <v>298</v>
      </c>
      <c r="H74" s="717">
        <f t="shared" si="0"/>
        <v>298</v>
      </c>
      <c r="I74" s="711">
        <f t="shared" si="0"/>
        <v>298</v>
      </c>
      <c r="J74" s="711">
        <f t="shared" si="0"/>
        <v>298</v>
      </c>
      <c r="K74" s="711">
        <f t="shared" si="0"/>
        <v>298</v>
      </c>
      <c r="L74" s="711">
        <f t="shared" si="0"/>
        <v>298</v>
      </c>
      <c r="N74" s="581">
        <v>0</v>
      </c>
      <c r="O74" s="581">
        <v>0</v>
      </c>
      <c r="P74" s="711">
        <f>$C$6</f>
        <v>298</v>
      </c>
      <c r="Q74" s="711">
        <f>$C$6</f>
        <v>298</v>
      </c>
      <c r="R74" s="711">
        <f>$C$6</f>
        <v>298</v>
      </c>
      <c r="S74" s="711">
        <f>$C$6</f>
        <v>298</v>
      </c>
      <c r="T74" s="711">
        <f>$C$6</f>
        <v>298</v>
      </c>
    </row>
    <row r="75" spans="2:20" s="581" customFormat="1">
      <c r="B75" s="581">
        <v>1</v>
      </c>
      <c r="C75" s="711">
        <f>$C$73*B75</f>
        <v>1.4554266178959148E-2</v>
      </c>
      <c r="D75" s="711">
        <f t="shared" ref="D75:D106" si="1">(1-2*FoAb-2*FoAb*BiCombAb)*D74+2*FoAb*E74+2*FoAb*BiCombAb*Tcomb</f>
        <v>368.96744202862686</v>
      </c>
      <c r="E75" s="711">
        <f t="shared" ref="E75:E106" si="2">FoAb*D74+(1-2*FoAb)*E74+FoAb*F74</f>
        <v>298</v>
      </c>
      <c r="F75" s="711">
        <f t="shared" ref="F75:F106" si="3">FoAb*E74+(1-2*FoAb)*F74+FoAb*G74</f>
        <v>298</v>
      </c>
      <c r="G75" s="711">
        <f t="shared" ref="G75:G106" si="4">FoAb*F74+(1-2*FoAb)*G74+FoAb*H74</f>
        <v>298</v>
      </c>
      <c r="H75" s="718">
        <f t="shared" ref="H75:H106" si="5">_FoN1*G74+(1-_FoN1-_FoN2)*H74+_FoN2*I74</f>
        <v>298</v>
      </c>
      <c r="I75" s="711">
        <f t="shared" ref="I75:I106" si="6">FoCase*H74+(1-2*FoCase)*I74+FoCase*J74</f>
        <v>298</v>
      </c>
      <c r="J75" s="711">
        <f t="shared" ref="J75:J106" si="7">FoCase*I74+(1-2*FoCase)*J74+FoCase*K74</f>
        <v>298</v>
      </c>
      <c r="K75" s="711">
        <f t="shared" ref="K75:K106" si="8">FoCase*J74+(1-2*FoCase)*K74+FoCase*L74</f>
        <v>298</v>
      </c>
      <c r="L75" s="711">
        <f t="shared" ref="L75:L106" si="9">(1-2*FoCase-2*FoCase*BiAtmCase)*L74+2*FoCase*K74+2*FoCase*BiAtmCase*Tatm</f>
        <v>298</v>
      </c>
      <c r="N75" s="581">
        <v>1</v>
      </c>
      <c r="O75" s="711">
        <f>$O$73*N75</f>
        <v>1.4554266178959148E-2</v>
      </c>
      <c r="P75" s="711">
        <f t="shared" ref="P75:P106" si="10">(1-2*FoCase-2*FoCase*BiCombCase)*P74+2*FoCase*Q74+2*FoCase*BiCombCase*Tcomb</f>
        <v>321.60747042468853</v>
      </c>
      <c r="Q75" s="711">
        <f>FoCase*P74+(1-2*FoCase)*Q74+FoCase*R74</f>
        <v>298</v>
      </c>
      <c r="R75" s="711">
        <f>FoCase*Q74+(1-2*FoCase)*R74+FoCase*S74</f>
        <v>298</v>
      </c>
      <c r="S75" s="711">
        <f>FoCase*R74+(1-2*FoCase)*S74+FoCase*T74</f>
        <v>298</v>
      </c>
      <c r="T75" s="711">
        <f t="shared" ref="T75:T106" si="11">(1-2*FoCase-2*FoCase*BiAtmCase)*T74+2*FoCase*S74+2*FoCase*BiAtmCase*Tatm</f>
        <v>298</v>
      </c>
    </row>
    <row r="76" spans="2:20" s="581" customFormat="1">
      <c r="B76" s="581">
        <v>2</v>
      </c>
      <c r="C76" s="711">
        <f t="shared" ref="C76:C139" si="12">$C$73*B76</f>
        <v>2.9108532357918295E-2</v>
      </c>
      <c r="D76" s="711">
        <f t="shared" si="1"/>
        <v>435.37357316028465</v>
      </c>
      <c r="E76" s="711">
        <f t="shared" si="2"/>
        <v>298.32005990656359</v>
      </c>
      <c r="F76" s="711">
        <f t="shared" si="3"/>
        <v>298</v>
      </c>
      <c r="G76" s="711">
        <f t="shared" si="4"/>
        <v>298</v>
      </c>
      <c r="H76" s="718">
        <f t="shared" si="5"/>
        <v>298</v>
      </c>
      <c r="I76" s="711">
        <f t="shared" si="6"/>
        <v>298</v>
      </c>
      <c r="J76" s="711">
        <f t="shared" si="7"/>
        <v>298</v>
      </c>
      <c r="K76" s="711">
        <f t="shared" si="8"/>
        <v>298</v>
      </c>
      <c r="L76" s="711">
        <f t="shared" si="9"/>
        <v>298</v>
      </c>
      <c r="N76" s="581">
        <v>2</v>
      </c>
      <c r="O76" s="711">
        <f t="shared" ref="O76:O139" si="13">$O$73*N76</f>
        <v>2.9108532357918295E-2</v>
      </c>
      <c r="P76" s="711">
        <f t="shared" si="10"/>
        <v>333.41120563703282</v>
      </c>
      <c r="Q76" s="711">
        <f t="shared" ref="Q76:Q107" si="14">FoCase*P75+(1-2*FoCase)*Q75+FoCase*R75</f>
        <v>303.68491312943104</v>
      </c>
      <c r="R76" s="711">
        <f t="shared" ref="R76:R81" si="15">FoCase*Q75+(1-2*FoCase)*R75+FoCase*S75</f>
        <v>298</v>
      </c>
      <c r="S76" s="711">
        <f t="shared" ref="S76:S81" si="16">FoCase*R75+(1-2*FoCase)*S75+FoCase*T75</f>
        <v>298</v>
      </c>
      <c r="T76" s="711">
        <f t="shared" si="11"/>
        <v>298</v>
      </c>
    </row>
    <row r="77" spans="2:20" s="581" customFormat="1">
      <c r="B77" s="581">
        <v>3</v>
      </c>
      <c r="C77" s="711">
        <f t="shared" si="12"/>
        <v>4.3662798536877441E-2</v>
      </c>
      <c r="D77" s="711">
        <f t="shared" si="1"/>
        <v>497.51445075854463</v>
      </c>
      <c r="E77" s="711">
        <f t="shared" si="2"/>
        <v>298.93672150590311</v>
      </c>
      <c r="F77" s="711">
        <f t="shared" si="3"/>
        <v>298.00144345548978</v>
      </c>
      <c r="G77" s="711">
        <f t="shared" si="4"/>
        <v>298</v>
      </c>
      <c r="H77" s="718">
        <f t="shared" si="5"/>
        <v>298</v>
      </c>
      <c r="I77" s="711">
        <f t="shared" si="6"/>
        <v>298</v>
      </c>
      <c r="J77" s="711">
        <f t="shared" si="7"/>
        <v>298</v>
      </c>
      <c r="K77" s="711">
        <f t="shared" si="8"/>
        <v>298</v>
      </c>
      <c r="L77" s="711">
        <f t="shared" si="9"/>
        <v>298</v>
      </c>
      <c r="N77" s="581">
        <v>3</v>
      </c>
      <c r="O77" s="711">
        <f t="shared" si="13"/>
        <v>4.3662798536877441E-2</v>
      </c>
      <c r="P77" s="711">
        <f t="shared" si="10"/>
        <v>342.0510402263493</v>
      </c>
      <c r="Q77" s="711">
        <f t="shared" si="14"/>
        <v>309.47431584043318</v>
      </c>
      <c r="R77" s="711">
        <f t="shared" si="15"/>
        <v>299.36898349157218</v>
      </c>
      <c r="S77" s="711">
        <f t="shared" si="16"/>
        <v>298</v>
      </c>
      <c r="T77" s="711">
        <f t="shared" si="11"/>
        <v>298</v>
      </c>
    </row>
    <row r="78" spans="2:20" s="581" customFormat="1">
      <c r="B78" s="581">
        <v>4</v>
      </c>
      <c r="C78" s="711">
        <f t="shared" si="12"/>
        <v>5.821706471583659E-2</v>
      </c>
      <c r="D78" s="711">
        <f t="shared" si="1"/>
        <v>555.66689201561223</v>
      </c>
      <c r="E78" s="711">
        <f t="shared" si="2"/>
        <v>299.82807989020654</v>
      </c>
      <c r="F78" s="711">
        <f t="shared" si="3"/>
        <v>298.00565500665539</v>
      </c>
      <c r="G78" s="711">
        <f t="shared" si="4"/>
        <v>298.00000650991802</v>
      </c>
      <c r="H78" s="718">
        <f t="shared" si="5"/>
        <v>298</v>
      </c>
      <c r="I78" s="711">
        <f t="shared" si="6"/>
        <v>298</v>
      </c>
      <c r="J78" s="711">
        <f t="shared" si="7"/>
        <v>298</v>
      </c>
      <c r="K78" s="711">
        <f t="shared" si="8"/>
        <v>298</v>
      </c>
      <c r="L78" s="711">
        <f t="shared" si="9"/>
        <v>298</v>
      </c>
      <c r="N78" s="581">
        <v>4</v>
      </c>
      <c r="O78" s="711">
        <f t="shared" si="13"/>
        <v>5.821706471583659E-2</v>
      </c>
      <c r="P78" s="711">
        <f t="shared" si="10"/>
        <v>349.15924876028578</v>
      </c>
      <c r="Q78" s="711">
        <f t="shared" si="14"/>
        <v>314.88565002109357</v>
      </c>
      <c r="R78" s="711">
        <f t="shared" si="15"/>
        <v>301.47278298506433</v>
      </c>
      <c r="S78" s="711">
        <f t="shared" si="16"/>
        <v>298.32966480885955</v>
      </c>
      <c r="T78" s="711">
        <f t="shared" si="11"/>
        <v>298</v>
      </c>
    </row>
    <row r="79" spans="2:20" s="581" customFormat="1">
      <c r="B79" s="581">
        <v>5</v>
      </c>
      <c r="C79" s="711">
        <f t="shared" si="12"/>
        <v>7.2771330894795733E-2</v>
      </c>
      <c r="D79" s="711">
        <f t="shared" si="1"/>
        <v>610.08972459209565</v>
      </c>
      <c r="E79" s="711">
        <f t="shared" si="2"/>
        <v>300.97368213881867</v>
      </c>
      <c r="F79" s="711">
        <f t="shared" si="3"/>
        <v>298.01384858478065</v>
      </c>
      <c r="G79" s="711">
        <f t="shared" si="4"/>
        <v>298.00003195501967</v>
      </c>
      <c r="H79" s="718">
        <f t="shared" si="5"/>
        <v>298.00000001091894</v>
      </c>
      <c r="I79" s="711">
        <f t="shared" si="6"/>
        <v>298</v>
      </c>
      <c r="J79" s="711">
        <f t="shared" si="7"/>
        <v>298</v>
      </c>
      <c r="K79" s="711">
        <f t="shared" si="8"/>
        <v>298</v>
      </c>
      <c r="L79" s="711">
        <f t="shared" si="9"/>
        <v>298</v>
      </c>
      <c r="N79" s="581">
        <v>5</v>
      </c>
      <c r="O79" s="711">
        <f t="shared" si="13"/>
        <v>7.2771330894795733E-2</v>
      </c>
      <c r="P79" s="711">
        <f t="shared" si="10"/>
        <v>355.31955895935624</v>
      </c>
      <c r="Q79" s="711">
        <f t="shared" si="14"/>
        <v>319.90912121116344</v>
      </c>
      <c r="R79" s="711">
        <f t="shared" si="15"/>
        <v>303.94584041472098</v>
      </c>
      <c r="S79" s="711">
        <f t="shared" si="16"/>
        <v>299.00717229692725</v>
      </c>
      <c r="T79" s="711">
        <f t="shared" si="11"/>
        <v>298.15877311431359</v>
      </c>
    </row>
    <row r="80" spans="2:20" s="581" customFormat="1">
      <c r="B80" s="581">
        <v>6</v>
      </c>
      <c r="C80" s="711">
        <f t="shared" si="12"/>
        <v>8.7325597073754882E-2</v>
      </c>
      <c r="D80" s="711">
        <f t="shared" si="1"/>
        <v>661.02495596015592</v>
      </c>
      <c r="E80" s="711">
        <f t="shared" si="2"/>
        <v>302.35443259019644</v>
      </c>
      <c r="F80" s="711">
        <f t="shared" si="3"/>
        <v>298.02713498590441</v>
      </c>
      <c r="G80" s="711">
        <f t="shared" si="4"/>
        <v>298.0000941233194</v>
      </c>
      <c r="H80" s="718">
        <f t="shared" si="5"/>
        <v>298.00000006284671</v>
      </c>
      <c r="I80" s="711">
        <f t="shared" si="6"/>
        <v>298.00000000262935</v>
      </c>
      <c r="J80" s="711">
        <f t="shared" si="7"/>
        <v>298</v>
      </c>
      <c r="K80" s="711">
        <f t="shared" si="8"/>
        <v>298</v>
      </c>
      <c r="L80" s="711">
        <f t="shared" si="9"/>
        <v>298</v>
      </c>
      <c r="N80" s="581">
        <v>6</v>
      </c>
      <c r="O80" s="711">
        <f t="shared" si="13"/>
        <v>8.7325597073754882E-2</v>
      </c>
      <c r="P80" s="711">
        <f t="shared" si="10"/>
        <v>360.8191174773857</v>
      </c>
      <c r="Q80" s="711">
        <f t="shared" si="14"/>
        <v>324.59218957453595</v>
      </c>
      <c r="R80" s="711">
        <f t="shared" si="15"/>
        <v>306.60067654227993</v>
      </c>
      <c r="S80" s="711">
        <f t="shared" si="16"/>
        <v>299.99214964325876</v>
      </c>
      <c r="T80" s="711">
        <f t="shared" si="11"/>
        <v>298.56736538622192</v>
      </c>
    </row>
    <row r="81" spans="2:20" s="581" customFormat="1">
      <c r="B81" s="581">
        <v>7</v>
      </c>
      <c r="C81" s="711">
        <f t="shared" si="12"/>
        <v>0.10187986325271403</v>
      </c>
      <c r="D81" s="711">
        <f t="shared" si="1"/>
        <v>708.69886673468966</v>
      </c>
      <c r="E81" s="711">
        <f t="shared" si="2"/>
        <v>303.95250427614297</v>
      </c>
      <c r="F81" s="711">
        <f t="shared" si="3"/>
        <v>298.04652894645324</v>
      </c>
      <c r="G81" s="711">
        <f t="shared" si="4"/>
        <v>298.00021565216025</v>
      </c>
      <c r="H81" s="718">
        <f t="shared" si="5"/>
        <v>298.00000021150481</v>
      </c>
      <c r="I81" s="711">
        <f t="shared" si="6"/>
        <v>298.0000000164971</v>
      </c>
      <c r="J81" s="711">
        <f t="shared" si="7"/>
        <v>298.00000000063318</v>
      </c>
      <c r="K81" s="711">
        <f t="shared" si="8"/>
        <v>298</v>
      </c>
      <c r="L81" s="711">
        <f t="shared" si="9"/>
        <v>298</v>
      </c>
      <c r="N81" s="581">
        <v>7</v>
      </c>
      <c r="O81" s="711">
        <f t="shared" si="13"/>
        <v>0.10187986325271403</v>
      </c>
      <c r="P81" s="711">
        <f t="shared" si="10"/>
        <v>365.82435539808898</v>
      </c>
      <c r="Q81" s="711">
        <f t="shared" si="14"/>
        <v>328.98345842094511</v>
      </c>
      <c r="R81" s="711">
        <f t="shared" si="15"/>
        <v>309.34181255375546</v>
      </c>
      <c r="S81" s="711">
        <f t="shared" si="16"/>
        <v>301.2404463084614</v>
      </c>
      <c r="T81" s="711">
        <f t="shared" si="11"/>
        <v>299.25352112069515</v>
      </c>
    </row>
    <row r="82" spans="2:20" s="581" customFormat="1">
      <c r="B82" s="581">
        <v>8</v>
      </c>
      <c r="C82" s="711">
        <f t="shared" si="12"/>
        <v>0.11643412943167318</v>
      </c>
      <c r="D82" s="711">
        <f t="shared" si="1"/>
        <v>753.32303293366533</v>
      </c>
      <c r="E82" s="711">
        <f t="shared" si="2"/>
        <v>305.75125611768124</v>
      </c>
      <c r="F82" s="711">
        <f t="shared" si="3"/>
        <v>298.07295575330909</v>
      </c>
      <c r="G82" s="711">
        <f t="shared" si="4"/>
        <v>298.00042355136458</v>
      </c>
      <c r="H82" s="718">
        <f t="shared" si="5"/>
        <v>298.00000054336465</v>
      </c>
      <c r="I82" s="711">
        <f t="shared" si="6"/>
        <v>298.0000000596367</v>
      </c>
      <c r="J82" s="711">
        <f t="shared" si="7"/>
        <v>298.00000000430089</v>
      </c>
      <c r="K82" s="711">
        <f t="shared" si="8"/>
        <v>298.00000000015245</v>
      </c>
      <c r="L82" s="711">
        <f t="shared" si="9"/>
        <v>298</v>
      </c>
      <c r="N82" s="581">
        <v>8</v>
      </c>
      <c r="O82" s="711">
        <f t="shared" si="13"/>
        <v>0.11643412943167318</v>
      </c>
      <c r="P82" s="711">
        <f t="shared" si="10"/>
        <v>370.44189658184882</v>
      </c>
      <c r="Q82" s="711">
        <f t="shared" si="14"/>
        <v>333.12520875219224</v>
      </c>
      <c r="R82" s="711">
        <f t="shared" ref="R82:R145" si="17">FoCase*Q81+(1-2*FoCase)*R81+FoCase*S81</f>
        <v>312.12082639808546</v>
      </c>
      <c r="S82" s="711">
        <f t="shared" ref="S82:S145" si="18">FoCase*R81+(1-2*FoCase)*S81+FoCase*T81</f>
        <v>302.71286438722007</v>
      </c>
      <c r="T82" s="711">
        <f t="shared" si="11"/>
        <v>300.21035626039514</v>
      </c>
    </row>
    <row r="83" spans="2:20" s="581" customFormat="1">
      <c r="B83" s="581">
        <v>9</v>
      </c>
      <c r="C83" s="711">
        <f t="shared" si="12"/>
        <v>0.13098839561063233</v>
      </c>
      <c r="D83" s="711">
        <f t="shared" si="1"/>
        <v>795.0952817875401</v>
      </c>
      <c r="E83" s="711">
        <f t="shared" si="2"/>
        <v>307.73515550797129</v>
      </c>
      <c r="F83" s="711">
        <f t="shared" si="3"/>
        <v>298.1072574186619</v>
      </c>
      <c r="G83" s="711">
        <f t="shared" si="4"/>
        <v>298.00074876051991</v>
      </c>
      <c r="H83" s="718">
        <f t="shared" si="5"/>
        <v>298.00000117970455</v>
      </c>
      <c r="I83" s="711">
        <f t="shared" si="6"/>
        <v>298.00000016279779</v>
      </c>
      <c r="J83" s="711">
        <f t="shared" si="7"/>
        <v>298.00000001662727</v>
      </c>
      <c r="K83" s="711">
        <f t="shared" si="8"/>
        <v>298.0000000011147</v>
      </c>
      <c r="L83" s="711">
        <f t="shared" si="9"/>
        <v>298.00000000007344</v>
      </c>
      <c r="N83" s="581">
        <v>9</v>
      </c>
      <c r="O83" s="711">
        <f t="shared" si="13"/>
        <v>0.13098839561063233</v>
      </c>
      <c r="P83" s="711">
        <f t="shared" si="10"/>
        <v>374.74541632841226</v>
      </c>
      <c r="Q83" s="711">
        <f t="shared" si="14"/>
        <v>337.05337377372973</v>
      </c>
      <c r="R83" s="711">
        <f t="shared" si="17"/>
        <v>314.91335948518616</v>
      </c>
      <c r="S83" s="711">
        <f t="shared" si="18"/>
        <v>304.37576620363018</v>
      </c>
      <c r="T83" s="711">
        <f t="shared" si="11"/>
        <v>301.41542434767211</v>
      </c>
    </row>
    <row r="84" spans="2:20" s="581" customFormat="1">
      <c r="B84" s="581">
        <v>10</v>
      </c>
      <c r="C84" s="711">
        <f t="shared" si="12"/>
        <v>0.14554266178959147</v>
      </c>
      <c r="D84" s="711">
        <f t="shared" si="1"/>
        <v>834.20058541736751</v>
      </c>
      <c r="E84" s="711">
        <f t="shared" si="2"/>
        <v>309.88970593202782</v>
      </c>
      <c r="F84" s="711">
        <f t="shared" si="3"/>
        <v>298.15019844802106</v>
      </c>
      <c r="G84" s="711">
        <f t="shared" si="4"/>
        <v>298.00122573812484</v>
      </c>
      <c r="H84" s="718">
        <f t="shared" si="5"/>
        <v>298.00000227980115</v>
      </c>
      <c r="I84" s="711">
        <f t="shared" si="6"/>
        <v>298.00000037247969</v>
      </c>
      <c r="J84" s="711">
        <f t="shared" si="7"/>
        <v>298.00000004809101</v>
      </c>
      <c r="K84" s="711">
        <f t="shared" si="8"/>
        <v>298.00000000459954</v>
      </c>
      <c r="L84" s="711">
        <f t="shared" si="9"/>
        <v>298.00000000057491</v>
      </c>
      <c r="N84" s="581">
        <v>10</v>
      </c>
      <c r="O84" s="711">
        <f t="shared" si="13"/>
        <v>0.14554266178959147</v>
      </c>
      <c r="P84" s="711">
        <f t="shared" si="10"/>
        <v>378.78905843251164</v>
      </c>
      <c r="Q84" s="711">
        <f t="shared" si="14"/>
        <v>340.79845649919594</v>
      </c>
      <c r="R84" s="711">
        <f t="shared" si="17"/>
        <v>317.70733759166006</v>
      </c>
      <c r="S84" s="711">
        <f t="shared" si="18"/>
        <v>306.20044353413033</v>
      </c>
      <c r="T84" s="711">
        <f t="shared" si="11"/>
        <v>302.84089093636658</v>
      </c>
    </row>
    <row r="85" spans="2:20" s="581" customFormat="1">
      <c r="B85" s="581">
        <v>11</v>
      </c>
      <c r="C85" s="711">
        <f t="shared" si="12"/>
        <v>0.16009692796855063</v>
      </c>
      <c r="D85" s="711">
        <f t="shared" si="1"/>
        <v>870.81189642040988</v>
      </c>
      <c r="E85" s="711">
        <f t="shared" si="2"/>
        <v>312.20137929576185</v>
      </c>
      <c r="F85" s="711">
        <f t="shared" si="3"/>
        <v>298.2024712279154</v>
      </c>
      <c r="G85" s="711">
        <f t="shared" si="4"/>
        <v>298.00189208046862</v>
      </c>
      <c r="H85" s="718">
        <f t="shared" si="5"/>
        <v>298.00000404340295</v>
      </c>
      <c r="I85" s="711">
        <f t="shared" si="6"/>
        <v>298.00000075366563</v>
      </c>
      <c r="J85" s="711">
        <f t="shared" si="7"/>
        <v>298.00000011573388</v>
      </c>
      <c r="K85" s="711">
        <f t="shared" si="8"/>
        <v>298.00000001410353</v>
      </c>
      <c r="L85" s="711">
        <f t="shared" si="9"/>
        <v>298.00000000251327</v>
      </c>
      <c r="N85" s="581">
        <v>11</v>
      </c>
      <c r="O85" s="711">
        <f t="shared" si="13"/>
        <v>0.16009692796855063</v>
      </c>
      <c r="P85" s="711">
        <f t="shared" si="10"/>
        <v>382.61458564822908</v>
      </c>
      <c r="Q85" s="711">
        <f t="shared" si="14"/>
        <v>344.3863998557365</v>
      </c>
      <c r="R85" s="711">
        <f t="shared" si="17"/>
        <v>320.4969338829768</v>
      </c>
      <c r="S85" s="711">
        <f t="shared" si="18"/>
        <v>308.16240420172238</v>
      </c>
      <c r="T85" s="711">
        <f t="shared" si="11"/>
        <v>304.45850313798246</v>
      </c>
    </row>
    <row r="86" spans="2:20" s="581" customFormat="1">
      <c r="B86" s="581">
        <v>12</v>
      </c>
      <c r="C86" s="711">
        <f t="shared" si="12"/>
        <v>0.17465119414750976</v>
      </c>
      <c r="D86" s="711">
        <f t="shared" si="1"/>
        <v>905.09092913952963</v>
      </c>
      <c r="E86" s="711">
        <f t="shared" si="2"/>
        <v>314.65755265815886</v>
      </c>
      <c r="F86" s="711">
        <f t="shared" si="3"/>
        <v>298.26470105808477</v>
      </c>
      <c r="G86" s="711">
        <f t="shared" si="4"/>
        <v>298.00278816825772</v>
      </c>
      <c r="H86" s="718">
        <f t="shared" si="5"/>
        <v>298.00000671259971</v>
      </c>
      <c r="I86" s="711">
        <f t="shared" si="6"/>
        <v>298.00000139224676</v>
      </c>
      <c r="J86" s="711">
        <f t="shared" si="7"/>
        <v>298.00000024488054</v>
      </c>
      <c r="K86" s="711">
        <f t="shared" si="8"/>
        <v>298.00000003578612</v>
      </c>
      <c r="L86" s="711">
        <f t="shared" si="9"/>
        <v>298.00000000809518</v>
      </c>
      <c r="N86" s="581">
        <v>12</v>
      </c>
      <c r="O86" s="711">
        <f t="shared" si="13"/>
        <v>0.17465119414750976</v>
      </c>
      <c r="P86" s="711">
        <f t="shared" si="10"/>
        <v>386.2553739811699</v>
      </c>
      <c r="Q86" s="711">
        <f t="shared" si="14"/>
        <v>347.83930586794463</v>
      </c>
      <c r="R86" s="711">
        <f t="shared" si="17"/>
        <v>323.27947719878335</v>
      </c>
      <c r="S86" s="711">
        <f t="shared" si="18"/>
        <v>310.24074521244074</v>
      </c>
      <c r="T86" s="711">
        <f t="shared" si="11"/>
        <v>306.2418217193873</v>
      </c>
    </row>
    <row r="87" spans="2:20" s="581" customFormat="1">
      <c r="B87" s="581">
        <v>13</v>
      </c>
      <c r="C87" s="711">
        <f t="shared" si="12"/>
        <v>0.18920546032646893</v>
      </c>
      <c r="D87" s="711">
        <f t="shared" si="1"/>
        <v>937.18889014715819</v>
      </c>
      <c r="E87" s="711">
        <f t="shared" si="2"/>
        <v>317.24644908031127</v>
      </c>
      <c r="F87" s="711">
        <f t="shared" si="3"/>
        <v>298.33745085135337</v>
      </c>
      <c r="G87" s="711">
        <f t="shared" si="4"/>
        <v>298.0039568391332</v>
      </c>
      <c r="H87" s="718">
        <f t="shared" si="5"/>
        <v>298.00001057317985</v>
      </c>
      <c r="I87" s="711">
        <f t="shared" si="6"/>
        <v>298.00000239714336</v>
      </c>
      <c r="J87" s="711">
        <f t="shared" si="7"/>
        <v>298.00000047082568</v>
      </c>
      <c r="K87" s="711">
        <f t="shared" si="8"/>
        <v>298.00000007946988</v>
      </c>
      <c r="L87" s="711">
        <f t="shared" si="9"/>
        <v>298.00000002143099</v>
      </c>
      <c r="N87" s="581">
        <v>13</v>
      </c>
      <c r="O87" s="711">
        <f t="shared" si="13"/>
        <v>0.18920546032646893</v>
      </c>
      <c r="P87" s="711">
        <f t="shared" si="10"/>
        <v>389.7387562078066</v>
      </c>
      <c r="Q87" s="711">
        <f t="shared" si="14"/>
        <v>351.17602581815663</v>
      </c>
      <c r="R87" s="711">
        <f t="shared" si="17"/>
        <v>326.05387160103601</v>
      </c>
      <c r="S87" s="711">
        <f t="shared" si="18"/>
        <v>312.41762079743768</v>
      </c>
      <c r="T87" s="711">
        <f t="shared" si="11"/>
        <v>308.1670760766923</v>
      </c>
    </row>
    <row r="88" spans="2:20" s="581" customFormat="1">
      <c r="B88" s="581">
        <v>14</v>
      </c>
      <c r="C88" s="711">
        <f t="shared" si="12"/>
        <v>0.20375972650542806</v>
      </c>
      <c r="D88" s="711">
        <f t="shared" si="1"/>
        <v>967.2471612451202</v>
      </c>
      <c r="E88" s="711">
        <f t="shared" si="2"/>
        <v>319.95708232363273</v>
      </c>
      <c r="F88" s="711">
        <f t="shared" si="3"/>
        <v>298.42122552286514</v>
      </c>
      <c r="G88" s="711">
        <f t="shared" si="4"/>
        <v>298.00544308434462</v>
      </c>
      <c r="H88" s="718">
        <f t="shared" si="5"/>
        <v>298.0000159555517</v>
      </c>
      <c r="I88" s="711">
        <f t="shared" si="6"/>
        <v>298.00000390213768</v>
      </c>
      <c r="J88" s="711">
        <f t="shared" si="7"/>
        <v>298.00000084045973</v>
      </c>
      <c r="K88" s="711">
        <f t="shared" si="8"/>
        <v>298.00000015973592</v>
      </c>
      <c r="L88" s="711">
        <f t="shared" si="9"/>
        <v>298.00000004938181</v>
      </c>
      <c r="N88" s="581">
        <v>14</v>
      </c>
      <c r="O88" s="711">
        <f t="shared" si="13"/>
        <v>0.20375972650542806</v>
      </c>
      <c r="P88" s="711">
        <f t="shared" si="10"/>
        <v>393.08747786806208</v>
      </c>
      <c r="Q88" s="711">
        <f t="shared" si="14"/>
        <v>354.41264992805793</v>
      </c>
      <c r="R88" s="711">
        <f t="shared" si="17"/>
        <v>328.81979111482786</v>
      </c>
      <c r="S88" s="711">
        <f t="shared" si="18"/>
        <v>314.67779195425896</v>
      </c>
      <c r="T88" s="711">
        <f t="shared" si="11"/>
        <v>310.21335116196008</v>
      </c>
    </row>
    <row r="89" spans="2:20" s="581" customFormat="1">
      <c r="B89" s="581">
        <v>15</v>
      </c>
      <c r="C89" s="711">
        <f t="shared" si="12"/>
        <v>0.21831399268438723</v>
      </c>
      <c r="D89" s="711">
        <f t="shared" si="1"/>
        <v>995.39793806699709</v>
      </c>
      <c r="E89" s="711">
        <f t="shared" si="2"/>
        <v>322.77920514698235</v>
      </c>
      <c r="F89" s="711">
        <f t="shared" si="3"/>
        <v>298.51647608895246</v>
      </c>
      <c r="G89" s="711">
        <f t="shared" si="4"/>
        <v>298.00729376795863</v>
      </c>
      <c r="H89" s="718">
        <f t="shared" si="5"/>
        <v>298.00002323529264</v>
      </c>
      <c r="I89" s="711">
        <f t="shared" si="6"/>
        <v>298.00000606743697</v>
      </c>
      <c r="J89" s="711">
        <f t="shared" si="7"/>
        <v>298.00000141381713</v>
      </c>
      <c r="K89" s="711">
        <f t="shared" si="8"/>
        <v>298.00000029708661</v>
      </c>
      <c r="L89" s="711">
        <f t="shared" si="9"/>
        <v>298.00000010252631</v>
      </c>
      <c r="N89" s="581">
        <v>15</v>
      </c>
      <c r="O89" s="711">
        <f t="shared" si="13"/>
        <v>0.21831399268438723</v>
      </c>
      <c r="P89" s="711">
        <f t="shared" si="10"/>
        <v>396.32066110198014</v>
      </c>
      <c r="Q89" s="711">
        <f t="shared" si="14"/>
        <v>357.56291790297126</v>
      </c>
      <c r="R89" s="711">
        <f t="shared" si="17"/>
        <v>331.57727174327363</v>
      </c>
      <c r="S89" s="711">
        <f t="shared" si="18"/>
        <v>317.00824403738761</v>
      </c>
      <c r="T89" s="711">
        <f t="shared" si="11"/>
        <v>312.36246741641412</v>
      </c>
    </row>
    <row r="90" spans="2:20" s="581" customFormat="1">
      <c r="B90" s="581">
        <v>16</v>
      </c>
      <c r="C90" s="711">
        <f t="shared" si="12"/>
        <v>0.23286825886334636</v>
      </c>
      <c r="D90" s="711">
        <f t="shared" si="1"/>
        <v>1021.7648271690603</v>
      </c>
      <c r="E90" s="711">
        <f t="shared" si="2"/>
        <v>325.70326096869707</v>
      </c>
      <c r="F90" s="711">
        <f t="shared" si="3"/>
        <v>298.62360349458936</v>
      </c>
      <c r="G90" s="711">
        <f t="shared" si="4"/>
        <v>298.0095573670892</v>
      </c>
      <c r="H90" s="718">
        <f t="shared" si="5"/>
        <v>298.00003283337946</v>
      </c>
      <c r="I90" s="711">
        <f t="shared" si="6"/>
        <v>298.00000908098912</v>
      </c>
      <c r="J90" s="711">
        <f t="shared" si="7"/>
        <v>298.00000226553516</v>
      </c>
      <c r="K90" s="711">
        <f t="shared" si="8"/>
        <v>298.00000051915436</v>
      </c>
      <c r="L90" s="711">
        <f t="shared" si="9"/>
        <v>298.00000019622166</v>
      </c>
      <c r="N90" s="581">
        <v>16</v>
      </c>
      <c r="O90" s="711">
        <f t="shared" si="13"/>
        <v>0.23286825886334636</v>
      </c>
      <c r="P90" s="711">
        <f t="shared" si="10"/>
        <v>399.45448429433759</v>
      </c>
      <c r="Q90" s="711">
        <f t="shared" si="14"/>
        <v>360.63856560443844</v>
      </c>
      <c r="R90" s="711">
        <f t="shared" si="17"/>
        <v>334.32650675126939</v>
      </c>
      <c r="S90" s="711">
        <f t="shared" si="18"/>
        <v>319.3978613646326</v>
      </c>
      <c r="T90" s="711">
        <f t="shared" si="11"/>
        <v>314.59873436450732</v>
      </c>
    </row>
    <row r="91" spans="2:20" s="581" customFormat="1">
      <c r="B91" s="581">
        <v>17</v>
      </c>
      <c r="C91" s="711">
        <f t="shared" si="12"/>
        <v>0.2474225250423055</v>
      </c>
      <c r="D91" s="711">
        <f t="shared" si="1"/>
        <v>1046.4634043082026</v>
      </c>
      <c r="E91" s="711">
        <f t="shared" si="2"/>
        <v>328.72033867474266</v>
      </c>
      <c r="F91" s="711">
        <f t="shared" si="3"/>
        <v>298.74296218714767</v>
      </c>
      <c r="G91" s="711">
        <f t="shared" si="4"/>
        <v>298.01228373173325</v>
      </c>
      <c r="H91" s="718">
        <f t="shared" si="5"/>
        <v>298.00004521614682</v>
      </c>
      <c r="I91" s="711">
        <f t="shared" si="6"/>
        <v>298.00001315957149</v>
      </c>
      <c r="J91" s="711">
        <f t="shared" si="7"/>
        <v>298.00000348621825</v>
      </c>
      <c r="K91" s="711">
        <f t="shared" si="8"/>
        <v>298.00000086193478</v>
      </c>
      <c r="L91" s="711">
        <f t="shared" si="9"/>
        <v>298.00000035173565</v>
      </c>
      <c r="N91" s="581">
        <v>17</v>
      </c>
      <c r="O91" s="711">
        <f t="shared" si="13"/>
        <v>0.2474225250423055</v>
      </c>
      <c r="P91" s="711">
        <f t="shared" si="10"/>
        <v>402.50268886134552</v>
      </c>
      <c r="Q91" s="711">
        <f t="shared" si="14"/>
        <v>363.64961912587182</v>
      </c>
      <c r="R91" s="711">
        <f t="shared" si="17"/>
        <v>337.06774566884326</v>
      </c>
      <c r="S91" s="711">
        <f t="shared" si="18"/>
        <v>321.83714990484276</v>
      </c>
      <c r="T91" s="711">
        <f t="shared" si="11"/>
        <v>316.90866618708031</v>
      </c>
    </row>
    <row r="92" spans="2:20" s="581" customFormat="1">
      <c r="B92" s="581">
        <v>18</v>
      </c>
      <c r="C92" s="711">
        <f t="shared" si="12"/>
        <v>0.26197679122126466</v>
      </c>
      <c r="D92" s="711">
        <f t="shared" si="1"/>
        <v>1069.6017364298855</v>
      </c>
      <c r="E92" s="711">
        <f t="shared" si="2"/>
        <v>331.82213036841637</v>
      </c>
      <c r="F92" s="711">
        <f t="shared" si="3"/>
        <v>298.8748634530225</v>
      </c>
      <c r="G92" s="711">
        <f t="shared" si="4"/>
        <v>298.01552386288978</v>
      </c>
      <c r="H92" s="718">
        <f t="shared" si="5"/>
        <v>298.00006089501397</v>
      </c>
      <c r="I92" s="711">
        <f t="shared" si="6"/>
        <v>298.00001854967343</v>
      </c>
      <c r="J92" s="711">
        <f t="shared" si="7"/>
        <v>298.00000518370422</v>
      </c>
      <c r="K92" s="711">
        <f t="shared" si="8"/>
        <v>298.00000137102728</v>
      </c>
      <c r="L92" s="711">
        <f t="shared" si="9"/>
        <v>298.00000059742752</v>
      </c>
      <c r="N92" s="581">
        <v>18</v>
      </c>
      <c r="O92" s="711">
        <f t="shared" si="13"/>
        <v>0.26197679122126466</v>
      </c>
      <c r="P92" s="711">
        <f t="shared" si="10"/>
        <v>405.47697427666992</v>
      </c>
      <c r="Q92" s="711">
        <f t="shared" si="14"/>
        <v>366.60464495380643</v>
      </c>
      <c r="R92" s="711">
        <f t="shared" si="17"/>
        <v>339.80124597328188</v>
      </c>
      <c r="S92" s="711">
        <f t="shared" si="18"/>
        <v>324.31800071091982</v>
      </c>
      <c r="T92" s="711">
        <f t="shared" si="11"/>
        <v>319.28070074541426</v>
      </c>
    </row>
    <row r="93" spans="2:20" s="581" customFormat="1">
      <c r="B93" s="581">
        <v>19</v>
      </c>
      <c r="C93" s="711">
        <f t="shared" si="12"/>
        <v>0.27653105740022382</v>
      </c>
      <c r="D93" s="711">
        <f t="shared" si="1"/>
        <v>1091.2808697251087</v>
      </c>
      <c r="E93" s="711">
        <f t="shared" si="2"/>
        <v>335.00089187033279</v>
      </c>
      <c r="F93" s="711">
        <f t="shared" si="3"/>
        <v>299.01957853261354</v>
      </c>
      <c r="G93" s="711">
        <f t="shared" si="4"/>
        <v>298.01932970772725</v>
      </c>
      <c r="H93" s="718">
        <f t="shared" si="5"/>
        <v>298.00008042601456</v>
      </c>
      <c r="I93" s="711">
        <f t="shared" si="6"/>
        <v>298.00002552819359</v>
      </c>
      <c r="J93" s="711">
        <f t="shared" si="7"/>
        <v>298.00000748423179</v>
      </c>
      <c r="K93" s="711">
        <f t="shared" si="8"/>
        <v>298.0000021028672</v>
      </c>
      <c r="L93" s="711">
        <f t="shared" si="9"/>
        <v>298.00000096995734</v>
      </c>
      <c r="N93" s="581">
        <v>19</v>
      </c>
      <c r="O93" s="711">
        <f t="shared" si="13"/>
        <v>0.27653105740022382</v>
      </c>
      <c r="P93" s="711">
        <f t="shared" si="10"/>
        <v>408.38731606706529</v>
      </c>
      <c r="Q93" s="711">
        <f t="shared" si="14"/>
        <v>369.51096313729124</v>
      </c>
      <c r="R93" s="711">
        <f t="shared" si="17"/>
        <v>342.52725131573732</v>
      </c>
      <c r="S93" s="711">
        <f t="shared" si="18"/>
        <v>326.83348799096802</v>
      </c>
      <c r="T93" s="711">
        <f t="shared" si="11"/>
        <v>321.70494001760812</v>
      </c>
    </row>
    <row r="94" spans="2:20">
      <c r="B94" s="581">
        <v>20</v>
      </c>
      <c r="C94" s="711">
        <f t="shared" si="12"/>
        <v>0.29108532357918293</v>
      </c>
      <c r="D94" s="711">
        <f t="shared" si="1"/>
        <v>1111.5952859620691</v>
      </c>
      <c r="E94" s="711">
        <f t="shared" si="2"/>
        <v>338.24940578985962</v>
      </c>
      <c r="F94" s="711">
        <f t="shared" si="3"/>
        <v>299.17734152814262</v>
      </c>
      <c r="G94" s="711">
        <f t="shared" si="4"/>
        <v>298.02375397064492</v>
      </c>
      <c r="H94" s="718">
        <f t="shared" si="5"/>
        <v>298.00010440916031</v>
      </c>
      <c r="I94" s="711">
        <f t="shared" si="6"/>
        <v>298.00003440296859</v>
      </c>
      <c r="J94" s="711">
        <f t="shared" si="7"/>
        <v>298.00001053351082</v>
      </c>
      <c r="K94" s="711">
        <f t="shared" si="8"/>
        <v>298.00000312593727</v>
      </c>
      <c r="L94" s="711">
        <f t="shared" si="9"/>
        <v>298.00000151550609</v>
      </c>
      <c r="N94" s="581">
        <v>20</v>
      </c>
      <c r="O94" s="711">
        <f t="shared" si="13"/>
        <v>0.29108532357918293</v>
      </c>
      <c r="P94" s="711">
        <f t="shared" si="10"/>
        <v>411.24222747680096</v>
      </c>
      <c r="Q94" s="711">
        <f t="shared" si="14"/>
        <v>372.37482912392517</v>
      </c>
      <c r="R94" s="711">
        <f t="shared" si="17"/>
        <v>345.24598294116589</v>
      </c>
      <c r="S94" s="711">
        <f t="shared" si="18"/>
        <v>329.37769668364018</v>
      </c>
      <c r="T94" s="711">
        <f t="shared" si="11"/>
        <v>324.17291831525768</v>
      </c>
    </row>
    <row r="95" spans="2:20">
      <c r="B95" s="581">
        <v>21</v>
      </c>
      <c r="C95" s="711">
        <f t="shared" si="12"/>
        <v>0.30563958975814209</v>
      </c>
      <c r="D95" s="711">
        <f t="shared" si="1"/>
        <v>1130.633329154788</v>
      </c>
      <c r="E95" s="711">
        <f t="shared" si="2"/>
        <v>341.56094700079404</v>
      </c>
      <c r="F95" s="711">
        <f t="shared" si="3"/>
        <v>299.34835211784497</v>
      </c>
      <c r="G95" s="711">
        <f t="shared" si="4"/>
        <v>298.02884993914944</v>
      </c>
      <c r="H95" s="718">
        <f t="shared" si="5"/>
        <v>298.00013348766498</v>
      </c>
      <c r="I95" s="711">
        <f t="shared" si="6"/>
        <v>298.00004551315192</v>
      </c>
      <c r="J95" s="711">
        <f t="shared" si="7"/>
        <v>298.00001449769587</v>
      </c>
      <c r="K95" s="711">
        <f t="shared" si="8"/>
        <v>298.00000452194666</v>
      </c>
      <c r="L95" s="711">
        <f t="shared" si="9"/>
        <v>298.0000022909918</v>
      </c>
      <c r="N95" s="581">
        <v>21</v>
      </c>
      <c r="O95" s="711">
        <f t="shared" si="13"/>
        <v>0.30563958975814209</v>
      </c>
      <c r="P95" s="711">
        <f t="shared" si="10"/>
        <v>414.04897787571781</v>
      </c>
      <c r="Q95" s="711">
        <f t="shared" si="14"/>
        <v>375.20158896527681</v>
      </c>
      <c r="R95" s="711">
        <f t="shared" si="17"/>
        <v>347.95763750694942</v>
      </c>
      <c r="S95" s="711">
        <f t="shared" si="18"/>
        <v>331.94557519473148</v>
      </c>
      <c r="T95" s="711">
        <f t="shared" si="11"/>
        <v>326.67739910831722</v>
      </c>
    </row>
    <row r="96" spans="2:20">
      <c r="B96" s="581">
        <v>22</v>
      </c>
      <c r="C96" s="711">
        <f t="shared" si="12"/>
        <v>0.32019385593710126</v>
      </c>
      <c r="D96" s="711">
        <f t="shared" si="1"/>
        <v>1148.4776044969392</v>
      </c>
      <c r="E96" s="711">
        <f t="shared" si="2"/>
        <v>344.92925036494302</v>
      </c>
      <c r="F96" s="711">
        <f t="shared" si="3"/>
        <v>299.53277808919029</v>
      </c>
      <c r="G96" s="711">
        <f t="shared" si="4"/>
        <v>298.03467132353978</v>
      </c>
      <c r="H96" s="718">
        <f t="shared" si="5"/>
        <v>298.00016834705218</v>
      </c>
      <c r="I96" s="711">
        <f t="shared" si="6"/>
        <v>298.00005922945803</v>
      </c>
      <c r="J96" s="711">
        <f t="shared" si="7"/>
        <v>298.00001956426604</v>
      </c>
      <c r="K96" s="711">
        <f t="shared" si="8"/>
        <v>298.00000638696997</v>
      </c>
      <c r="L96" s="711">
        <f t="shared" si="9"/>
        <v>298.0000033652675</v>
      </c>
      <c r="N96" s="581">
        <v>22</v>
      </c>
      <c r="O96" s="711">
        <f t="shared" si="13"/>
        <v>0.32019385593710126</v>
      </c>
      <c r="P96" s="711">
        <f t="shared" si="10"/>
        <v>416.81377671326686</v>
      </c>
      <c r="Q96" s="711">
        <f t="shared" si="14"/>
        <v>377.99581184182301</v>
      </c>
      <c r="R96" s="711">
        <f t="shared" si="17"/>
        <v>350.66238786462668</v>
      </c>
      <c r="S96" s="711">
        <f t="shared" si="18"/>
        <v>334.53280960686521</v>
      </c>
      <c r="T96" s="711">
        <f t="shared" si="11"/>
        <v>329.21219879557884</v>
      </c>
    </row>
    <row r="97" spans="2:20">
      <c r="B97" s="581">
        <v>23</v>
      </c>
      <c r="C97" s="711">
        <f t="shared" si="12"/>
        <v>0.33474812211606042</v>
      </c>
      <c r="D97" s="711">
        <f t="shared" si="1"/>
        <v>1165.2053513637552</v>
      </c>
      <c r="E97" s="711">
        <f t="shared" si="2"/>
        <v>348.34848055743095</v>
      </c>
      <c r="F97" s="711">
        <f t="shared" si="3"/>
        <v>299.73075770296572</v>
      </c>
      <c r="G97" s="711">
        <f t="shared" si="4"/>
        <v>298.04127210945813</v>
      </c>
      <c r="H97" s="718">
        <f t="shared" si="5"/>
        <v>298.00020971416797</v>
      </c>
      <c r="I97" s="711">
        <f t="shared" si="6"/>
        <v>298.00007595428565</v>
      </c>
      <c r="J97" s="711">
        <f t="shared" si="7"/>
        <v>298.0000259428142</v>
      </c>
      <c r="K97" s="711">
        <f t="shared" si="8"/>
        <v>298.00000883253767</v>
      </c>
      <c r="L97" s="711">
        <f t="shared" si="9"/>
        <v>298.00000482029088</v>
      </c>
      <c r="N97" s="581">
        <v>23</v>
      </c>
      <c r="O97" s="711">
        <f t="shared" si="13"/>
        <v>0.33474812211606042</v>
      </c>
      <c r="P97" s="711">
        <f t="shared" si="10"/>
        <v>419.54192932216904</v>
      </c>
      <c r="Q97" s="711">
        <f t="shared" si="14"/>
        <v>380.76140324745353</v>
      </c>
      <c r="R97" s="711">
        <f t="shared" si="17"/>
        <v>353.36038508689262</v>
      </c>
      <c r="S97" s="711">
        <f t="shared" si="18"/>
        <v>337.13571622272173</v>
      </c>
      <c r="T97" s="711">
        <f t="shared" si="11"/>
        <v>331.77203478278238</v>
      </c>
    </row>
    <row r="98" spans="2:20">
      <c r="B98" s="581">
        <v>24</v>
      </c>
      <c r="C98" s="711">
        <f t="shared" si="12"/>
        <v>0.34930238829501953</v>
      </c>
      <c r="D98" s="711">
        <f t="shared" si="1"/>
        <v>1180.8887920677028</v>
      </c>
      <c r="E98" s="711">
        <f t="shared" si="2"/>
        <v>351.81320385706431</v>
      </c>
      <c r="F98" s="711">
        <f t="shared" si="3"/>
        <v>299.94240189928433</v>
      </c>
      <c r="G98" s="711">
        <f t="shared" si="4"/>
        <v>298.04870642242923</v>
      </c>
      <c r="H98" s="718">
        <f t="shared" si="5"/>
        <v>298.00025835611552</v>
      </c>
      <c r="I98" s="711">
        <f t="shared" si="6"/>
        <v>298.00009612173403</v>
      </c>
      <c r="J98" s="711">
        <f t="shared" si="7"/>
        <v>298.00003386574838</v>
      </c>
      <c r="K98" s="711">
        <f t="shared" si="8"/>
        <v>298.00001198667326</v>
      </c>
      <c r="L98" s="711">
        <f t="shared" si="9"/>
        <v>298.00000675225533</v>
      </c>
      <c r="N98" s="581">
        <v>24</v>
      </c>
      <c r="O98" s="711">
        <f t="shared" si="13"/>
        <v>0.34930238829501953</v>
      </c>
      <c r="P98" s="711">
        <f t="shared" si="10"/>
        <v>422.23796933214851</v>
      </c>
      <c r="Q98" s="711">
        <f t="shared" si="14"/>
        <v>383.50170166926108</v>
      </c>
      <c r="R98" s="711">
        <f t="shared" si="17"/>
        <v>356.05176089764905</v>
      </c>
      <c r="S98" s="711">
        <f t="shared" si="18"/>
        <v>339.75114976540351</v>
      </c>
      <c r="T98" s="711">
        <f t="shared" si="11"/>
        <v>334.3523949890332</v>
      </c>
    </row>
    <row r="99" spans="2:20">
      <c r="B99" s="581">
        <v>25</v>
      </c>
      <c r="C99" s="711">
        <f t="shared" si="12"/>
        <v>0.36385665447397869</v>
      </c>
      <c r="D99" s="711">
        <f t="shared" si="1"/>
        <v>1195.5954579440354</v>
      </c>
      <c r="E99" s="711">
        <f t="shared" si="2"/>
        <v>355.31836177396548</v>
      </c>
      <c r="F99" s="711">
        <f t="shared" si="3"/>
        <v>300.16779635585993</v>
      </c>
      <c r="G99" s="711">
        <f t="shared" si="4"/>
        <v>298.05702840356491</v>
      </c>
      <c r="H99" s="718">
        <f t="shared" si="5"/>
        <v>298.00031507912797</v>
      </c>
      <c r="I99" s="711">
        <f t="shared" si="6"/>
        <v>298.00012019752381</v>
      </c>
      <c r="J99" s="711">
        <f t="shared" si="7"/>
        <v>298.00004358890908</v>
      </c>
      <c r="K99" s="711">
        <f t="shared" si="8"/>
        <v>298.00001599487189</v>
      </c>
      <c r="L99" s="711">
        <f t="shared" si="9"/>
        <v>298.00000927267604</v>
      </c>
      <c r="N99" s="581">
        <v>25</v>
      </c>
      <c r="O99" s="711">
        <f t="shared" si="13"/>
        <v>0.36385665447397869</v>
      </c>
      <c r="P99" s="711">
        <f t="shared" si="10"/>
        <v>424.90577143970535</v>
      </c>
      <c r="Q99" s="711">
        <f t="shared" si="14"/>
        <v>386.21956117614678</v>
      </c>
      <c r="R99" s="711">
        <f t="shared" si="17"/>
        <v>358.73663010688477</v>
      </c>
      <c r="S99" s="711">
        <f t="shared" si="18"/>
        <v>342.37642495235752</v>
      </c>
      <c r="T99" s="711">
        <f t="shared" si="11"/>
        <v>336.94942600017976</v>
      </c>
    </row>
    <row r="100" spans="2:20">
      <c r="B100" s="581">
        <v>26</v>
      </c>
      <c r="C100" s="711">
        <f t="shared" si="12"/>
        <v>0.37841092065293785</v>
      </c>
      <c r="D100" s="711">
        <f t="shared" si="1"/>
        <v>1209.3884942398784</v>
      </c>
      <c r="E100" s="711">
        <f t="shared" si="2"/>
        <v>358.85924639499638</v>
      </c>
      <c r="F100" s="711">
        <f t="shared" si="3"/>
        <v>300.40700340821797</v>
      </c>
      <c r="G100" s="711">
        <f t="shared" si="4"/>
        <v>298.06629209566762</v>
      </c>
      <c r="H100" s="718">
        <f t="shared" si="5"/>
        <v>298.00038072739324</v>
      </c>
      <c r="I100" s="711">
        <f t="shared" si="6"/>
        <v>298.00014867883328</v>
      </c>
      <c r="J100" s="711">
        <f t="shared" si="7"/>
        <v>298.00005539210571</v>
      </c>
      <c r="K100" s="711">
        <f t="shared" si="8"/>
        <v>298.00002102101837</v>
      </c>
      <c r="L100" s="711">
        <f t="shared" si="9"/>
        <v>298.00001250942404</v>
      </c>
      <c r="N100" s="581">
        <v>26</v>
      </c>
      <c r="O100" s="711">
        <f t="shared" si="13"/>
        <v>0.37841092065293785</v>
      </c>
      <c r="P100" s="711">
        <f t="shared" si="10"/>
        <v>427.54864756931272</v>
      </c>
      <c r="Q100" s="711">
        <f t="shared" si="14"/>
        <v>388.9174219735379</v>
      </c>
      <c r="R100" s="711">
        <f t="shared" si="17"/>
        <v>361.41509287524696</v>
      </c>
      <c r="S100" s="711">
        <f t="shared" si="18"/>
        <v>345.00924949341942</v>
      </c>
      <c r="T100" s="711">
        <f t="shared" si="11"/>
        <v>339.55983732777725</v>
      </c>
    </row>
    <row r="101" spans="2:20">
      <c r="B101" s="581">
        <v>27</v>
      </c>
      <c r="C101" s="711">
        <f t="shared" si="12"/>
        <v>0.39296518683189696</v>
      </c>
      <c r="D101" s="711">
        <f t="shared" si="1"/>
        <v>1222.3269451847073</v>
      </c>
      <c r="E101" s="711">
        <f t="shared" si="2"/>
        <v>362.4314773352603</v>
      </c>
      <c r="F101" s="711">
        <f t="shared" si="3"/>
        <v>300.66006384088161</v>
      </c>
      <c r="G101" s="711">
        <f t="shared" si="4"/>
        <v>298.07655133901642</v>
      </c>
      <c r="H101" s="718">
        <f t="shared" si="5"/>
        <v>298.00045618184288</v>
      </c>
      <c r="I101" s="711">
        <f t="shared" si="6"/>
        <v>298.00018209405937</v>
      </c>
      <c r="J101" s="711">
        <f t="shared" si="7"/>
        <v>298.00006957957646</v>
      </c>
      <c r="K101" s="711">
        <f t="shared" si="8"/>
        <v>298.00002724824088</v>
      </c>
      <c r="L101" s="711">
        <f t="shared" si="9"/>
        <v>298.00001660770437</v>
      </c>
      <c r="N101" s="581">
        <v>27</v>
      </c>
      <c r="O101" s="711">
        <f t="shared" si="13"/>
        <v>0.39296518683189696</v>
      </c>
      <c r="P101" s="711">
        <f t="shared" si="10"/>
        <v>430.1694289345682</v>
      </c>
      <c r="Q101" s="711">
        <f t="shared" si="14"/>
        <v>391.59737067945514</v>
      </c>
      <c r="R101" s="711">
        <f t="shared" si="17"/>
        <v>364.08723674349028</v>
      </c>
      <c r="S101" s="711">
        <f t="shared" si="18"/>
        <v>347.64766684826918</v>
      </c>
      <c r="T101" s="711">
        <f t="shared" si="11"/>
        <v>342.18081951757063</v>
      </c>
    </row>
    <row r="102" spans="2:20">
      <c r="B102" s="581">
        <v>28</v>
      </c>
      <c r="C102" s="711">
        <f t="shared" si="12"/>
        <v>0.40751945301085613</v>
      </c>
      <c r="D102" s="711">
        <f t="shared" si="1"/>
        <v>1234.4660205305149</v>
      </c>
      <c r="E102" s="711">
        <f t="shared" si="2"/>
        <v>366.03098019123178</v>
      </c>
      <c r="F102" s="711">
        <f t="shared" si="3"/>
        <v>300.92699855798355</v>
      </c>
      <c r="G102" s="711">
        <f t="shared" si="4"/>
        <v>298.08785967616541</v>
      </c>
      <c r="H102" s="718">
        <f t="shared" si="5"/>
        <v>298.00054235891508</v>
      </c>
      <c r="I102" s="711">
        <f t="shared" si="6"/>
        <v>298.0002210025134</v>
      </c>
      <c r="J102" s="711">
        <f t="shared" si="7"/>
        <v>298.00008648037476</v>
      </c>
      <c r="K102" s="711">
        <f t="shared" si="8"/>
        <v>298.00003487969974</v>
      </c>
      <c r="L102" s="711">
        <f t="shared" si="9"/>
        <v>298.0000217309742</v>
      </c>
      <c r="N102" s="581">
        <v>28</v>
      </c>
      <c r="O102" s="711">
        <f t="shared" si="13"/>
        <v>0.40751945301085613</v>
      </c>
      <c r="P102" s="711">
        <f t="shared" si="10"/>
        <v>432.77053609891925</v>
      </c>
      <c r="Q102" s="711">
        <f t="shared" si="14"/>
        <v>394.26119182028066</v>
      </c>
      <c r="R102" s="711">
        <f t="shared" si="17"/>
        <v>366.75313841500588</v>
      </c>
      <c r="S102" s="711">
        <f t="shared" si="18"/>
        <v>350.29000732145357</v>
      </c>
      <c r="T102" s="711">
        <f t="shared" si="11"/>
        <v>344.80997413643229</v>
      </c>
    </row>
    <row r="103" spans="2:20">
      <c r="B103" s="581">
        <v>29</v>
      </c>
      <c r="C103" s="711">
        <f t="shared" si="12"/>
        <v>0.42207371918981529</v>
      </c>
      <c r="D103" s="711">
        <f t="shared" si="1"/>
        <v>1245.8573447662145</v>
      </c>
      <c r="E103" s="711">
        <f t="shared" si="2"/>
        <v>369.65396639785541</v>
      </c>
      <c r="F103" s="711">
        <f t="shared" si="3"/>
        <v>301.20781014120479</v>
      </c>
      <c r="G103" s="711">
        <f t="shared" si="4"/>
        <v>298.10027026512927</v>
      </c>
      <c r="H103" s="718">
        <f t="shared" si="5"/>
        <v>298.00064020930103</v>
      </c>
      <c r="I103" s="711">
        <f t="shared" si="6"/>
        <v>298.00026599405783</v>
      </c>
      <c r="J103" s="711">
        <f t="shared" si="7"/>
        <v>298.00010644868598</v>
      </c>
      <c r="K103" s="711">
        <f t="shared" si="8"/>
        <v>298.00004413931072</v>
      </c>
      <c r="L103" s="711">
        <f t="shared" si="9"/>
        <v>298.00002806179839</v>
      </c>
      <c r="N103" s="581">
        <v>29</v>
      </c>
      <c r="O103" s="711">
        <f t="shared" si="13"/>
        <v>0.42207371918981529</v>
      </c>
      <c r="P103" s="711">
        <f t="shared" si="10"/>
        <v>435.35403880741012</v>
      </c>
      <c r="Q103" s="711">
        <f t="shared" si="14"/>
        <v>396.91041182571036</v>
      </c>
      <c r="R103" s="711">
        <f t="shared" si="17"/>
        <v>369.41286530373645</v>
      </c>
      <c r="S103" s="711">
        <f t="shared" si="18"/>
        <v>352.93484628042722</v>
      </c>
      <c r="T103" s="711">
        <f t="shared" si="11"/>
        <v>347.44525393137445</v>
      </c>
    </row>
    <row r="104" spans="2:20">
      <c r="B104" s="581">
        <v>30</v>
      </c>
      <c r="C104" s="711">
        <f t="shared" si="12"/>
        <v>0.43662798536877445</v>
      </c>
      <c r="D104" s="711">
        <f t="shared" si="1"/>
        <v>1256.5491901325247</v>
      </c>
      <c r="E104" s="711">
        <f t="shared" si="2"/>
        <v>373.29691439830395</v>
      </c>
      <c r="F104" s="711">
        <f t="shared" si="3"/>
        <v>301.50248430242544</v>
      </c>
      <c r="G104" s="711">
        <f t="shared" si="4"/>
        <v>298.11383580037335</v>
      </c>
      <c r="H104" s="718">
        <f t="shared" si="5"/>
        <v>298.00075071668272</v>
      </c>
      <c r="I104" s="711">
        <f t="shared" si="6"/>
        <v>298.00031768869297</v>
      </c>
      <c r="J104" s="711">
        <f t="shared" si="7"/>
        <v>298.00012986407881</v>
      </c>
      <c r="K104" s="711">
        <f t="shared" si="8"/>
        <v>298.00005527240205</v>
      </c>
      <c r="L104" s="711">
        <f t="shared" si="9"/>
        <v>298.00003580264172</v>
      </c>
      <c r="N104" s="581">
        <v>30</v>
      </c>
      <c r="O104" s="711">
        <f t="shared" si="13"/>
        <v>0.43662798536877445</v>
      </c>
      <c r="P104" s="711">
        <f t="shared" si="10"/>
        <v>437.92170709139731</v>
      </c>
      <c r="Q104" s="711">
        <f t="shared" si="14"/>
        <v>399.54633661569659</v>
      </c>
      <c r="R104" s="711">
        <f t="shared" si="17"/>
        <v>372.06647686949623</v>
      </c>
      <c r="S104" s="711">
        <f t="shared" si="18"/>
        <v>355.58096845906357</v>
      </c>
      <c r="T104" s="711">
        <f t="shared" si="11"/>
        <v>350.08491169127819</v>
      </c>
    </row>
    <row r="105" spans="2:20">
      <c r="B105" s="581">
        <v>31</v>
      </c>
      <c r="C105" s="711">
        <f t="shared" si="12"/>
        <v>0.45118225154773356</v>
      </c>
      <c r="D105" s="711">
        <f t="shared" si="1"/>
        <v>1266.5866944903755</v>
      </c>
      <c r="E105" s="711">
        <f t="shared" si="2"/>
        <v>376.95655204102093</v>
      </c>
      <c r="F105" s="711">
        <f t="shared" si="3"/>
        <v>301.81099123799316</v>
      </c>
      <c r="G105" s="711">
        <f t="shared" si="4"/>
        <v>298.12860844106115</v>
      </c>
      <c r="H105" s="718">
        <f t="shared" si="5"/>
        <v>298.00087489646853</v>
      </c>
      <c r="I105" s="711">
        <f t="shared" si="6"/>
        <v>298.00037673609893</v>
      </c>
      <c r="J105" s="711">
        <f t="shared" si="7"/>
        <v>298.00015713169375</v>
      </c>
      <c r="K105" s="711">
        <f t="shared" si="8"/>
        <v>298.00006854630652</v>
      </c>
      <c r="L105" s="711">
        <f t="shared" si="9"/>
        <v>298.00004517659539</v>
      </c>
      <c r="N105" s="581">
        <v>31</v>
      </c>
      <c r="O105" s="711">
        <f t="shared" si="13"/>
        <v>0.45118225154773356</v>
      </c>
      <c r="P105" s="711">
        <f t="shared" si="10"/>
        <v>440.47505492352468</v>
      </c>
      <c r="Q105" s="711">
        <f t="shared" si="14"/>
        <v>402.17008371285345</v>
      </c>
      <c r="R105" s="711">
        <f t="shared" si="17"/>
        <v>374.71402576541345</v>
      </c>
      <c r="S105" s="711">
        <f t="shared" si="18"/>
        <v>358.22733746025898</v>
      </c>
      <c r="T105" s="711">
        <f t="shared" si="11"/>
        <v>352.72745655007515</v>
      </c>
    </row>
    <row r="106" spans="2:20">
      <c r="B106" s="581">
        <v>32</v>
      </c>
      <c r="C106" s="711">
        <f t="shared" si="12"/>
        <v>0.46573651772669272</v>
      </c>
      <c r="D106" s="711">
        <f t="shared" si="1"/>
        <v>1276.0120650274196</v>
      </c>
      <c r="E106" s="711">
        <f t="shared" si="2"/>
        <v>380.62984012422464</v>
      </c>
      <c r="F106" s="711">
        <f t="shared" si="3"/>
        <v>302.13328689106385</v>
      </c>
      <c r="G106" s="711">
        <f t="shared" si="4"/>
        <v>298.14463974605184</v>
      </c>
      <c r="H106" s="718">
        <f t="shared" si="5"/>
        <v>298.0010137945327</v>
      </c>
      <c r="I106" s="711">
        <f t="shared" si="6"/>
        <v>298.00044381513919</v>
      </c>
      <c r="J106" s="711">
        <f t="shared" si="7"/>
        <v>298.00018868237333</v>
      </c>
      <c r="K106" s="711">
        <f t="shared" si="8"/>
        <v>298.00008425088845</v>
      </c>
      <c r="L106" s="711">
        <f t="shared" si="9"/>
        <v>298.00005642803916</v>
      </c>
      <c r="N106" s="581">
        <v>32</v>
      </c>
      <c r="O106" s="711">
        <f t="shared" si="13"/>
        <v>0.46573651772669272</v>
      </c>
      <c r="P106" s="711">
        <f t="shared" si="10"/>
        <v>443.01537751118303</v>
      </c>
      <c r="Q106" s="711">
        <f t="shared" si="14"/>
        <v>404.78260967775742</v>
      </c>
      <c r="R106" s="711">
        <f t="shared" si="17"/>
        <v>377.35555882165301</v>
      </c>
      <c r="S106" s="711">
        <f t="shared" si="18"/>
        <v>360.87306970037559</v>
      </c>
      <c r="T106" s="711">
        <f t="shared" si="11"/>
        <v>355.37161665077895</v>
      </c>
    </row>
    <row r="107" spans="2:20">
      <c r="B107" s="581">
        <v>33</v>
      </c>
      <c r="C107" s="711">
        <f t="shared" si="12"/>
        <v>0.48029078390565189</v>
      </c>
      <c r="D107" s="711">
        <f t="shared" ref="D107:D138" si="19">(1-2*FoAb-2*FoAb*BiCombAb)*D106+2*FoAb*E106+2*FoAb*BiCombAb*Tcomb</f>
        <v>1284.8647687232267</v>
      </c>
      <c r="E107" s="711">
        <f t="shared" ref="E107:E138" si="20">FoAb*D106+(1-2*FoAb)*E106+FoAb*F106</f>
        <v>384.31395701323947</v>
      </c>
      <c r="F107" s="711">
        <f t="shared" ref="F107:F138" si="21">FoAb*E106+(1-2*FoAb)*F106+FoAb*G106</f>
        <v>302.46931412804952</v>
      </c>
      <c r="G107" s="711">
        <f t="shared" ref="G107:G138" si="22">FoAb*F106+(1-2*FoAb)*G106+FoAb*H106</f>
        <v>298.16198061517082</v>
      </c>
      <c r="H107" s="718">
        <f t="shared" ref="H107:H138" si="23">_FoN1*G106+(1-_FoN1-_FoN2)*H106+_FoN2*I106</f>
        <v>298.00116848596315</v>
      </c>
      <c r="I107" s="711">
        <f t="shared" ref="I107:I138" si="24">FoCase*H106+(1-2*FoCase)*I106+FoCase*J106</f>
        <v>298.00051963333124</v>
      </c>
      <c r="J107" s="711">
        <f t="shared" ref="J107:J138" si="25">FoCase*I106+(1-2*FoCase)*J106+FoCase*K106</f>
        <v>298.00022497273716</v>
      </c>
      <c r="K107" s="711">
        <f t="shared" ref="K107:K138" si="26">FoCase*J106+(1-2*FoCase)*K106+FoCase*L106</f>
        <v>298.00010269900804</v>
      </c>
      <c r="L107" s="711">
        <f t="shared" ref="L107:L138" si="27">(1-2*FoCase-2*FoCase*BiAtmCase)*L106+2*FoCase*K106+2*FoCase*BiAtmCase*Tatm</f>
        <v>298.00006982323805</v>
      </c>
      <c r="N107" s="581">
        <v>33</v>
      </c>
      <c r="O107" s="711">
        <f t="shared" si="13"/>
        <v>0.48029078390565189</v>
      </c>
      <c r="P107" s="711">
        <f t="shared" ref="P107:P138" si="28">(1-2*FoCase-2*FoCase*BiCombCase)*P106+2*FoCase*Q106+2*FoCase*BiCombCase*Tcomb</f>
        <v>445.54378315662473</v>
      </c>
      <c r="Q107" s="711">
        <f t="shared" si="14"/>
        <v>407.38473354838806</v>
      </c>
      <c r="R107" s="711">
        <f t="shared" si="17"/>
        <v>379.99111788761371</v>
      </c>
      <c r="S107" s="711">
        <f t="shared" si="18"/>
        <v>363.51741214857662</v>
      </c>
      <c r="T107" s="711">
        <f t="shared" ref="T107:T138" si="29">(1-2*FoCase-2*FoCase*BiAtmCase)*T106+2*FoCase*S106+2*FoCase*BiAtmCase*Tatm</f>
        <v>358.01630724558754</v>
      </c>
    </row>
    <row r="108" spans="2:20">
      <c r="B108" s="581">
        <v>34</v>
      </c>
      <c r="C108" s="711">
        <f t="shared" si="12"/>
        <v>0.49484505008461099</v>
      </c>
      <c r="D108" s="711">
        <f t="shared" si="19"/>
        <v>1293.1817104339045</v>
      </c>
      <c r="E108" s="711">
        <f t="shared" si="20"/>
        <v>388.00628426087223</v>
      </c>
      <c r="F108" s="711">
        <f t="shared" si="21"/>
        <v>302.81900383481508</v>
      </c>
      <c r="G108" s="711">
        <f t="shared" si="22"/>
        <v>298.18068123631036</v>
      </c>
      <c r="H108" s="718">
        <f t="shared" si="23"/>
        <v>298.00134007382269</v>
      </c>
      <c r="I108" s="711">
        <f t="shared" si="24"/>
        <v>298.00060492628847</v>
      </c>
      <c r="J108" s="711">
        <f t="shared" si="25"/>
        <v>298.00026648520475</v>
      </c>
      <c r="K108" s="711">
        <f t="shared" si="26"/>
        <v>298.00012422692367</v>
      </c>
      <c r="L108" s="711">
        <f t="shared" si="27"/>
        <v>298.00008565087552</v>
      </c>
      <c r="N108" s="581">
        <v>34</v>
      </c>
      <c r="O108" s="711">
        <f t="shared" si="13"/>
        <v>0.49484505008461099</v>
      </c>
      <c r="P108" s="711">
        <f t="shared" si="28"/>
        <v>448.06122047592117</v>
      </c>
      <c r="Q108" s="711">
        <f t="shared" ref="Q108:Q139" si="30">FoCase*P107+(1-2*FoCase)*Q107+FoCase*R107</f>
        <v>409.97715686570996</v>
      </c>
      <c r="R108" s="711">
        <f t="shared" si="17"/>
        <v>382.62074055236843</v>
      </c>
      <c r="S108" s="711">
        <f t="shared" si="18"/>
        <v>366.15972330833648</v>
      </c>
      <c r="T108" s="711">
        <f t="shared" si="29"/>
        <v>360.66060344116613</v>
      </c>
    </row>
    <row r="109" spans="2:20">
      <c r="B109" s="581">
        <v>35</v>
      </c>
      <c r="C109" s="711">
        <f t="shared" si="12"/>
        <v>0.50939931626357016</v>
      </c>
      <c r="D109" s="711">
        <f t="shared" si="19"/>
        <v>1300.9973994009333</v>
      </c>
      <c r="E109" s="711">
        <f t="shared" si="20"/>
        <v>391.7043931655889</v>
      </c>
      <c r="F109" s="711">
        <f t="shared" si="21"/>
        <v>303.18227593789697</v>
      </c>
      <c r="G109" s="711">
        <f t="shared" si="22"/>
        <v>298.20079103794592</v>
      </c>
      <c r="H109" s="718">
        <f t="shared" si="23"/>
        <v>298.00152968792617</v>
      </c>
      <c r="I109" s="711">
        <f t="shared" si="24"/>
        <v>298.00070045713818</v>
      </c>
      <c r="J109" s="711">
        <f t="shared" si="25"/>
        <v>298.00031372797031</v>
      </c>
      <c r="K109" s="711">
        <f t="shared" si="26"/>
        <v>298.00014919463416</v>
      </c>
      <c r="L109" s="711">
        <f t="shared" si="27"/>
        <v>298.00010422252319</v>
      </c>
      <c r="N109" s="581">
        <v>35</v>
      </c>
      <c r="O109" s="711">
        <f t="shared" si="13"/>
        <v>0.50939931626357016</v>
      </c>
      <c r="P109" s="711">
        <f t="shared" si="28"/>
        <v>450.56850165315905</v>
      </c>
      <c r="Q109" s="711">
        <f t="shared" si="30"/>
        <v>412.56048078262148</v>
      </c>
      <c r="R109" s="711">
        <f t="shared" si="17"/>
        <v>385.24446076064339</v>
      </c>
      <c r="S109" s="711">
        <f t="shared" si="18"/>
        <v>368.79945696891639</v>
      </c>
      <c r="T109" s="711">
        <f t="shared" si="29"/>
        <v>363.30371691299683</v>
      </c>
    </row>
    <row r="110" spans="2:20">
      <c r="B110" s="581">
        <v>36</v>
      </c>
      <c r="C110" s="711">
        <f t="shared" si="12"/>
        <v>0.52395358244252932</v>
      </c>
      <c r="D110" s="711">
        <f t="shared" si="19"/>
        <v>1308.3441049366838</v>
      </c>
      <c r="E110" s="711">
        <f t="shared" si="20"/>
        <v>395.40603220648791</v>
      </c>
      <c r="F110" s="711">
        <f t="shared" si="21"/>
        <v>303.55904035567454</v>
      </c>
      <c r="G110" s="711">
        <f t="shared" si="22"/>
        <v>298.22235864668033</v>
      </c>
      <c r="H110" s="718">
        <f t="shared" si="23"/>
        <v>298.0017384836371</v>
      </c>
      <c r="I110" s="711">
        <f t="shared" si="24"/>
        <v>298.00080701591912</v>
      </c>
      <c r="J110" s="711">
        <f t="shared" si="25"/>
        <v>298.00036723493139</v>
      </c>
      <c r="K110" s="711">
        <f t="shared" si="26"/>
        <v>298.00017798616358</v>
      </c>
      <c r="L110" s="711">
        <f t="shared" si="27"/>
        <v>298.00012587304951</v>
      </c>
      <c r="N110" s="581">
        <v>36</v>
      </c>
      <c r="O110" s="711">
        <f t="shared" si="13"/>
        <v>0.52395358244252932</v>
      </c>
      <c r="P110" s="711">
        <f t="shared" si="28"/>
        <v>453.06632230754781</v>
      </c>
      <c r="Q110" s="711">
        <f t="shared" si="30"/>
        <v>415.13522068106886</v>
      </c>
      <c r="R110" s="711">
        <f t="shared" si="17"/>
        <v>387.86230933932814</v>
      </c>
      <c r="S110" s="711">
        <f t="shared" si="18"/>
        <v>371.43614832336993</v>
      </c>
      <c r="T110" s="711">
        <f t="shared" si="29"/>
        <v>365.94497601094457</v>
      </c>
    </row>
    <row r="111" spans="2:20">
      <c r="B111" s="581">
        <v>37</v>
      </c>
      <c r="C111" s="711">
        <f t="shared" si="12"/>
        <v>0.53850784862148848</v>
      </c>
      <c r="D111" s="711">
        <f t="shared" si="19"/>
        <v>1315.252001990182</v>
      </c>
      <c r="E111" s="711">
        <f t="shared" si="20"/>
        <v>399.10911529803349</v>
      </c>
      <c r="F111" s="711">
        <f t="shared" si="21"/>
        <v>303.949197884103</v>
      </c>
      <c r="G111" s="711">
        <f t="shared" si="22"/>
        <v>298.24543184945566</v>
      </c>
      <c r="H111" s="718">
        <f t="shared" si="23"/>
        <v>298.00196764068596</v>
      </c>
      <c r="I111" s="711">
        <f t="shared" si="24"/>
        <v>298.00092541896265</v>
      </c>
      <c r="J111" s="711">
        <f t="shared" si="25"/>
        <v>298.00042756557593</v>
      </c>
      <c r="K111" s="711">
        <f t="shared" si="26"/>
        <v>298.00021100978978</v>
      </c>
      <c r="L111" s="711">
        <f t="shared" si="27"/>
        <v>298.00015096096854</v>
      </c>
      <c r="N111" s="581">
        <v>37</v>
      </c>
      <c r="O111" s="711">
        <f t="shared" si="13"/>
        <v>0.53850784862148848</v>
      </c>
      <c r="P111" s="711">
        <f t="shared" si="28"/>
        <v>455.55527846686539</v>
      </c>
      <c r="Q111" s="711">
        <f t="shared" si="30"/>
        <v>417.70181866025422</v>
      </c>
      <c r="R111" s="711">
        <f t="shared" si="17"/>
        <v>390.47431444743216</v>
      </c>
      <c r="S111" s="711">
        <f t="shared" si="18"/>
        <v>374.06940210840412</v>
      </c>
      <c r="T111" s="711">
        <f t="shared" si="29"/>
        <v>368.58380876223816</v>
      </c>
    </row>
    <row r="112" spans="2:20">
      <c r="B112" s="581">
        <v>38</v>
      </c>
      <c r="C112" s="711">
        <f t="shared" si="12"/>
        <v>0.55306211480044765</v>
      </c>
      <c r="D112" s="711">
        <f t="shared" si="19"/>
        <v>1321.7493072509401</v>
      </c>
      <c r="E112" s="711">
        <f t="shared" si="20"/>
        <v>402.81171081121954</v>
      </c>
      <c r="F112" s="711">
        <f t="shared" si="21"/>
        <v>304.35264102131572</v>
      </c>
      <c r="G112" s="711">
        <f t="shared" si="22"/>
        <v>298.27005756009481</v>
      </c>
      <c r="H112" s="718">
        <f t="shared" si="23"/>
        <v>298.00221836201223</v>
      </c>
      <c r="I112" s="711">
        <f t="shared" si="24"/>
        <v>298.00105650825975</v>
      </c>
      <c r="J112" s="711">
        <f t="shared" si="25"/>
        <v>298.00049530482943</v>
      </c>
      <c r="K112" s="711">
        <f t="shared" si="26"/>
        <v>298.00024869821993</v>
      </c>
      <c r="L112" s="711">
        <f t="shared" si="27"/>
        <v>298.00017986873092</v>
      </c>
      <c r="N112" s="581">
        <v>38</v>
      </c>
      <c r="O112" s="711">
        <f t="shared" si="13"/>
        <v>0.55306211480044765</v>
      </c>
      <c r="P112" s="711">
        <f t="shared" si="28"/>
        <v>458.0358810687502</v>
      </c>
      <c r="Q112" s="711">
        <f t="shared" si="30"/>
        <v>420.26065420600202</v>
      </c>
      <c r="R112" s="711">
        <f t="shared" si="17"/>
        <v>393.08050196057894</v>
      </c>
      <c r="S112" s="711">
        <f t="shared" si="18"/>
        <v>376.69888247162208</v>
      </c>
      <c r="T112" s="711">
        <f t="shared" si="29"/>
        <v>371.21972834993221</v>
      </c>
    </row>
    <row r="113" spans="2:20">
      <c r="B113" s="581">
        <v>39</v>
      </c>
      <c r="C113" s="711">
        <f t="shared" si="12"/>
        <v>0.56761638097940681</v>
      </c>
      <c r="D113" s="711">
        <f t="shared" si="19"/>
        <v>1327.8624064059204</v>
      </c>
      <c r="E113" s="711">
        <f t="shared" si="20"/>
        <v>406.51203131130239</v>
      </c>
      <c r="F113" s="711">
        <f t="shared" si="21"/>
        <v>304.76925473512415</v>
      </c>
      <c r="G113" s="711">
        <f t="shared" si="22"/>
        <v>298.29628178985922</v>
      </c>
      <c r="H113" s="718">
        <f t="shared" si="23"/>
        <v>298.00249187263159</v>
      </c>
      <c r="I113" s="711">
        <f t="shared" si="24"/>
        <v>298.00120115081745</v>
      </c>
      <c r="J113" s="711">
        <f t="shared" si="25"/>
        <v>298.00057106286556</v>
      </c>
      <c r="K113" s="711">
        <f t="shared" si="26"/>
        <v>298.00029150871455</v>
      </c>
      <c r="L113" s="711">
        <f t="shared" si="27"/>
        <v>298.00021300295896</v>
      </c>
      <c r="N113" s="581">
        <v>39</v>
      </c>
      <c r="O113" s="711">
        <f t="shared" si="13"/>
        <v>0.56761638097940681</v>
      </c>
      <c r="P113" s="711">
        <f t="shared" si="28"/>
        <v>460.50856834992567</v>
      </c>
      <c r="Q113" s="711">
        <f t="shared" si="30"/>
        <v>422.81205330619287</v>
      </c>
      <c r="R113" s="711">
        <f t="shared" si="17"/>
        <v>395.68089579954039</v>
      </c>
      <c r="S113" s="711">
        <f t="shared" si="18"/>
        <v>379.32430431456231</v>
      </c>
      <c r="T113" s="711">
        <f t="shared" si="29"/>
        <v>373.85232070633805</v>
      </c>
    </row>
    <row r="114" spans="2:20">
      <c r="B114" s="581">
        <v>40</v>
      </c>
      <c r="C114" s="711">
        <f t="shared" si="12"/>
        <v>0.58217064715836586</v>
      </c>
      <c r="D114" s="711">
        <f t="shared" si="19"/>
        <v>1333.6159731247089</v>
      </c>
      <c r="E114" s="711">
        <f t="shared" si="20"/>
        <v>410.20842396548323</v>
      </c>
      <c r="F114" s="711">
        <f t="shared" si="21"/>
        <v>305.19891717717951</v>
      </c>
      <c r="G114" s="711">
        <f t="shared" si="22"/>
        <v>298.32414962172777</v>
      </c>
      <c r="H114" s="718">
        <f t="shared" si="23"/>
        <v>298.0027894185298</v>
      </c>
      <c r="I114" s="711">
        <f t="shared" si="24"/>
        <v>298.00136023800678</v>
      </c>
      <c r="J114" s="711">
        <f t="shared" si="25"/>
        <v>298.0006554748831</v>
      </c>
      <c r="K114" s="711">
        <f t="shared" si="26"/>
        <v>298.0003399231631</v>
      </c>
      <c r="L114" s="711">
        <f t="shared" si="27"/>
        <v>298.00025079462847</v>
      </c>
      <c r="N114" s="581">
        <v>40</v>
      </c>
      <c r="O114" s="711">
        <f t="shared" si="13"/>
        <v>0.58217064715836586</v>
      </c>
      <c r="P114" s="711">
        <f t="shared" si="28"/>
        <v>462.9737164309862</v>
      </c>
      <c r="Q114" s="711">
        <f t="shared" si="30"/>
        <v>425.35629623858546</v>
      </c>
      <c r="R114" s="711">
        <f t="shared" si="17"/>
        <v>398.27551821094795</v>
      </c>
      <c r="S114" s="711">
        <f t="shared" si="18"/>
        <v>381.94542589659147</v>
      </c>
      <c r="T114" s="711">
        <f t="shared" si="29"/>
        <v>376.48123391340346</v>
      </c>
    </row>
    <row r="115" spans="2:20">
      <c r="B115" s="581">
        <v>41</v>
      </c>
      <c r="C115" s="711">
        <f t="shared" si="12"/>
        <v>0.59672491333732502</v>
      </c>
      <c r="D115" s="711">
        <f t="shared" si="19"/>
        <v>1339.0330803106012</v>
      </c>
      <c r="E115" s="711">
        <f t="shared" si="20"/>
        <v>413.89936157695018</v>
      </c>
      <c r="F115" s="711">
        <f t="shared" si="21"/>
        <v>305.64150034731603</v>
      </c>
      <c r="G115" s="711">
        <f t="shared" si="22"/>
        <v>298.35370518812385</v>
      </c>
      <c r="H115" s="718">
        <f t="shared" si="23"/>
        <v>298.00311226558392</v>
      </c>
      <c r="I115" s="711">
        <f t="shared" si="24"/>
        <v>298.00153468490475</v>
      </c>
      <c r="J115" s="711">
        <f t="shared" si="25"/>
        <v>298.00074920085115</v>
      </c>
      <c r="K115" s="711">
        <f t="shared" si="26"/>
        <v>298.0003944481129</v>
      </c>
      <c r="L115" s="711">
        <f t="shared" si="27"/>
        <v>298.00029369919935</v>
      </c>
      <c r="N115" s="581">
        <v>41</v>
      </c>
      <c r="O115" s="711">
        <f t="shared" si="13"/>
        <v>0.59672491333732502</v>
      </c>
      <c r="P115" s="711">
        <f t="shared" si="28"/>
        <v>465.43164835955974</v>
      </c>
      <c r="Q115" s="711">
        <f t="shared" si="30"/>
        <v>427.89362422438847</v>
      </c>
      <c r="R115" s="711">
        <f t="shared" si="17"/>
        <v>400.86439000713597</v>
      </c>
      <c r="S115" s="711">
        <f t="shared" si="18"/>
        <v>384.56204251601326</v>
      </c>
      <c r="T115" s="711">
        <f t="shared" si="29"/>
        <v>379.10616914687705</v>
      </c>
    </row>
    <row r="116" spans="2:20">
      <c r="B116" s="581">
        <v>42</v>
      </c>
      <c r="C116" s="711">
        <f t="shared" si="12"/>
        <v>0.61127917951628419</v>
      </c>
      <c r="D116" s="711">
        <f t="shared" si="19"/>
        <v>1344.1353041203399</v>
      </c>
      <c r="E116" s="711">
        <f t="shared" si="20"/>
        <v>417.58343420452672</v>
      </c>
      <c r="F116" s="711">
        <f t="shared" si="21"/>
        <v>306.09687071136534</v>
      </c>
      <c r="G116" s="711">
        <f t="shared" si="22"/>
        <v>298.38499165183464</v>
      </c>
      <c r="H116" s="718">
        <f t="shared" si="23"/>
        <v>298.00346169851139</v>
      </c>
      <c r="I116" s="711">
        <f t="shared" si="24"/>
        <v>298.00172542963196</v>
      </c>
      <c r="J116" s="711">
        <f t="shared" si="25"/>
        <v>298.0008529252259</v>
      </c>
      <c r="K116" s="711">
        <f t="shared" si="26"/>
        <v>298.00045561475434</v>
      </c>
      <c r="L116" s="711">
        <f t="shared" si="27"/>
        <v>298.00034219669715</v>
      </c>
      <c r="N116" s="581">
        <v>42</v>
      </c>
      <c r="O116" s="711">
        <f t="shared" si="13"/>
        <v>0.61127917951628419</v>
      </c>
      <c r="P116" s="711">
        <f t="shared" si="28"/>
        <v>467.88264183638171</v>
      </c>
      <c r="Q116" s="711">
        <f t="shared" si="30"/>
        <v>430.42424511278034</v>
      </c>
      <c r="R116" s="711">
        <f t="shared" si="17"/>
        <v>403.4475307710664</v>
      </c>
      <c r="S116" s="711">
        <f t="shared" si="18"/>
        <v>387.17398111150254</v>
      </c>
      <c r="T116" s="711">
        <f t="shared" si="29"/>
        <v>381.72687293941567</v>
      </c>
    </row>
    <row r="117" spans="2:20">
      <c r="B117" s="581">
        <v>43</v>
      </c>
      <c r="C117" s="711">
        <f t="shared" si="12"/>
        <v>0.62583344569524335</v>
      </c>
      <c r="D117" s="711">
        <f t="shared" si="19"/>
        <v>1348.9428212225748</v>
      </c>
      <c r="E117" s="711">
        <f t="shared" si="20"/>
        <v>421.25934132981985</v>
      </c>
      <c r="F117" s="711">
        <f t="shared" si="21"/>
        <v>306.56488977551726</v>
      </c>
      <c r="G117" s="711">
        <f t="shared" si="22"/>
        <v>298.41805118988401</v>
      </c>
      <c r="H117" s="718">
        <f t="shared" si="23"/>
        <v>298.00383901984793</v>
      </c>
      <c r="I117" s="711">
        <f t="shared" si="24"/>
        <v>298.00193343268802</v>
      </c>
      <c r="J117" s="711">
        <f t="shared" si="25"/>
        <v>298.00096735664056</v>
      </c>
      <c r="K117" s="711">
        <f t="shared" si="26"/>
        <v>298.00052397886475</v>
      </c>
      <c r="L117" s="711">
        <f t="shared" si="27"/>
        <v>298.00039679174836</v>
      </c>
      <c r="N117" s="581">
        <v>43</v>
      </c>
      <c r="O117" s="711">
        <f t="shared" si="13"/>
        <v>0.62583344569524335</v>
      </c>
      <c r="P117" s="711">
        <f t="shared" si="28"/>
        <v>470.3269358161088</v>
      </c>
      <c r="Q117" s="711">
        <f t="shared" si="30"/>
        <v>432.94833823751435</v>
      </c>
      <c r="R117" s="711">
        <f t="shared" si="17"/>
        <v>406.02495903141846</v>
      </c>
      <c r="S117" s="711">
        <f t="shared" si="18"/>
        <v>389.78109564982299</v>
      </c>
      <c r="T117" s="711">
        <f t="shared" si="29"/>
        <v>384.34313057053942</v>
      </c>
    </row>
    <row r="118" spans="2:20">
      <c r="B118" s="581">
        <v>44</v>
      </c>
      <c r="C118" s="711">
        <f t="shared" si="12"/>
        <v>0.64038771187420251</v>
      </c>
      <c r="D118" s="711">
        <f t="shared" si="19"/>
        <v>1353.4744997345479</v>
      </c>
      <c r="E118" s="711">
        <f t="shared" si="20"/>
        <v>424.92588453624211</v>
      </c>
      <c r="F118" s="711">
        <f t="shared" si="21"/>
        <v>307.04541462010127</v>
      </c>
      <c r="G118" s="711">
        <f t="shared" si="22"/>
        <v>298.45292498013657</v>
      </c>
      <c r="H118" s="718">
        <f t="shared" si="23"/>
        <v>298.00424554895403</v>
      </c>
      <c r="I118" s="711">
        <f t="shared" si="24"/>
        <v>298.0021596762864</v>
      </c>
      <c r="J118" s="711">
        <f t="shared" si="25"/>
        <v>298.001093227571</v>
      </c>
      <c r="K118" s="711">
        <f t="shared" si="26"/>
        <v>298.00060012071299</v>
      </c>
      <c r="L118" s="711">
        <f t="shared" si="27"/>
        <v>298.00045801357146</v>
      </c>
      <c r="N118" s="581">
        <v>44</v>
      </c>
      <c r="O118" s="711">
        <f t="shared" si="13"/>
        <v>0.64038771187420251</v>
      </c>
      <c r="P118" s="711">
        <f t="shared" si="28"/>
        <v>472.76473614676405</v>
      </c>
      <c r="Q118" s="711">
        <f t="shared" si="30"/>
        <v>435.46605856619163</v>
      </c>
      <c r="R118" s="711">
        <f t="shared" si="17"/>
        <v>408.59669241218666</v>
      </c>
      <c r="S118" s="711">
        <f t="shared" si="18"/>
        <v>392.38326318531062</v>
      </c>
      <c r="T118" s="711">
        <f t="shared" si="29"/>
        <v>386.95476041931562</v>
      </c>
    </row>
    <row r="119" spans="2:20">
      <c r="B119" s="581">
        <v>45</v>
      </c>
      <c r="C119" s="711">
        <f t="shared" si="12"/>
        <v>0.65494197805316168</v>
      </c>
      <c r="D119" s="711">
        <f t="shared" si="19"/>
        <v>1357.7479842479445</v>
      </c>
      <c r="E119" s="711">
        <f t="shared" si="20"/>
        <v>428.58196066659536</v>
      </c>
      <c r="F119" s="711">
        <f t="shared" si="21"/>
        <v>307.53829839547541</v>
      </c>
      <c r="G119" s="711">
        <f t="shared" si="22"/>
        <v>298.48965319042554</v>
      </c>
      <c r="H119" s="718">
        <f t="shared" si="23"/>
        <v>298.00468262105034</v>
      </c>
      <c r="I119" s="711">
        <f t="shared" si="24"/>
        <v>298.00240516368962</v>
      </c>
      <c r="J119" s="711">
        <f t="shared" si="25"/>
        <v>298.00123129397934</v>
      </c>
      <c r="K119" s="711">
        <f t="shared" si="26"/>
        <v>298.00068464492762</v>
      </c>
      <c r="L119" s="711">
        <f t="shared" si="27"/>
        <v>298.00052641592629</v>
      </c>
      <c r="N119" s="581">
        <v>45</v>
      </c>
      <c r="O119" s="711">
        <f t="shared" si="13"/>
        <v>0.65494197805316168</v>
      </c>
      <c r="P119" s="711">
        <f t="shared" si="28"/>
        <v>475.19622038783109</v>
      </c>
      <c r="Q119" s="711">
        <f t="shared" si="30"/>
        <v>437.97754024522044</v>
      </c>
      <c r="R119" s="711">
        <f t="shared" si="17"/>
        <v>411.16274776050011</v>
      </c>
      <c r="S119" s="711">
        <f t="shared" si="18"/>
        <v>394.98038049328323</v>
      </c>
      <c r="T119" s="711">
        <f t="shared" si="29"/>
        <v>389.56160913955557</v>
      </c>
    </row>
    <row r="120" spans="2:20">
      <c r="B120" s="581">
        <v>46</v>
      </c>
      <c r="C120" s="711">
        <f t="shared" si="12"/>
        <v>0.66949624423212084</v>
      </c>
      <c r="D120" s="711">
        <f t="shared" si="19"/>
        <v>1361.7797753281366</v>
      </c>
      <c r="E120" s="711">
        <f t="shared" si="20"/>
        <v>432.22655542807155</v>
      </c>
      <c r="F120" s="711">
        <f t="shared" si="21"/>
        <v>308.04339078253503</v>
      </c>
      <c r="G120" s="711">
        <f t="shared" si="22"/>
        <v>298.52827497001044</v>
      </c>
      <c r="H120" s="718">
        <f t="shared" si="23"/>
        <v>298.00515158628173</v>
      </c>
      <c r="I120" s="711">
        <f t="shared" si="24"/>
        <v>298.00267091854647</v>
      </c>
      <c r="J120" s="711">
        <f t="shared" si="25"/>
        <v>298.00138233493766</v>
      </c>
      <c r="K120" s="711">
        <f t="shared" si="26"/>
        <v>298.00077818032997</v>
      </c>
      <c r="L120" s="711">
        <f t="shared" si="27"/>
        <v>298.00060257702472</v>
      </c>
      <c r="N120" s="581">
        <v>46</v>
      </c>
      <c r="O120" s="711">
        <f t="shared" si="13"/>
        <v>0.66949624423212084</v>
      </c>
      <c r="P120" s="711">
        <f t="shared" si="28"/>
        <v>477.6215419266241</v>
      </c>
      <c r="Q120" s="711">
        <f t="shared" si="30"/>
        <v>440.48289962847787</v>
      </c>
      <c r="R120" s="711">
        <f t="shared" si="17"/>
        <v>413.72314125583478</v>
      </c>
      <c r="S120" s="711">
        <f t="shared" si="18"/>
        <v>397.57236119378609</v>
      </c>
      <c r="T120" s="711">
        <f t="shared" si="29"/>
        <v>392.16354753772885</v>
      </c>
    </row>
    <row r="121" spans="2:20">
      <c r="B121" s="581">
        <v>47</v>
      </c>
      <c r="C121" s="711">
        <f t="shared" si="12"/>
        <v>0.68405051041107989</v>
      </c>
      <c r="D121" s="711">
        <f t="shared" si="19"/>
        <v>1365.5853038460643</v>
      </c>
      <c r="E121" s="711">
        <f t="shared" si="20"/>
        <v>435.8587374155511</v>
      </c>
      <c r="F121" s="711">
        <f t="shared" si="21"/>
        <v>308.56053842018719</v>
      </c>
      <c r="G121" s="711">
        <f t="shared" si="22"/>
        <v>298.56882844318511</v>
      </c>
      <c r="H121" s="718">
        <f t="shared" si="23"/>
        <v>298.00565380881017</v>
      </c>
      <c r="I121" s="711">
        <f t="shared" si="24"/>
        <v>298.00295798423292</v>
      </c>
      <c r="J121" s="711">
        <f t="shared" si="25"/>
        <v>298.00154715223255</v>
      </c>
      <c r="K121" s="711">
        <f t="shared" si="26"/>
        <v>298.00088137973603</v>
      </c>
      <c r="L121" s="711">
        <f t="shared" si="27"/>
        <v>298.00068709940354</v>
      </c>
      <c r="N121" s="581">
        <v>47</v>
      </c>
      <c r="O121" s="711">
        <f t="shared" si="13"/>
        <v>0.68405051041107989</v>
      </c>
      <c r="P121" s="711">
        <f t="shared" si="28"/>
        <v>480.04083349513644</v>
      </c>
      <c r="Q121" s="711">
        <f t="shared" si="30"/>
        <v>442.98223786487057</v>
      </c>
      <c r="R121" s="711">
        <f t="shared" si="17"/>
        <v>416.27788850332786</v>
      </c>
      <c r="S121" s="711">
        <f t="shared" si="18"/>
        <v>400.15913329425916</v>
      </c>
      <c r="T121" s="711">
        <f t="shared" si="29"/>
        <v>394.76046705124827</v>
      </c>
    </row>
    <row r="122" spans="2:20">
      <c r="B122" s="581">
        <v>48</v>
      </c>
      <c r="C122" s="711">
        <f t="shared" si="12"/>
        <v>0.69860477659003906</v>
      </c>
      <c r="D122" s="711">
        <f t="shared" si="19"/>
        <v>1369.1790004786549</v>
      </c>
      <c r="E122" s="711">
        <f t="shared" si="20"/>
        <v>439.47765252597128</v>
      </c>
      <c r="F122" s="711">
        <f t="shared" si="21"/>
        <v>309.08958530198646</v>
      </c>
      <c r="G122" s="711">
        <f t="shared" si="22"/>
        <v>298.61135070486637</v>
      </c>
      <c r="H122" s="718">
        <f t="shared" si="23"/>
        <v>298.00619066593543</v>
      </c>
      <c r="I122" s="711">
        <f t="shared" si="24"/>
        <v>298.00326742319606</v>
      </c>
      <c r="J122" s="711">
        <f t="shared" si="25"/>
        <v>298.00172656995414</v>
      </c>
      <c r="K122" s="711">
        <f t="shared" si="26"/>
        <v>298.00099491972759</v>
      </c>
      <c r="L122" s="711">
        <f t="shared" si="27"/>
        <v>298.00078060976341</v>
      </c>
      <c r="N122" s="581">
        <v>48</v>
      </c>
      <c r="O122" s="711">
        <f t="shared" si="13"/>
        <v>0.69860477659003906</v>
      </c>
      <c r="P122" s="711">
        <f t="shared" si="28"/>
        <v>482.45421017468573</v>
      </c>
      <c r="Q122" s="711">
        <f t="shared" si="30"/>
        <v>445.47564310903715</v>
      </c>
      <c r="R122" s="711">
        <f t="shared" si="17"/>
        <v>418.82700461351027</v>
      </c>
      <c r="S122" s="711">
        <f t="shared" si="18"/>
        <v>402.7406370901117</v>
      </c>
      <c r="T122" s="711">
        <f t="shared" si="29"/>
        <v>397.35227673968444</v>
      </c>
    </row>
    <row r="123" spans="2:20">
      <c r="B123" s="581">
        <v>49</v>
      </c>
      <c r="C123" s="711">
        <f t="shared" si="12"/>
        <v>0.71315904276899822</v>
      </c>
      <c r="D123" s="711">
        <f t="shared" si="19"/>
        <v>1372.5743606918384</v>
      </c>
      <c r="E123" s="711">
        <f t="shared" si="20"/>
        <v>443.08251873830937</v>
      </c>
      <c r="F123" s="711">
        <f t="shared" si="21"/>
        <v>309.63037314398207</v>
      </c>
      <c r="G123" s="711">
        <f t="shared" si="22"/>
        <v>298.65587781800809</v>
      </c>
      <c r="H123" s="718">
        <f t="shared" si="23"/>
        <v>298.00676354724413</v>
      </c>
      <c r="I123" s="711">
        <f t="shared" si="24"/>
        <v>298.00360031630419</v>
      </c>
      <c r="J123" s="711">
        <f t="shared" si="25"/>
        <v>298.00192143406974</v>
      </c>
      <c r="K123" s="711">
        <f t="shared" si="26"/>
        <v>298.00111950039621</v>
      </c>
      <c r="L123" s="711">
        <f t="shared" si="27"/>
        <v>298.00088375877488</v>
      </c>
      <c r="N123" s="581">
        <v>49</v>
      </c>
      <c r="O123" s="711">
        <f t="shared" si="13"/>
        <v>0.71315904276899822</v>
      </c>
      <c r="P123" s="711">
        <f t="shared" si="28"/>
        <v>484.86177196295409</v>
      </c>
      <c r="Q123" s="711">
        <f t="shared" si="30"/>
        <v>447.96319241008194</v>
      </c>
      <c r="R123" s="711">
        <f t="shared" si="17"/>
        <v>421.37050427043516</v>
      </c>
      <c r="S123" s="711">
        <f t="shared" si="18"/>
        <v>405.31682337107679</v>
      </c>
      <c r="T123" s="711">
        <f t="shared" si="29"/>
        <v>399.9389007142039</v>
      </c>
    </row>
    <row r="124" spans="2:20">
      <c r="B124" s="581">
        <v>50</v>
      </c>
      <c r="C124" s="711">
        <f t="shared" si="12"/>
        <v>0.72771330894795738</v>
      </c>
      <c r="D124" s="711">
        <f t="shared" si="19"/>
        <v>1375.7840054998082</v>
      </c>
      <c r="E124" s="711">
        <f t="shared" si="20"/>
        <v>446.67262123537921</v>
      </c>
      <c r="F124" s="711">
        <f t="shared" si="21"/>
        <v>310.18274172569318</v>
      </c>
      <c r="G124" s="711">
        <f t="shared" si="22"/>
        <v>298.70244481269322</v>
      </c>
      <c r="H124" s="718">
        <f t="shared" si="23"/>
        <v>298.00737385378596</v>
      </c>
      <c r="I124" s="711">
        <f t="shared" si="24"/>
        <v>298.00395776220131</v>
      </c>
      <c r="J124" s="711">
        <f t="shared" si="25"/>
        <v>298.00213261198496</v>
      </c>
      <c r="K124" s="711">
        <f t="shared" si="26"/>
        <v>298.0012558450606</v>
      </c>
      <c r="L124" s="711">
        <f t="shared" si="27"/>
        <v>298.00099722085497</v>
      </c>
      <c r="N124" s="581">
        <v>50</v>
      </c>
      <c r="O124" s="711">
        <f t="shared" si="13"/>
        <v>0.72771330894795738</v>
      </c>
      <c r="P124" s="711">
        <f t="shared" si="28"/>
        <v>487.2636059671604</v>
      </c>
      <c r="Q124" s="711">
        <f t="shared" si="30"/>
        <v>450.44495332523127</v>
      </c>
      <c r="R124" s="711">
        <f t="shared" si="17"/>
        <v>423.90840178989265</v>
      </c>
      <c r="S124" s="711">
        <f t="shared" si="18"/>
        <v>407.88765188881018</v>
      </c>
      <c r="T124" s="711">
        <f t="shared" si="29"/>
        <v>402.520275941406</v>
      </c>
    </row>
    <row r="125" spans="2:20">
      <c r="B125" s="581">
        <v>51</v>
      </c>
      <c r="C125" s="711">
        <f t="shared" si="12"/>
        <v>0.74226757512691655</v>
      </c>
      <c r="D125" s="711">
        <f t="shared" si="19"/>
        <v>1378.8197382750816</v>
      </c>
      <c r="E125" s="711">
        <f t="shared" si="20"/>
        <v>450.24730784518766</v>
      </c>
      <c r="F125" s="711">
        <f t="shared" si="21"/>
        <v>310.74652920600431</v>
      </c>
      <c r="G125" s="711">
        <f t="shared" si="22"/>
        <v>298.75108568676814</v>
      </c>
      <c r="H125" s="718">
        <f t="shared" si="23"/>
        <v>298.00802299727684</v>
      </c>
      <c r="I125" s="711">
        <f t="shared" si="24"/>
        <v>298.00434087666929</v>
      </c>
      <c r="J125" s="711">
        <f t="shared" si="25"/>
        <v>298.00236099209224</v>
      </c>
      <c r="K125" s="711">
        <f t="shared" si="26"/>
        <v>298.00140469996097</v>
      </c>
      <c r="L125" s="711">
        <f t="shared" si="27"/>
        <v>298.00112169391485</v>
      </c>
      <c r="N125" s="581">
        <v>51</v>
      </c>
      <c r="O125" s="711">
        <f t="shared" si="13"/>
        <v>0.74226757512691655</v>
      </c>
      <c r="P125" s="711">
        <f t="shared" si="28"/>
        <v>489.65978827781487</v>
      </c>
      <c r="Q125" s="711">
        <f t="shared" si="30"/>
        <v>452.92098529847749</v>
      </c>
      <c r="R125" s="711">
        <f t="shared" si="17"/>
        <v>426.44071116915404</v>
      </c>
      <c r="S125" s="711">
        <f t="shared" si="18"/>
        <v>410.45309004768501</v>
      </c>
      <c r="T125" s="711">
        <f t="shared" si="29"/>
        <v>405.09635036702934</v>
      </c>
    </row>
    <row r="126" spans="2:20">
      <c r="B126" s="581">
        <v>52</v>
      </c>
      <c r="C126" s="711">
        <f t="shared" si="12"/>
        <v>0.75682184130587571</v>
      </c>
      <c r="D126" s="711">
        <f t="shared" si="19"/>
        <v>1381.6925978660738</v>
      </c>
      <c r="E126" s="711">
        <f t="shared" si="20"/>
        <v>453.80598478104559</v>
      </c>
      <c r="F126" s="711">
        <f t="shared" si="21"/>
        <v>311.32157241565517</v>
      </c>
      <c r="G126" s="711">
        <f t="shared" si="22"/>
        <v>298.80183340789262</v>
      </c>
      <c r="H126" s="718">
        <f t="shared" si="23"/>
        <v>298.00871239932849</v>
      </c>
      <c r="I126" s="711">
        <f t="shared" si="24"/>
        <v>298.00475079199629</v>
      </c>
      <c r="J126" s="711">
        <f t="shared" si="25"/>
        <v>298.00260748331004</v>
      </c>
      <c r="K126" s="711">
        <f t="shared" si="26"/>
        <v>298.00156683393118</v>
      </c>
      <c r="L126" s="711">
        <f t="shared" si="27"/>
        <v>298.00125789908213</v>
      </c>
      <c r="N126" s="581">
        <v>52</v>
      </c>
      <c r="O126" s="711">
        <f t="shared" si="13"/>
        <v>0.75682184130587571</v>
      </c>
      <c r="P126" s="711">
        <f t="shared" si="28"/>
        <v>492.05038556957913</v>
      </c>
      <c r="Q126" s="711">
        <f t="shared" si="30"/>
        <v>455.3913408384384</v>
      </c>
      <c r="R126" s="711">
        <f t="shared" si="17"/>
        <v>428.96744612947975</v>
      </c>
      <c r="S126" s="711">
        <f t="shared" si="18"/>
        <v>413.01311178627424</v>
      </c>
      <c r="T126" s="711">
        <f t="shared" si="29"/>
        <v>407.66708131293956</v>
      </c>
    </row>
    <row r="127" spans="2:20">
      <c r="B127" s="581">
        <v>53</v>
      </c>
      <c r="C127" s="711">
        <f t="shared" si="12"/>
        <v>0.77137610748483487</v>
      </c>
      <c r="D127" s="711">
        <f t="shared" si="19"/>
        <v>1384.4129082622069</v>
      </c>
      <c r="E127" s="711">
        <f t="shared" si="20"/>
        <v>457.3481126609791</v>
      </c>
      <c r="F127" s="711">
        <f t="shared" si="21"/>
        <v>311.90770712788884</v>
      </c>
      <c r="G127" s="711">
        <f t="shared" si="22"/>
        <v>298.85471991688667</v>
      </c>
      <c r="H127" s="718">
        <f t="shared" si="23"/>
        <v>298.00944349070392</v>
      </c>
      <c r="I127" s="711">
        <f t="shared" si="24"/>
        <v>298.0051886563528</v>
      </c>
      <c r="J127" s="711">
        <f t="shared" si="25"/>
        <v>298.00287301461265</v>
      </c>
      <c r="K127" s="711">
        <f t="shared" si="26"/>
        <v>298.00174303805056</v>
      </c>
      <c r="L127" s="711">
        <f t="shared" si="27"/>
        <v>298.00140658039879</v>
      </c>
      <c r="N127" s="581">
        <v>53</v>
      </c>
      <c r="O127" s="711">
        <f t="shared" si="13"/>
        <v>0.77137610748483487</v>
      </c>
      <c r="P127" s="711">
        <f t="shared" si="28"/>
        <v>494.43545646897644</v>
      </c>
      <c r="Q127" s="711">
        <f t="shared" si="30"/>
        <v>457.85606652467493</v>
      </c>
      <c r="R127" s="711">
        <f t="shared" si="17"/>
        <v>431.48862015244481</v>
      </c>
      <c r="S127" s="711">
        <f t="shared" si="18"/>
        <v>415.56769662174878</v>
      </c>
      <c r="T127" s="711">
        <f t="shared" si="29"/>
        <v>410.23243410759699</v>
      </c>
    </row>
    <row r="128" spans="2:20">
      <c r="B128" s="581">
        <v>54</v>
      </c>
      <c r="C128" s="711">
        <f t="shared" si="12"/>
        <v>0.78593037366379392</v>
      </c>
      <c r="D128" s="711">
        <f t="shared" si="19"/>
        <v>1386.9903250309726</v>
      </c>
      <c r="E128" s="711">
        <f t="shared" si="20"/>
        <v>460.87320278825348</v>
      </c>
      <c r="F128" s="711">
        <f t="shared" si="21"/>
        <v>312.50476830872265</v>
      </c>
      <c r="G128" s="711">
        <f t="shared" si="22"/>
        <v>298.90977613226454</v>
      </c>
      <c r="H128" s="718">
        <f t="shared" si="23"/>
        <v>298.01021771059754</v>
      </c>
      <c r="I128" s="711">
        <f t="shared" si="24"/>
        <v>298.00565563317565</v>
      </c>
      <c r="J128" s="711">
        <f t="shared" si="25"/>
        <v>298.0031585345526</v>
      </c>
      <c r="K128" s="711">
        <f t="shared" si="26"/>
        <v>298.00193412527801</v>
      </c>
      <c r="L128" s="711">
        <f t="shared" si="27"/>
        <v>298.0015685044973</v>
      </c>
      <c r="N128" s="581">
        <v>54</v>
      </c>
      <c r="O128" s="711">
        <f t="shared" si="13"/>
        <v>0.78593037366379392</v>
      </c>
      <c r="P128" s="711">
        <f t="shared" si="28"/>
        <v>496.81505272290917</v>
      </c>
      <c r="Q128" s="711">
        <f t="shared" si="30"/>
        <v>460.31520386745285</v>
      </c>
      <c r="R128" s="711">
        <f t="shared" si="17"/>
        <v>434.00424651098217</v>
      </c>
      <c r="S128" s="711">
        <f t="shared" si="18"/>
        <v>418.11682883346276</v>
      </c>
      <c r="T128" s="711">
        <f t="shared" si="29"/>
        <v>412.79238091599893</v>
      </c>
    </row>
    <row r="129" spans="2:20">
      <c r="B129" s="581">
        <v>55</v>
      </c>
      <c r="C129" s="711">
        <f t="shared" si="12"/>
        <v>0.80048463984275309</v>
      </c>
      <c r="D129" s="711">
        <f t="shared" si="19"/>
        <v>1389.4338787367856</v>
      </c>
      <c r="E129" s="711">
        <f t="shared" si="20"/>
        <v>464.38081367600432</v>
      </c>
      <c r="F129" s="711">
        <f t="shared" si="21"/>
        <v>313.11259034820625</v>
      </c>
      <c r="G129" s="711">
        <f t="shared" si="22"/>
        <v>298.96703195585337</v>
      </c>
      <c r="H129" s="718">
        <f t="shared" si="23"/>
        <v>298.01103650594047</v>
      </c>
      <c r="I129" s="711">
        <f t="shared" si="24"/>
        <v>298.00615290056066</v>
      </c>
      <c r="J129" s="711">
        <f t="shared" si="25"/>
        <v>298.00346501077627</v>
      </c>
      <c r="K129" s="711">
        <f t="shared" si="26"/>
        <v>298.00214093006889</v>
      </c>
      <c r="L129" s="711">
        <f t="shared" si="27"/>
        <v>298.00174446025596</v>
      </c>
      <c r="N129" s="581">
        <v>55</v>
      </c>
      <c r="O129" s="711">
        <f t="shared" si="13"/>
        <v>0.80048463984275309</v>
      </c>
      <c r="P129" s="711">
        <f t="shared" si="28"/>
        <v>499.18922019699647</v>
      </c>
      <c r="Q129" s="711">
        <f t="shared" si="30"/>
        <v>462.76879004229164</v>
      </c>
      <c r="R129" s="711">
        <f t="shared" si="17"/>
        <v>436.51433829591326</v>
      </c>
      <c r="S129" s="711">
        <f t="shared" si="18"/>
        <v>420.66049676545447</v>
      </c>
      <c r="T129" s="711">
        <f t="shared" si="29"/>
        <v>415.34689974004357</v>
      </c>
    </row>
    <row r="130" spans="2:20">
      <c r="B130" s="581">
        <v>56</v>
      </c>
      <c r="C130" s="711">
        <f t="shared" si="12"/>
        <v>0.81503890602171225</v>
      </c>
      <c r="D130" s="711">
        <f t="shared" si="19"/>
        <v>1391.7520155378145</v>
      </c>
      <c r="E130" s="711">
        <f t="shared" si="20"/>
        <v>467.870547800076</v>
      </c>
      <c r="F130" s="711">
        <f t="shared" si="21"/>
        <v>313.73100727394643</v>
      </c>
      <c r="G130" s="711">
        <f t="shared" si="22"/>
        <v>299.02651627940088</v>
      </c>
      <c r="H130" s="718">
        <f t="shared" si="23"/>
        <v>298.01190133072913</v>
      </c>
      <c r="I130" s="711">
        <f t="shared" si="24"/>
        <v>298.00668165066361</v>
      </c>
      <c r="J130" s="711">
        <f t="shared" si="25"/>
        <v>298.00379342953477</v>
      </c>
      <c r="K130" s="711">
        <f t="shared" si="26"/>
        <v>298.00236430797673</v>
      </c>
      <c r="L130" s="711">
        <f t="shared" si="27"/>
        <v>298.00193525843633</v>
      </c>
      <c r="N130" s="581">
        <v>56</v>
      </c>
      <c r="O130" s="711">
        <f t="shared" si="13"/>
        <v>0.81503890602171225</v>
      </c>
      <c r="P130" s="711">
        <f t="shared" si="28"/>
        <v>501.55799972851577</v>
      </c>
      <c r="Q130" s="711">
        <f t="shared" si="30"/>
        <v>465.21685851753875</v>
      </c>
      <c r="R130" s="711">
        <f t="shared" si="17"/>
        <v>439.01890843862287</v>
      </c>
      <c r="S130" s="711">
        <f t="shared" si="18"/>
        <v>423.1986922305432</v>
      </c>
      <c r="T130" s="711">
        <f t="shared" si="29"/>
        <v>417.89597356449485</v>
      </c>
    </row>
    <row r="131" spans="2:20">
      <c r="B131" s="581">
        <v>57</v>
      </c>
      <c r="C131" s="711">
        <f t="shared" si="12"/>
        <v>0.82959317220067141</v>
      </c>
      <c r="D131" s="711">
        <f t="shared" si="19"/>
        <v>1393.9526351442339</v>
      </c>
      <c r="E131" s="711">
        <f t="shared" si="20"/>
        <v>471.34204856520216</v>
      </c>
      <c r="F131" s="711">
        <f t="shared" si="21"/>
        <v>314.35985294809046</v>
      </c>
      <c r="G131" s="711">
        <f t="shared" si="22"/>
        <v>299.08825699208353</v>
      </c>
      <c r="H131" s="718">
        <f t="shared" si="23"/>
        <v>298.01281364537709</v>
      </c>
      <c r="I131" s="711">
        <f t="shared" si="24"/>
        <v>298.00724308911003</v>
      </c>
      <c r="J131" s="711">
        <f t="shared" si="25"/>
        <v>298.00414479518975</v>
      </c>
      <c r="K131" s="711">
        <f t="shared" si="26"/>
        <v>298.00260513524205</v>
      </c>
      <c r="L131" s="711">
        <f t="shared" si="27"/>
        <v>298.00214173130325</v>
      </c>
      <c r="N131" s="581">
        <v>57</v>
      </c>
      <c r="O131" s="711">
        <f t="shared" si="13"/>
        <v>0.82959317220067141</v>
      </c>
      <c r="P131" s="711">
        <f t="shared" si="28"/>
        <v>503.92142785512613</v>
      </c>
      <c r="Q131" s="711">
        <f t="shared" si="30"/>
        <v>467.65943959054857</v>
      </c>
      <c r="R131" s="711">
        <f t="shared" si="17"/>
        <v>441.51796973044009</v>
      </c>
      <c r="S131" s="711">
        <f t="shared" si="18"/>
        <v>425.7314100012249</v>
      </c>
      <c r="T131" s="711">
        <f t="shared" si="29"/>
        <v>420.43958962734212</v>
      </c>
    </row>
    <row r="132" spans="2:20">
      <c r="B132" s="581">
        <v>58</v>
      </c>
      <c r="C132" s="711">
        <f t="shared" si="12"/>
        <v>0.84414743837963058</v>
      </c>
      <c r="D132" s="711">
        <f t="shared" si="19"/>
        <v>1396.0431263094076</v>
      </c>
      <c r="E132" s="711">
        <f t="shared" si="20"/>
        <v>474.79499747062914</v>
      </c>
      <c r="F132" s="711">
        <f t="shared" si="21"/>
        <v>314.99896124888431</v>
      </c>
      <c r="G132" s="711">
        <f t="shared" si="22"/>
        <v>299.1522809888321</v>
      </c>
      <c r="H132" s="718">
        <f t="shared" si="23"/>
        <v>298.01377491608952</v>
      </c>
      <c r="I132" s="711">
        <f t="shared" si="24"/>
        <v>298.00783843441479</v>
      </c>
      <c r="J132" s="711">
        <f t="shared" si="25"/>
        <v>298.0045201297163</v>
      </c>
      <c r="K132" s="711">
        <f t="shared" si="26"/>
        <v>298.00286430836843</v>
      </c>
      <c r="L132" s="711">
        <f t="shared" si="27"/>
        <v>298.00236473222964</v>
      </c>
      <c r="N132" s="581">
        <v>58</v>
      </c>
      <c r="O132" s="711">
        <f t="shared" si="13"/>
        <v>0.84414743837963058</v>
      </c>
      <c r="P132" s="711">
        <f t="shared" si="28"/>
        <v>506.27953743746428</v>
      </c>
      <c r="Q132" s="711">
        <f t="shared" si="30"/>
        <v>470.09656084577824</v>
      </c>
      <c r="R132" s="711">
        <f t="shared" si="17"/>
        <v>444.01153483920456</v>
      </c>
      <c r="S132" s="711">
        <f t="shared" si="18"/>
        <v>428.25864737472563</v>
      </c>
      <c r="T132" s="711">
        <f t="shared" si="29"/>
        <v>422.97773879643671</v>
      </c>
    </row>
    <row r="133" spans="2:20">
      <c r="B133" s="581">
        <v>59</v>
      </c>
      <c r="C133" s="711">
        <f t="shared" si="12"/>
        <v>0.85870170455858974</v>
      </c>
      <c r="D133" s="711">
        <f t="shared" si="19"/>
        <v>1398.0304000143735</v>
      </c>
      <c r="E133" s="711">
        <f t="shared" si="20"/>
        <v>478.22911146218809</v>
      </c>
      <c r="F133" s="711">
        <f t="shared" si="21"/>
        <v>315.64816623784816</v>
      </c>
      <c r="G133" s="711">
        <f t="shared" si="22"/>
        <v>299.21861417939874</v>
      </c>
      <c r="H133" s="718">
        <f t="shared" si="23"/>
        <v>298.01478661425932</v>
      </c>
      <c r="I133" s="711">
        <f t="shared" si="24"/>
        <v>298.00846891741026</v>
      </c>
      <c r="J133" s="711">
        <f t="shared" si="25"/>
        <v>298.00492047220354</v>
      </c>
      <c r="K133" s="711">
        <f t="shared" si="26"/>
        <v>298.00314274368793</v>
      </c>
      <c r="L133" s="711">
        <f t="shared" si="27"/>
        <v>298.00260513528792</v>
      </c>
      <c r="N133" s="581">
        <v>59</v>
      </c>
      <c r="O133" s="711">
        <f t="shared" si="13"/>
        <v>0.85870170455858974</v>
      </c>
      <c r="P133" s="711">
        <f t="shared" si="28"/>
        <v>508.63235819107052</v>
      </c>
      <c r="Q133" s="711">
        <f t="shared" si="30"/>
        <v>472.52824754617188</v>
      </c>
      <c r="R133" s="711">
        <f t="shared" si="17"/>
        <v>446.49961632342951</v>
      </c>
      <c r="S133" s="711">
        <f t="shared" si="18"/>
        <v>430.78040380141027</v>
      </c>
      <c r="T133" s="711">
        <f t="shared" si="29"/>
        <v>425.51041503692721</v>
      </c>
    </row>
    <row r="134" spans="2:20">
      <c r="B134" s="581">
        <v>60</v>
      </c>
      <c r="C134" s="711">
        <f t="shared" si="12"/>
        <v>0.8732559707375489</v>
      </c>
      <c r="D134" s="711">
        <f t="shared" si="19"/>
        <v>1399.9209204955664</v>
      </c>
      <c r="E134" s="711">
        <f t="shared" si="20"/>
        <v>481.64414045866499</v>
      </c>
      <c r="F134" s="711">
        <f t="shared" si="21"/>
        <v>316.30730231354249</v>
      </c>
      <c r="G134" s="711">
        <f t="shared" si="22"/>
        <v>299.28728149809291</v>
      </c>
      <c r="H134" s="718">
        <f t="shared" si="23"/>
        <v>298.01585021588443</v>
      </c>
      <c r="I134" s="711">
        <f t="shared" si="24"/>
        <v>298.00913578068435</v>
      </c>
      <c r="J134" s="711">
        <f t="shared" si="25"/>
        <v>298.00534687835318</v>
      </c>
      <c r="K134" s="711">
        <f t="shared" si="26"/>
        <v>298.00344137691718</v>
      </c>
      <c r="L134" s="711">
        <f t="shared" si="27"/>
        <v>298.00286383482859</v>
      </c>
      <c r="N134" s="581">
        <v>60</v>
      </c>
      <c r="O134" s="711">
        <f t="shared" si="13"/>
        <v>0.8732559707375489</v>
      </c>
      <c r="P134" s="711">
        <f t="shared" si="28"/>
        <v>510.97991714085026</v>
      </c>
      <c r="Q134" s="711">
        <f t="shared" si="30"/>
        <v>474.95452296754985</v>
      </c>
      <c r="R134" s="711">
        <f t="shared" si="17"/>
        <v>448.98222664440868</v>
      </c>
      <c r="S134" s="711">
        <f t="shared" si="18"/>
        <v>433.29668056732146</v>
      </c>
      <c r="T134" s="711">
        <f t="shared" si="29"/>
        <v>428.03761495626867</v>
      </c>
    </row>
    <row r="135" spans="2:20">
      <c r="B135" s="581">
        <v>61</v>
      </c>
      <c r="C135" s="711">
        <f t="shared" si="12"/>
        <v>0.88781023691650796</v>
      </c>
      <c r="D135" s="711">
        <f t="shared" si="19"/>
        <v>1401.7207342559764</v>
      </c>
      <c r="E135" s="711">
        <f t="shared" si="20"/>
        <v>485.03986504111037</v>
      </c>
      <c r="F135" s="711">
        <f t="shared" si="21"/>
        <v>316.97620435283528</v>
      </c>
      <c r="G135" s="711">
        <f t="shared" si="22"/>
        <v>299.35830691412082</v>
      </c>
      <c r="H135" s="718">
        <f t="shared" si="23"/>
        <v>298.01696720100551</v>
      </c>
      <c r="I135" s="711">
        <f t="shared" si="24"/>
        <v>298.00984027802849</v>
      </c>
      <c r="J135" s="711">
        <f t="shared" si="25"/>
        <v>298.00580041997728</v>
      </c>
      <c r="K135" s="711">
        <f t="shared" si="26"/>
        <v>298.00376116270508</v>
      </c>
      <c r="L135" s="711">
        <f t="shared" si="27"/>
        <v>298.00314174504831</v>
      </c>
      <c r="N135" s="581">
        <v>61</v>
      </c>
      <c r="O135" s="711">
        <f t="shared" si="13"/>
        <v>0.88781023691650796</v>
      </c>
      <c r="P135" s="711">
        <f t="shared" si="28"/>
        <v>513.3222390093531</v>
      </c>
      <c r="Q135" s="711">
        <f t="shared" si="30"/>
        <v>477.37540868430403</v>
      </c>
      <c r="R135" s="711">
        <f t="shared" si="17"/>
        <v>451.45937817657</v>
      </c>
      <c r="S135" s="711">
        <f t="shared" si="18"/>
        <v>435.80748052296292</v>
      </c>
      <c r="T135" s="711">
        <f t="shared" si="29"/>
        <v>430.55933741550757</v>
      </c>
    </row>
    <row r="136" spans="2:20">
      <c r="B136" s="581">
        <v>62</v>
      </c>
      <c r="C136" s="711">
        <f t="shared" si="12"/>
        <v>0.90236450309546712</v>
      </c>
      <c r="D136" s="711">
        <f t="shared" si="19"/>
        <v>1403.4354971908219</v>
      </c>
      <c r="E136" s="711">
        <f t="shared" si="20"/>
        <v>488.41609429446669</v>
      </c>
      <c r="F136" s="711">
        <f t="shared" si="21"/>
        <v>317.65470784052081</v>
      </c>
      <c r="G136" s="711">
        <f t="shared" si="22"/>
        <v>299.43171344246565</v>
      </c>
      <c r="H136" s="718">
        <f t="shared" si="23"/>
        <v>298.01813905316351</v>
      </c>
      <c r="I136" s="711">
        <f t="shared" si="24"/>
        <v>298.01058367389481</v>
      </c>
      <c r="J136" s="711">
        <f t="shared" si="25"/>
        <v>298.00628218449634</v>
      </c>
      <c r="K136" s="711">
        <f t="shared" si="26"/>
        <v>298.0041030741732</v>
      </c>
      <c r="L136" s="711">
        <f t="shared" si="27"/>
        <v>298.00343979954789</v>
      </c>
      <c r="N136" s="581">
        <v>62</v>
      </c>
      <c r="O136" s="711">
        <f t="shared" si="13"/>
        <v>0.90236450309546712</v>
      </c>
      <c r="P136" s="711">
        <f t="shared" si="28"/>
        <v>515.65934654850935</v>
      </c>
      <c r="Q136" s="711">
        <f t="shared" si="30"/>
        <v>479.79092481349136</v>
      </c>
      <c r="R136" s="711">
        <f t="shared" si="17"/>
        <v>453.93108321632843</v>
      </c>
      <c r="S136" s="711">
        <f t="shared" si="18"/>
        <v>438.31280785159288</v>
      </c>
      <c r="T136" s="711">
        <f t="shared" si="29"/>
        <v>433.07558319718976</v>
      </c>
    </row>
    <row r="137" spans="2:20">
      <c r="B137" s="581">
        <v>63</v>
      </c>
      <c r="C137" s="711">
        <f t="shared" si="12"/>
        <v>0.91691876927442628</v>
      </c>
      <c r="D137" s="711">
        <f t="shared" si="19"/>
        <v>1405.0704999502987</v>
      </c>
      <c r="E137" s="711">
        <f t="shared" si="20"/>
        <v>491.77266379158442</v>
      </c>
      <c r="F137" s="711">
        <f t="shared" si="21"/>
        <v>318.34264898808357</v>
      </c>
      <c r="G137" s="711">
        <f t="shared" si="22"/>
        <v>299.50752315525227</v>
      </c>
      <c r="H137" s="718">
        <f t="shared" si="23"/>
        <v>298.01936725887623</v>
      </c>
      <c r="I137" s="711">
        <f t="shared" si="24"/>
        <v>298.01136724286312</v>
      </c>
      <c r="J137" s="711">
        <f t="shared" si="25"/>
        <v>298.00679327443754</v>
      </c>
      <c r="K137" s="711">
        <f t="shared" si="26"/>
        <v>298.00446810245052</v>
      </c>
      <c r="L137" s="711">
        <f t="shared" si="27"/>
        <v>298.00375895088223</v>
      </c>
      <c r="N137" s="581">
        <v>63</v>
      </c>
      <c r="O137" s="711">
        <f t="shared" si="13"/>
        <v>0.91691876927442628</v>
      </c>
      <c r="P137" s="711">
        <f t="shared" si="28"/>
        <v>517.99126082305793</v>
      </c>
      <c r="Q137" s="711">
        <f t="shared" si="30"/>
        <v>482.20109022338431</v>
      </c>
      <c r="R137" s="711">
        <f t="shared" si="17"/>
        <v>456.39735398965854</v>
      </c>
      <c r="S137" s="711">
        <f t="shared" si="18"/>
        <v>440.81266787127294</v>
      </c>
      <c r="T137" s="711">
        <f t="shared" si="29"/>
        <v>435.58635472164474</v>
      </c>
    </row>
    <row r="138" spans="2:20">
      <c r="B138" s="581">
        <v>64</v>
      </c>
      <c r="C138" s="711">
        <f t="shared" si="12"/>
        <v>0.93147303545338545</v>
      </c>
      <c r="D138" s="711">
        <f t="shared" si="19"/>
        <v>1406.6306916539959</v>
      </c>
      <c r="E138" s="711">
        <f t="shared" si="20"/>
        <v>495.10943371034284</v>
      </c>
      <c r="F138" s="711">
        <f t="shared" si="21"/>
        <v>319.03986484235099</v>
      </c>
      <c r="G138" s="711">
        <f t="shared" si="22"/>
        <v>299.58575719354246</v>
      </c>
      <c r="H138" s="718">
        <f t="shared" si="23"/>
        <v>298.02065330713361</v>
      </c>
      <c r="I138" s="711">
        <f t="shared" si="24"/>
        <v>298.01219226911803</v>
      </c>
      <c r="J138" s="711">
        <f t="shared" si="25"/>
        <v>298.00733480693418</v>
      </c>
      <c r="K138" s="711">
        <f t="shared" si="26"/>
        <v>298.00485725620268</v>
      </c>
      <c r="L138" s="711">
        <f t="shared" si="27"/>
        <v>298.00410017010245</v>
      </c>
      <c r="N138" s="581">
        <v>64</v>
      </c>
      <c r="O138" s="711">
        <f t="shared" si="13"/>
        <v>0.93147303545338545</v>
      </c>
      <c r="P138" s="711">
        <f t="shared" si="28"/>
        <v>520.31800145270267</v>
      </c>
      <c r="Q138" s="711">
        <f t="shared" si="30"/>
        <v>484.6059227116549</v>
      </c>
      <c r="R138" s="711">
        <f t="shared" si="17"/>
        <v>458.85820265857205</v>
      </c>
      <c r="S138" s="711">
        <f t="shared" si="18"/>
        <v>443.30706686575604</v>
      </c>
      <c r="T138" s="711">
        <f t="shared" si="29"/>
        <v>438.09165580459961</v>
      </c>
    </row>
    <row r="139" spans="2:20">
      <c r="B139" s="581">
        <v>65</v>
      </c>
      <c r="C139" s="711">
        <f t="shared" si="12"/>
        <v>0.94602730163234461</v>
      </c>
      <c r="D139" s="711">
        <f t="shared" ref="D139:D170" si="31">(1-2*FoAb-2*FoAb*BiCombAb)*D138+2*FoAb*E138+2*FoAb*BiCombAb*Tcomb</f>
        <v>1408.1207020641277</v>
      </c>
      <c r="E139" s="711">
        <f t="shared" ref="E139:E170" si="32">FoAb*D138+(1-2*FoAb)*E138+FoAb*F138</f>
        <v>498.42628707519481</v>
      </c>
      <c r="F139" s="711">
        <f t="shared" ref="F139:F170" si="33">FoAb*E138+(1-2*FoAb)*F138+FoAb*G138</f>
        <v>319.74619338472684</v>
      </c>
      <c r="G139" s="711">
        <f t="shared" ref="G139:G170" si="34">FoAb*F138+(1-2*FoAb)*G138+FoAb*H138</f>
        <v>299.66643577951146</v>
      </c>
      <c r="H139" s="718">
        <f t="shared" ref="H139:H170" si="35">_FoN1*G138+(1-_FoN1-_FoN2)*H138+_FoN2*I138</f>
        <v>298.02199868891063</v>
      </c>
      <c r="I139" s="711">
        <f t="shared" ref="I139:I170" si="36">FoCase*H138+(1-2*FoCase)*I138+FoCase*J138</f>
        <v>298.01306004593567</v>
      </c>
      <c r="J139" s="711">
        <f t="shared" ref="J139:J170" si="37">FoCase*I138+(1-2*FoCase)*J138+FoCase*K138</f>
        <v>298.0079079132272</v>
      </c>
      <c r="K139" s="711">
        <f t="shared" ref="K139:K170" si="38">FoCase*J138+(1-2*FoCase)*K138+FoCase*L138</f>
        <v>298.00527156115766</v>
      </c>
      <c r="L139" s="711">
        <f t="shared" ref="L139:L170" si="39">(1-2*FoCase-2*FoCase*BiAtmCase)*L138+2*FoCase*K138+2*FoCase*BiAtmCase*Tatm</f>
        <v>298.00446444629233</v>
      </c>
      <c r="N139" s="581">
        <v>65</v>
      </c>
      <c r="O139" s="711">
        <f t="shared" si="13"/>
        <v>0.94602730163234461</v>
      </c>
      <c r="P139" s="711">
        <f t="shared" ref="P139:P170" si="40">(1-2*FoCase-2*FoCase*BiCombCase)*P138+2*FoCase*Q138+2*FoCase*BiCombCase*Tcomb</f>
        <v>522.63958681900749</v>
      </c>
      <c r="Q139" s="711">
        <f t="shared" si="30"/>
        <v>487.00543915761568</v>
      </c>
      <c r="R139" s="711">
        <f t="shared" si="17"/>
        <v>461.31364132666073</v>
      </c>
      <c r="S139" s="711">
        <f t="shared" si="18"/>
        <v>445.79601194001305</v>
      </c>
      <c r="T139" s="711">
        <f t="shared" ref="T139:T170" si="41">(1-2*FoCase-2*FoCase*BiAtmCase)*T138+2*FoCase*S138+2*FoCase*BiAtmCase*Tatm</f>
        <v>440.59149145010474</v>
      </c>
    </row>
    <row r="140" spans="2:20">
      <c r="B140" s="581">
        <v>66</v>
      </c>
      <c r="C140" s="711">
        <f t="shared" ref="C140:C202" si="42">$C$73*B140</f>
        <v>0.96058156781130377</v>
      </c>
      <c r="D140" s="711">
        <f t="shared" si="31"/>
        <v>1409.5448623177558</v>
      </c>
      <c r="E140" s="711">
        <f t="shared" si="32"/>
        <v>501.72312811502059</v>
      </c>
      <c r="F140" s="711">
        <f t="shared" si="33"/>
        <v>320.46147362165476</v>
      </c>
      <c r="G140" s="711">
        <f t="shared" si="34"/>
        <v>299.74957822896027</v>
      </c>
      <c r="H140" s="718">
        <f t="shared" si="35"/>
        <v>298.02340489669763</v>
      </c>
      <c r="I140" s="711">
        <f t="shared" si="36"/>
        <v>298.01397187518046</v>
      </c>
      <c r="J140" s="711">
        <f t="shared" si="37"/>
        <v>298.00851373816852</v>
      </c>
      <c r="K140" s="711">
        <f t="shared" si="38"/>
        <v>298.00571205962751</v>
      </c>
      <c r="L140" s="711">
        <f t="shared" si="39"/>
        <v>298.00485278609955</v>
      </c>
      <c r="N140" s="581">
        <v>66</v>
      </c>
      <c r="O140" s="711">
        <f t="shared" ref="O140:O200" si="43">$O$73*N140</f>
        <v>0.96058156781130377</v>
      </c>
      <c r="P140" s="711">
        <f t="shared" si="40"/>
        <v>524.95603424216654</v>
      </c>
      <c r="Q140" s="711">
        <f t="shared" ref="Q140:Q171" si="44">FoCase*P139+(1-2*FoCase)*Q139+FoCase*R139</f>
        <v>489.39965565229511</v>
      </c>
      <c r="R140" s="711">
        <f t="shared" si="17"/>
        <v>463.76368204383971</v>
      </c>
      <c r="S140" s="711">
        <f t="shared" si="18"/>
        <v>448.27951089680988</v>
      </c>
      <c r="T140" s="711">
        <f t="shared" si="41"/>
        <v>443.08586767362635</v>
      </c>
    </row>
    <row r="141" spans="2:20">
      <c r="B141" s="581">
        <v>67</v>
      </c>
      <c r="C141" s="711">
        <f t="shared" si="42"/>
        <v>0.97513583399026293</v>
      </c>
      <c r="D141" s="711">
        <f t="shared" si="31"/>
        <v>1410.9072243116721</v>
      </c>
      <c r="E141" s="711">
        <f t="shared" si="32"/>
        <v>504.99988072970291</v>
      </c>
      <c r="F141" s="711">
        <f t="shared" si="33"/>
        <v>321.18554566691517</v>
      </c>
      <c r="G141" s="711">
        <f t="shared" si="34"/>
        <v>299.83520296412058</v>
      </c>
      <c r="H141" s="718">
        <f t="shared" si="35"/>
        <v>298.02487342404731</v>
      </c>
      <c r="I141" s="711">
        <f t="shared" si="36"/>
        <v>298.01492906681108</v>
      </c>
      <c r="J141" s="711">
        <f t="shared" si="37"/>
        <v>298.0091534397277</v>
      </c>
      <c r="K141" s="711">
        <f t="shared" si="38"/>
        <v>298.00617981002864</v>
      </c>
      <c r="L141" s="711">
        <f t="shared" si="39"/>
        <v>298.00526621326208</v>
      </c>
      <c r="N141" s="581">
        <v>67</v>
      </c>
      <c r="O141" s="711">
        <f t="shared" si="43"/>
        <v>0.97513583399026293</v>
      </c>
      <c r="P141" s="711">
        <f t="shared" si="40"/>
        <v>527.26736013203526</v>
      </c>
      <c r="Q141" s="711">
        <f t="shared" si="44"/>
        <v>491.78858760957701</v>
      </c>
      <c r="R141" s="711">
        <f t="shared" si="17"/>
        <v>466.20833681040858</v>
      </c>
      <c r="S141" s="711">
        <f t="shared" si="18"/>
        <v>450.75757213126855</v>
      </c>
      <c r="T141" s="711">
        <f t="shared" si="41"/>
        <v>445.5747913509141</v>
      </c>
    </row>
    <row r="142" spans="2:20">
      <c r="B142" s="581">
        <v>68</v>
      </c>
      <c r="C142" s="711">
        <f t="shared" si="42"/>
        <v>0.98969010016922199</v>
      </c>
      <c r="D142" s="711">
        <f t="shared" si="31"/>
        <v>1412.2115788275191</v>
      </c>
      <c r="E142" s="711">
        <f t="shared" si="32"/>
        <v>508.25648705832958</v>
      </c>
      <c r="F142" s="711">
        <f t="shared" si="33"/>
        <v>321.91825081632317</v>
      </c>
      <c r="G142" s="711">
        <f t="shared" si="34"/>
        <v>299.92332752671354</v>
      </c>
      <c r="H142" s="718">
        <f t="shared" si="35"/>
        <v>298.02640576513784</v>
      </c>
      <c r="I142" s="711">
        <f t="shared" si="36"/>
        <v>298.01593293839721</v>
      </c>
      <c r="J142" s="711">
        <f t="shared" si="37"/>
        <v>298.00982818850139</v>
      </c>
      <c r="K142" s="711">
        <f t="shared" si="38"/>
        <v>298.00667588639999</v>
      </c>
      <c r="L142" s="711">
        <f t="shared" si="39"/>
        <v>298.00570576813197</v>
      </c>
      <c r="N142" s="581">
        <v>68</v>
      </c>
      <c r="O142" s="711">
        <f t="shared" si="43"/>
        <v>0.98969010016922199</v>
      </c>
      <c r="P142" s="711">
        <f t="shared" si="40"/>
        <v>529.57358011717383</v>
      </c>
      <c r="Q142" s="711">
        <f t="shared" si="44"/>
        <v>494.17224986115986</v>
      </c>
      <c r="R142" s="711">
        <f t="shared" si="17"/>
        <v>468.64761758052941</v>
      </c>
      <c r="S142" s="711">
        <f t="shared" si="18"/>
        <v>453.23020454079375</v>
      </c>
      <c r="T142" s="711">
        <f t="shared" si="41"/>
        <v>448.05827008888809</v>
      </c>
    </row>
    <row r="143" spans="2:20">
      <c r="B143" s="581">
        <v>69</v>
      </c>
      <c r="C143" s="711">
        <f t="shared" si="42"/>
        <v>1.0042443663481813</v>
      </c>
      <c r="D143" s="711">
        <f t="shared" si="31"/>
        <v>1413.4614724790367</v>
      </c>
      <c r="E143" s="711">
        <f t="shared" si="32"/>
        <v>511.49290614239123</v>
      </c>
      <c r="F143" s="711">
        <f t="shared" si="33"/>
        <v>322.65943161535318</v>
      </c>
      <c r="G143" s="711">
        <f t="shared" si="34"/>
        <v>300.01396859122565</v>
      </c>
      <c r="H143" s="718">
        <f t="shared" si="35"/>
        <v>298.02800341435136</v>
      </c>
      <c r="I143" s="711">
        <f t="shared" si="36"/>
        <v>298.01698481464479</v>
      </c>
      <c r="J143" s="711">
        <f t="shared" si="37"/>
        <v>298.01053916722674</v>
      </c>
      <c r="K143" s="711">
        <f t="shared" si="38"/>
        <v>298.00720137792035</v>
      </c>
      <c r="L143" s="711">
        <f t="shared" si="39"/>
        <v>298.00617250719642</v>
      </c>
      <c r="N143" s="581">
        <v>69</v>
      </c>
      <c r="O143" s="711">
        <f t="shared" si="43"/>
        <v>1.0042443663481813</v>
      </c>
      <c r="P143" s="711">
        <f t="shared" si="40"/>
        <v>531.87470915510266</v>
      </c>
      <c r="Q143" s="711">
        <f t="shared" si="44"/>
        <v>496.55065673769514</v>
      </c>
      <c r="R143" s="711">
        <f t="shared" si="17"/>
        <v>471.08153626520607</v>
      </c>
      <c r="S143" s="711">
        <f t="shared" si="18"/>
        <v>455.69741744812609</v>
      </c>
      <c r="T143" s="711">
        <f t="shared" si="41"/>
        <v>450.53631211533917</v>
      </c>
    </row>
    <row r="144" spans="2:20">
      <c r="B144" s="581">
        <v>70</v>
      </c>
      <c r="C144" s="711">
        <f t="shared" si="42"/>
        <v>1.0187986325271403</v>
      </c>
      <c r="D144" s="711">
        <f t="shared" si="31"/>
        <v>1414.660223557993</v>
      </c>
      <c r="E144" s="711">
        <f t="shared" si="32"/>
        <v>514.70911267777308</v>
      </c>
      <c r="F144" s="711">
        <f t="shared" si="33"/>
        <v>323.4089319201853</v>
      </c>
      <c r="G144" s="711">
        <f t="shared" si="34"/>
        <v>300.10714197836813</v>
      </c>
      <c r="H144" s="718">
        <f t="shared" si="35"/>
        <v>298.02966786586768</v>
      </c>
      <c r="I144" s="711">
        <f t="shared" si="36"/>
        <v>298.01808602693217</v>
      </c>
      <c r="J144" s="711">
        <f t="shared" si="37"/>
        <v>298.01128757029852</v>
      </c>
      <c r="K144" s="711">
        <f t="shared" si="38"/>
        <v>298.00775738842583</v>
      </c>
      <c r="L144" s="711">
        <f t="shared" si="39"/>
        <v>298.00666750259677</v>
      </c>
      <c r="N144" s="581">
        <v>70</v>
      </c>
      <c r="O144" s="711">
        <f t="shared" si="43"/>
        <v>1.0187986325271403</v>
      </c>
      <c r="P144" s="711">
        <f t="shared" si="40"/>
        <v>534.17076162650812</v>
      </c>
      <c r="Q144" s="711">
        <f t="shared" si="44"/>
        <v>498.92382213811538</v>
      </c>
      <c r="R144" s="711">
        <f t="shared" si="17"/>
        <v>473.51010473483802</v>
      </c>
      <c r="S144" s="711">
        <f t="shared" si="18"/>
        <v>458.15922053561104</v>
      </c>
      <c r="T144" s="711">
        <f t="shared" si="41"/>
        <v>453.00892618470243</v>
      </c>
    </row>
    <row r="145" spans="2:20">
      <c r="B145" s="581">
        <v>71</v>
      </c>
      <c r="C145" s="711">
        <f t="shared" si="42"/>
        <v>1.0333528987060996</v>
      </c>
      <c r="D145" s="711">
        <f t="shared" si="31"/>
        <v>1415.8109368503908</v>
      </c>
      <c r="E145" s="711">
        <f t="shared" si="32"/>
        <v>517.90509584974313</v>
      </c>
      <c r="F145" s="711">
        <f t="shared" si="33"/>
        <v>324.16659695263269</v>
      </c>
      <c r="G145" s="711">
        <f t="shared" si="34"/>
        <v>300.20286266868794</v>
      </c>
      <c r="H145" s="718">
        <f t="shared" si="35"/>
        <v>298.03140061327241</v>
      </c>
      <c r="I145" s="711">
        <f t="shared" si="36"/>
        <v>298.01923791285481</v>
      </c>
      <c r="J145" s="711">
        <f t="shared" si="37"/>
        <v>298.01207460329124</v>
      </c>
      <c r="K145" s="711">
        <f t="shared" si="38"/>
        <v>298.00834503592762</v>
      </c>
      <c r="L145" s="711">
        <f t="shared" si="39"/>
        <v>298.00719184164751</v>
      </c>
      <c r="N145" s="581">
        <v>71</v>
      </c>
      <c r="O145" s="711">
        <f t="shared" si="43"/>
        <v>1.0333528987060996</v>
      </c>
      <c r="P145" s="711">
        <f t="shared" si="40"/>
        <v>536.46175141573519</v>
      </c>
      <c r="Q145" s="711">
        <f t="shared" si="44"/>
        <v>501.29175958887345</v>
      </c>
      <c r="R145" s="711">
        <f t="shared" si="17"/>
        <v>475.93333482141077</v>
      </c>
      <c r="S145" s="711">
        <f t="shared" si="18"/>
        <v>460.61562378904904</v>
      </c>
      <c r="T145" s="711">
        <f t="shared" si="41"/>
        <v>455.47612149756253</v>
      </c>
    </row>
    <row r="146" spans="2:20">
      <c r="B146" s="581">
        <v>72</v>
      </c>
      <c r="C146" s="711">
        <f t="shared" si="42"/>
        <v>1.0479071648850586</v>
      </c>
      <c r="D146" s="711">
        <f t="shared" si="31"/>
        <v>1416.9165174898769</v>
      </c>
      <c r="E146" s="711">
        <f t="shared" si="32"/>
        <v>521.08085824551722</v>
      </c>
      <c r="F146" s="711">
        <f t="shared" si="33"/>
        <v>324.93227334938132</v>
      </c>
      <c r="G146" s="711">
        <f t="shared" si="34"/>
        <v>300.30114481630233</v>
      </c>
      <c r="H146" s="718">
        <f t="shared" si="35"/>
        <v>298.03320314917886</v>
      </c>
      <c r="I146" s="711">
        <f t="shared" si="36"/>
        <v>298.0204418157802</v>
      </c>
      <c r="J146" s="711">
        <f t="shared" si="37"/>
        <v>298.01290148248518</v>
      </c>
      <c r="K146" s="711">
        <f t="shared" si="38"/>
        <v>298.00896545213084</v>
      </c>
      <c r="L146" s="711">
        <f t="shared" si="39"/>
        <v>298.00774662635399</v>
      </c>
      <c r="N146" s="581">
        <v>72</v>
      </c>
      <c r="O146" s="711">
        <f t="shared" si="43"/>
        <v>1.0479071648850586</v>
      </c>
      <c r="P146" s="711">
        <f t="shared" si="40"/>
        <v>538.74769197956425</v>
      </c>
      <c r="Q146" s="711">
        <f t="shared" si="44"/>
        <v>503.65448229456149</v>
      </c>
      <c r="R146" s="711">
        <f t="shared" ref="R146:R202" si="45">FoCase*Q145+(1-2*FoCase)*R145+FoCase*S145</f>
        <v>478.35123832037436</v>
      </c>
      <c r="S146" s="711">
        <f t="shared" ref="S146:S202" si="46">FoCase*R145+(1-2*FoCase)*S145+FoCase*T145</f>
        <v>463.06663744973241</v>
      </c>
      <c r="T146" s="711">
        <f t="shared" si="41"/>
        <v>457.93790763189088</v>
      </c>
    </row>
    <row r="147" spans="2:20">
      <c r="B147" s="581">
        <v>73</v>
      </c>
      <c r="C147" s="711">
        <f t="shared" si="42"/>
        <v>1.0624614310640177</v>
      </c>
      <c r="D147" s="711">
        <f t="shared" si="31"/>
        <v>1417.979683910941</v>
      </c>
      <c r="E147" s="711">
        <f t="shared" si="32"/>
        <v>524.23641483933261</v>
      </c>
      <c r="F147" s="711">
        <f t="shared" si="33"/>
        <v>325.70580920594273</v>
      </c>
      <c r="G147" s="711">
        <f t="shared" si="34"/>
        <v>300.40200176272987</v>
      </c>
      <c r="H147" s="718">
        <f t="shared" si="35"/>
        <v>298.03507696486378</v>
      </c>
      <c r="I147" s="711">
        <f t="shared" si="36"/>
        <v>298.02169908441186</v>
      </c>
      <c r="J147" s="711">
        <f t="shared" si="37"/>
        <v>298.01376943439789</v>
      </c>
      <c r="K147" s="711">
        <f t="shared" si="38"/>
        <v>298.00961978195528</v>
      </c>
      <c r="L147" s="711">
        <f t="shared" si="39"/>
        <v>298.00833297293099</v>
      </c>
      <c r="N147" s="581">
        <v>73</v>
      </c>
      <c r="O147" s="711">
        <f t="shared" si="43"/>
        <v>1.0624614310640177</v>
      </c>
      <c r="P147" s="711">
        <f t="shared" si="40"/>
        <v>541.02859640597944</v>
      </c>
      <c r="Q147" s="711">
        <f t="shared" si="44"/>
        <v>506.01200318116571</v>
      </c>
      <c r="R147" s="711">
        <f t="shared" si="45"/>
        <v>480.7638269922578</v>
      </c>
      <c r="S147" s="711">
        <f t="shared" si="46"/>
        <v>465.51227197347595</v>
      </c>
      <c r="T147" s="711">
        <f t="shared" si="41"/>
        <v>460.39429448430633</v>
      </c>
    </row>
    <row r="148" spans="2:20">
      <c r="B148" s="581">
        <v>74</v>
      </c>
      <c r="C148" s="711">
        <f t="shared" si="42"/>
        <v>1.077015697242977</v>
      </c>
      <c r="D148" s="711">
        <f t="shared" si="31"/>
        <v>1419.0029799604142</v>
      </c>
      <c r="E148" s="711">
        <f t="shared" si="32"/>
        <v>527.37179204529286</v>
      </c>
      <c r="F148" s="711">
        <f t="shared" si="33"/>
        <v>326.48705411569574</v>
      </c>
      <c r="G148" s="711">
        <f t="shared" si="34"/>
        <v>300.5054460507933</v>
      </c>
      <c r="H148" s="718">
        <f t="shared" si="35"/>
        <v>298.03702354991577</v>
      </c>
      <c r="I148" s="711">
        <f t="shared" si="36"/>
        <v>298.02301107236281</v>
      </c>
      <c r="J148" s="711">
        <f t="shared" si="37"/>
        <v>298.01467969532109</v>
      </c>
      <c r="K148" s="711">
        <f t="shared" si="38"/>
        <v>298.0103091830577</v>
      </c>
      <c r="L148" s="711">
        <f t="shared" si="39"/>
        <v>298.00895201132266</v>
      </c>
      <c r="N148" s="581">
        <v>74</v>
      </c>
      <c r="O148" s="711">
        <f t="shared" si="43"/>
        <v>1.077015697242977</v>
      </c>
      <c r="P148" s="711">
        <f t="shared" si="40"/>
        <v>543.30447746438415</v>
      </c>
      <c r="Q148" s="711">
        <f t="shared" si="44"/>
        <v>508.3643349330294</v>
      </c>
      <c r="R148" s="711">
        <f t="shared" si="45"/>
        <v>483.17111256405565</v>
      </c>
      <c r="S148" s="711">
        <f t="shared" si="46"/>
        <v>467.95253799562261</v>
      </c>
      <c r="T148" s="711">
        <f t="shared" si="41"/>
        <v>462.84529221989908</v>
      </c>
    </row>
    <row r="149" spans="2:20">
      <c r="B149" s="581">
        <v>75</v>
      </c>
      <c r="C149" s="711">
        <f t="shared" si="42"/>
        <v>1.091569963421936</v>
      </c>
      <c r="D149" s="711">
        <f t="shared" si="31"/>
        <v>1419.988786221978</v>
      </c>
      <c r="E149" s="711">
        <f t="shared" si="32"/>
        <v>530.4870268335543</v>
      </c>
      <c r="F149" s="711">
        <f t="shared" si="33"/>
        <v>327.27585920436718</v>
      </c>
      <c r="G149" s="711">
        <f t="shared" si="34"/>
        <v>300.61148943857108</v>
      </c>
      <c r="H149" s="718">
        <f t="shared" si="35"/>
        <v>298.03904439189625</v>
      </c>
      <c r="I149" s="711">
        <f t="shared" si="36"/>
        <v>298.02437913773809</v>
      </c>
      <c r="J149" s="711">
        <f t="shared" si="37"/>
        <v>298.01563351086241</v>
      </c>
      <c r="K149" s="711">
        <f t="shared" si="38"/>
        <v>298.01103482535757</v>
      </c>
      <c r="L149" s="711">
        <f t="shared" si="39"/>
        <v>298.00960488472305</v>
      </c>
      <c r="N149" s="581">
        <v>75</v>
      </c>
      <c r="O149" s="711">
        <f t="shared" si="43"/>
        <v>1.091569963421936</v>
      </c>
      <c r="P149" s="711">
        <f t="shared" si="40"/>
        <v>545.57534764851152</v>
      </c>
      <c r="Q149" s="711">
        <f t="shared" si="44"/>
        <v>510.7114900244402</v>
      </c>
      <c r="R149" s="711">
        <f t="shared" si="45"/>
        <v>485.57310673042099</v>
      </c>
      <c r="S149" s="711">
        <f t="shared" si="46"/>
        <v>470.38744630115434</v>
      </c>
      <c r="T149" s="711">
        <f t="shared" si="41"/>
        <v>465.29091122937098</v>
      </c>
    </row>
    <row r="150" spans="2:20">
      <c r="B150" s="581">
        <v>76</v>
      </c>
      <c r="C150" s="711">
        <f t="shared" si="42"/>
        <v>1.1061242296008953</v>
      </c>
      <c r="D150" s="711">
        <f t="shared" si="31"/>
        <v>1420.9393306048389</v>
      </c>
      <c r="E150" s="711">
        <f t="shared" si="32"/>
        <v>533.58216590571249</v>
      </c>
      <c r="F150" s="711">
        <f t="shared" si="33"/>
        <v>328.07207716027807</v>
      </c>
      <c r="G150" s="711">
        <f t="shared" si="34"/>
        <v>300.72014291337763</v>
      </c>
      <c r="H150" s="718">
        <f t="shared" si="35"/>
        <v>298.04114097601297</v>
      </c>
      <c r="I150" s="711">
        <f t="shared" si="36"/>
        <v>298.02580464272671</v>
      </c>
      <c r="J150" s="711">
        <f t="shared" si="37"/>
        <v>298.01663213549358</v>
      </c>
      <c r="K150" s="711">
        <f t="shared" si="38"/>
        <v>298.01179789056505</v>
      </c>
      <c r="L150" s="711">
        <f t="shared" si="39"/>
        <v>298.01029274909979</v>
      </c>
      <c r="N150" s="581">
        <v>76</v>
      </c>
      <c r="O150" s="711">
        <f t="shared" si="43"/>
        <v>1.1061242296008953</v>
      </c>
      <c r="P150" s="711">
        <f t="shared" si="40"/>
        <v>547.84121921309259</v>
      </c>
      <c r="Q150" s="711">
        <f t="shared" si="44"/>
        <v>513.05348074662436</v>
      </c>
      <c r="R150" s="711">
        <f t="shared" si="45"/>
        <v>487.9698211546928</v>
      </c>
      <c r="S150" s="711">
        <f t="shared" si="46"/>
        <v>472.81700779916434</v>
      </c>
      <c r="T150" s="711">
        <f t="shared" si="41"/>
        <v>467.7311620924263</v>
      </c>
    </row>
    <row r="151" spans="2:20">
      <c r="B151" s="581">
        <v>77</v>
      </c>
      <c r="C151" s="711">
        <f t="shared" si="42"/>
        <v>1.1206784957798543</v>
      </c>
      <c r="D151" s="711">
        <f t="shared" si="31"/>
        <v>1421.8566982443961</v>
      </c>
      <c r="E151" s="711">
        <f t="shared" si="32"/>
        <v>536.65726492551892</v>
      </c>
      <c r="F151" s="711">
        <f t="shared" si="33"/>
        <v>328.87556226066175</v>
      </c>
      <c r="G151" s="711">
        <f t="shared" si="34"/>
        <v>300.83141670575208</v>
      </c>
      <c r="H151" s="718">
        <f t="shared" si="35"/>
        <v>298.04331478480458</v>
      </c>
      <c r="I151" s="711">
        <f t="shared" si="36"/>
        <v>298.0272889532024</v>
      </c>
      <c r="J151" s="711">
        <f t="shared" si="37"/>
        <v>298.01767683210403</v>
      </c>
      <c r="K151" s="711">
        <f t="shared" si="38"/>
        <v>298.01259957171288</v>
      </c>
      <c r="L151" s="711">
        <f t="shared" si="39"/>
        <v>298.01101677271959</v>
      </c>
      <c r="N151" s="581">
        <v>77</v>
      </c>
      <c r="O151" s="711">
        <f t="shared" si="43"/>
        <v>1.1206784957798543</v>
      </c>
      <c r="P151" s="711">
        <f t="shared" si="40"/>
        <v>550.10210420519149</v>
      </c>
      <c r="Q151" s="711">
        <f t="shared" si="44"/>
        <v>515.39031923081859</v>
      </c>
      <c r="R151" s="711">
        <f t="shared" si="45"/>
        <v>490.36126746978158</v>
      </c>
      <c r="S151" s="711">
        <f t="shared" si="46"/>
        <v>475.24123350105555</v>
      </c>
      <c r="T151" s="711">
        <f t="shared" si="41"/>
        <v>470.16605554650255</v>
      </c>
    </row>
    <row r="152" spans="2:20">
      <c r="B152" s="581">
        <v>78</v>
      </c>
      <c r="C152" s="711">
        <f t="shared" si="42"/>
        <v>1.1352327619588136</v>
      </c>
      <c r="D152" s="711">
        <f t="shared" si="31"/>
        <v>1422.7428407596201</v>
      </c>
      <c r="E152" s="711">
        <f t="shared" si="32"/>
        <v>539.71238780130454</v>
      </c>
      <c r="F152" s="711">
        <f t="shared" si="33"/>
        <v>329.68617039433764</v>
      </c>
      <c r="G152" s="711">
        <f t="shared" si="34"/>
        <v>300.94532030343839</v>
      </c>
      <c r="H152" s="718">
        <f t="shared" si="35"/>
        <v>298.04556729783701</v>
      </c>
      <c r="I152" s="711">
        <f t="shared" si="36"/>
        <v>298.02883343833344</v>
      </c>
      <c r="J152" s="711">
        <f t="shared" si="37"/>
        <v>298.01876887156061</v>
      </c>
      <c r="K152" s="711">
        <f t="shared" si="38"/>
        <v>298.01344107269216</v>
      </c>
      <c r="L152" s="711">
        <f t="shared" si="39"/>
        <v>298.01177813567665</v>
      </c>
      <c r="N152" s="581">
        <v>78</v>
      </c>
      <c r="O152" s="711">
        <f t="shared" si="43"/>
        <v>1.1352327619588136</v>
      </c>
      <c r="P152" s="711">
        <f t="shared" si="40"/>
        <v>552.35801449098449</v>
      </c>
      <c r="Q152" s="711">
        <f t="shared" si="44"/>
        <v>517.72201746798783</v>
      </c>
      <c r="R152" s="711">
        <f t="shared" si="45"/>
        <v>492.74745727893469</v>
      </c>
      <c r="S152" s="711">
        <f t="shared" si="46"/>
        <v>477.66013450192253</v>
      </c>
      <c r="T152" s="711">
        <f t="shared" si="41"/>
        <v>472.59560246006379</v>
      </c>
    </row>
    <row r="153" spans="2:20">
      <c r="B153" s="581">
        <v>79</v>
      </c>
      <c r="C153" s="711">
        <f t="shared" si="42"/>
        <v>1.1497870281377727</v>
      </c>
      <c r="D153" s="711">
        <f t="shared" si="31"/>
        <v>1423.5995849089597</v>
      </c>
      <c r="E153" s="711">
        <f t="shared" si="32"/>
        <v>542.7476060167304</v>
      </c>
      <c r="F153" s="711">
        <f t="shared" si="33"/>
        <v>330.50375908100779</v>
      </c>
      <c r="G153" s="711">
        <f t="shared" si="34"/>
        <v>301.06186246533974</v>
      </c>
      <c r="H153" s="718">
        <f t="shared" si="35"/>
        <v>298.0478999914103</v>
      </c>
      <c r="I153" s="711">
        <f t="shared" si="36"/>
        <v>298.0304394702008</v>
      </c>
      <c r="J153" s="711">
        <f t="shared" si="37"/>
        <v>298.0199095322738</v>
      </c>
      <c r="K153" s="711">
        <f t="shared" si="38"/>
        <v>298.01432360779188</v>
      </c>
      <c r="L153" s="711">
        <f t="shared" si="39"/>
        <v>298.01257802942524</v>
      </c>
      <c r="N153" s="581">
        <v>79</v>
      </c>
      <c r="O153" s="711">
        <f t="shared" si="43"/>
        <v>1.1497870281377727</v>
      </c>
      <c r="P153" s="711">
        <f t="shared" si="40"/>
        <v>554.60896177864652</v>
      </c>
      <c r="Q153" s="711">
        <f t="shared" si="44"/>
        <v>520.04858732568061</v>
      </c>
      <c r="R153" s="711">
        <f t="shared" si="45"/>
        <v>495.12840215639733</v>
      </c>
      <c r="S153" s="711">
        <f t="shared" si="46"/>
        <v>480.0737219646532</v>
      </c>
      <c r="T153" s="711">
        <f t="shared" si="41"/>
        <v>475.01981380979225</v>
      </c>
    </row>
    <row r="154" spans="2:20">
      <c r="B154" s="581">
        <v>80</v>
      </c>
      <c r="C154" s="711">
        <f t="shared" si="42"/>
        <v>1.1643412943167317</v>
      </c>
      <c r="D154" s="711">
        <f t="shared" si="31"/>
        <v>1424.4286406838664</v>
      </c>
      <c r="E154" s="711">
        <f t="shared" si="32"/>
        <v>545.76299800669858</v>
      </c>
      <c r="F154" s="711">
        <f t="shared" si="33"/>
        <v>331.3281874874238</v>
      </c>
      <c r="G154" s="711">
        <f t="shared" si="34"/>
        <v>301.18105123543324</v>
      </c>
      <c r="H154" s="718">
        <f t="shared" si="35"/>
        <v>298.05031433827634</v>
      </c>
      <c r="I154" s="711">
        <f t="shared" si="36"/>
        <v>298.03210842342571</v>
      </c>
      <c r="J154" s="711">
        <f t="shared" si="37"/>
        <v>298.02110009976963</v>
      </c>
      <c r="K154" s="711">
        <f t="shared" si="38"/>
        <v>298.01524840124324</v>
      </c>
      <c r="L154" s="711">
        <f t="shared" si="39"/>
        <v>298.01341765631503</v>
      </c>
      <c r="N154" s="581">
        <v>80</v>
      </c>
      <c r="O154" s="711">
        <f t="shared" si="43"/>
        <v>1.1643412943167317</v>
      </c>
      <c r="P154" s="711">
        <f t="shared" si="40"/>
        <v>556.85495763791187</v>
      </c>
      <c r="Q154" s="711">
        <f t="shared" si="44"/>
        <v>522.37004056243632</v>
      </c>
      <c r="R154" s="711">
        <f t="shared" si="45"/>
        <v>497.50411364798634</v>
      </c>
      <c r="S154" s="711">
        <f t="shared" si="46"/>
        <v>482.48200710635422</v>
      </c>
      <c r="T154" s="711">
        <f t="shared" si="41"/>
        <v>477.43870066110946</v>
      </c>
    </row>
    <row r="155" spans="2:20">
      <c r="B155" s="581">
        <v>81</v>
      </c>
      <c r="C155" s="711">
        <f t="shared" si="42"/>
        <v>1.178895560495691</v>
      </c>
      <c r="D155" s="711">
        <f t="shared" si="31"/>
        <v>1425.2316088764928</v>
      </c>
      <c r="E155" s="711">
        <f t="shared" si="32"/>
        <v>548.75864857546719</v>
      </c>
      <c r="F155" s="711">
        <f t="shared" si="33"/>
        <v>332.15931644065586</v>
      </c>
      <c r="G155" s="711">
        <f t="shared" si="34"/>
        <v>301.30289395663073</v>
      </c>
      <c r="H155" s="718">
        <f t="shared" si="35"/>
        <v>298.05281180736637</v>
      </c>
      <c r="I155" s="711">
        <f t="shared" si="36"/>
        <v>298.03384167480527</v>
      </c>
      <c r="J155" s="711">
        <f t="shared" si="37"/>
        <v>298.02234186626879</v>
      </c>
      <c r="K155" s="711">
        <f t="shared" si="38"/>
        <v>298.01621668676859</v>
      </c>
      <c r="L155" s="711">
        <f t="shared" si="39"/>
        <v>298.01429822913121</v>
      </c>
      <c r="N155" s="581">
        <v>81</v>
      </c>
      <c r="O155" s="711">
        <f t="shared" si="43"/>
        <v>1.178895560495691</v>
      </c>
      <c r="P155" s="711">
        <f t="shared" si="40"/>
        <v>559.09601351679362</v>
      </c>
      <c r="Q155" s="711">
        <f t="shared" si="44"/>
        <v>524.6863888401025</v>
      </c>
      <c r="R155" s="711">
        <f t="shared" si="45"/>
        <v>499.87460327158738</v>
      </c>
      <c r="S155" s="711">
        <f t="shared" si="46"/>
        <v>484.88500118676166</v>
      </c>
      <c r="T155" s="711">
        <f t="shared" si="41"/>
        <v>479.85227415154293</v>
      </c>
    </row>
    <row r="156" spans="2:20">
      <c r="B156" s="581">
        <v>82</v>
      </c>
      <c r="C156" s="711">
        <f t="shared" si="42"/>
        <v>1.19344982667465</v>
      </c>
      <c r="D156" s="711">
        <f t="shared" si="31"/>
        <v>1426.0099881557417</v>
      </c>
      <c r="E156" s="711">
        <f t="shared" si="32"/>
        <v>551.73464835420316</v>
      </c>
      <c r="F156" s="711">
        <f t="shared" si="33"/>
        <v>332.99700843868084</v>
      </c>
      <c r="G156" s="711">
        <f t="shared" si="34"/>
        <v>301.42739728457292</v>
      </c>
      <c r="H156" s="718">
        <f t="shared" si="35"/>
        <v>298.05539386352859</v>
      </c>
      <c r="I156" s="711">
        <f t="shared" si="36"/>
        <v>298.03564060295662</v>
      </c>
      <c r="J156" s="711">
        <f t="shared" si="37"/>
        <v>298.02363613027188</v>
      </c>
      <c r="K156" s="711">
        <f t="shared" si="38"/>
        <v>298.01722970713541</v>
      </c>
      <c r="L156" s="711">
        <f t="shared" si="39"/>
        <v>298.01522097063884</v>
      </c>
      <c r="N156" s="581">
        <v>82</v>
      </c>
      <c r="O156" s="711">
        <f t="shared" si="43"/>
        <v>1.19344982667465</v>
      </c>
      <c r="P156" s="711">
        <f t="shared" si="40"/>
        <v>561.33214075587546</v>
      </c>
      <c r="Q156" s="711">
        <f t="shared" si="44"/>
        <v>526.99764373436574</v>
      </c>
      <c r="R156" s="711">
        <f t="shared" si="45"/>
        <v>502.23988251758874</v>
      </c>
      <c r="S156" s="711">
        <f t="shared" si="46"/>
        <v>487.2827154983475</v>
      </c>
      <c r="T156" s="711">
        <f t="shared" si="41"/>
        <v>482.26054547652336</v>
      </c>
    </row>
    <row r="157" spans="2:20">
      <c r="B157" s="581">
        <v>83</v>
      </c>
      <c r="C157" s="711">
        <f t="shared" si="42"/>
        <v>1.2080040928536093</v>
      </c>
      <c r="D157" s="711">
        <f t="shared" si="31"/>
        <v>1426.7651816836212</v>
      </c>
      <c r="E157" s="711">
        <f t="shared" si="32"/>
        <v>554.6910932953889</v>
      </c>
      <c r="F157" s="711">
        <f t="shared" si="33"/>
        <v>333.84112765849017</v>
      </c>
      <c r="G157" s="711">
        <f t="shared" si="34"/>
        <v>301.55456720134572</v>
      </c>
      <c r="H157" s="718">
        <f t="shared" si="35"/>
        <v>298.05806196727519</v>
      </c>
      <c r="I157" s="711">
        <f t="shared" si="36"/>
        <v>298.03750658796923</v>
      </c>
      <c r="J157" s="711">
        <f t="shared" si="37"/>
        <v>298.02498419615119</v>
      </c>
      <c r="K157" s="711">
        <f t="shared" si="38"/>
        <v>298.01828871371549</v>
      </c>
      <c r="L157" s="711">
        <f t="shared" si="39"/>
        <v>298.01618711313154</v>
      </c>
      <c r="N157" s="581">
        <v>83</v>
      </c>
      <c r="O157" s="711">
        <f t="shared" si="43"/>
        <v>1.2080040928536093</v>
      </c>
      <c r="P157" s="711">
        <f t="shared" si="40"/>
        <v>563.56335060052982</v>
      </c>
      <c r="Q157" s="711">
        <f t="shared" si="44"/>
        <v>529.3038167437569</v>
      </c>
      <c r="R157" s="711">
        <f t="shared" si="45"/>
        <v>504.5999628492591</v>
      </c>
      <c r="S157" s="711">
        <f t="shared" si="46"/>
        <v>489.67516135787542</v>
      </c>
      <c r="T157" s="711">
        <f t="shared" si="41"/>
        <v>484.66352587725873</v>
      </c>
    </row>
    <row r="158" spans="2:20">
      <c r="B158" s="581">
        <v>84</v>
      </c>
      <c r="C158" s="711">
        <f t="shared" si="42"/>
        <v>1.2225583590325684</v>
      </c>
      <c r="D158" s="711">
        <f t="shared" si="31"/>
        <v>1427.4985033017856</v>
      </c>
      <c r="E158" s="711">
        <f t="shared" si="32"/>
        <v>557.62808420166493</v>
      </c>
      <c r="F158" s="711">
        <f t="shared" si="33"/>
        <v>334.6915399619067</v>
      </c>
      <c r="G158" s="711">
        <f t="shared" si="34"/>
        <v>301.68440902910868</v>
      </c>
      <c r="H158" s="718">
        <f t="shared" si="35"/>
        <v>298.06081757453825</v>
      </c>
      <c r="I158" s="711">
        <f t="shared" si="36"/>
        <v>298.03944101106572</v>
      </c>
      <c r="J158" s="711">
        <f t="shared" si="37"/>
        <v>298.02638737374946</v>
      </c>
      <c r="K158" s="711">
        <f t="shared" si="38"/>
        <v>298.01939496604933</v>
      </c>
      <c r="L158" s="711">
        <f t="shared" si="39"/>
        <v>298.01719789798591</v>
      </c>
      <c r="N158" s="581">
        <v>84</v>
      </c>
      <c r="O158" s="711">
        <f t="shared" si="43"/>
        <v>1.2225583590325684</v>
      </c>
      <c r="P158" s="711">
        <f t="shared" si="40"/>
        <v>565.78965421136331</v>
      </c>
      <c r="Q158" s="711">
        <f t="shared" si="44"/>
        <v>531.60491929735235</v>
      </c>
      <c r="R158" s="711">
        <f t="shared" si="45"/>
        <v>506.95485570307875</v>
      </c>
      <c r="S158" s="711">
        <f t="shared" si="46"/>
        <v>492.06235009919448</v>
      </c>
      <c r="T158" s="711">
        <f t="shared" si="41"/>
        <v>487.06122663038241</v>
      </c>
    </row>
    <row r="159" spans="2:20">
      <c r="B159" s="581">
        <v>85</v>
      </c>
      <c r="C159" s="711">
        <f t="shared" si="42"/>
        <v>1.2371126252115277</v>
      </c>
      <c r="D159" s="711">
        <f t="shared" si="31"/>
        <v>1428.2111833161955</v>
      </c>
      <c r="E159" s="711">
        <f t="shared" si="32"/>
        <v>560.54572628684957</v>
      </c>
      <c r="F159" s="711">
        <f t="shared" si="33"/>
        <v>335.54811289928523</v>
      </c>
      <c r="G159" s="711">
        <f t="shared" si="34"/>
        <v>301.81692744362493</v>
      </c>
      <c r="H159" s="718">
        <f t="shared" si="35"/>
        <v>298.06366213643463</v>
      </c>
      <c r="I159" s="711">
        <f t="shared" si="36"/>
        <v>298.04144525427051</v>
      </c>
      <c r="J159" s="711">
        <f t="shared" si="37"/>
        <v>298.02784697798512</v>
      </c>
      <c r="K159" s="711">
        <f t="shared" si="38"/>
        <v>298.02054973141685</v>
      </c>
      <c r="L159" s="711">
        <f t="shared" si="39"/>
        <v>298.01825457522011</v>
      </c>
      <c r="N159" s="581">
        <v>85</v>
      </c>
      <c r="O159" s="711">
        <f t="shared" si="43"/>
        <v>1.2371126252115277</v>
      </c>
      <c r="P159" s="711">
        <f t="shared" si="40"/>
        <v>568.01106267314947</v>
      </c>
      <c r="Q159" s="711">
        <f t="shared" si="44"/>
        <v>533.90096276136103</v>
      </c>
      <c r="R159" s="711">
        <f t="shared" si="45"/>
        <v>509.30457248903048</v>
      </c>
      <c r="S159" s="711">
        <f t="shared" si="46"/>
        <v>494.44429306709014</v>
      </c>
      <c r="T159" s="711">
        <f t="shared" si="41"/>
        <v>489.45365903911733</v>
      </c>
    </row>
    <row r="160" spans="2:20">
      <c r="B160" s="581">
        <v>86</v>
      </c>
      <c r="C160" s="711">
        <f t="shared" si="42"/>
        <v>1.2516668913904867</v>
      </c>
      <c r="D160" s="711">
        <f t="shared" si="31"/>
        <v>1428.9043739060198</v>
      </c>
      <c r="E160" s="711">
        <f t="shared" si="32"/>
        <v>563.44412876702415</v>
      </c>
      <c r="F160" s="711">
        <f t="shared" si="33"/>
        <v>336.41071571126122</v>
      </c>
      <c r="G160" s="711">
        <f t="shared" si="34"/>
        <v>301.95212648768546</v>
      </c>
      <c r="H160" s="718">
        <f t="shared" si="35"/>
        <v>298.06659709903965</v>
      </c>
      <c r="I160" s="711">
        <f t="shared" si="36"/>
        <v>298.04352070008645</v>
      </c>
      <c r="J160" s="711">
        <f t="shared" si="37"/>
        <v>298.02936432846457</v>
      </c>
      <c r="K160" s="711">
        <f t="shared" si="38"/>
        <v>298.02175428441285</v>
      </c>
      <c r="L160" s="711">
        <f t="shared" si="39"/>
        <v>298.01935840305873</v>
      </c>
      <c r="N160" s="581">
        <v>86</v>
      </c>
      <c r="O160" s="711">
        <f t="shared" si="43"/>
        <v>1.2516668913904867</v>
      </c>
      <c r="P160" s="711">
        <f t="shared" si="40"/>
        <v>570.22758700246663</v>
      </c>
      <c r="Q160" s="711">
        <f t="shared" si="44"/>
        <v>536.19195844476076</v>
      </c>
      <c r="R160" s="711">
        <f t="shared" si="45"/>
        <v>511.64912459085565</v>
      </c>
      <c r="S160" s="711">
        <f t="shared" si="46"/>
        <v>496.82100161203937</v>
      </c>
      <c r="T160" s="711">
        <f t="shared" si="41"/>
        <v>491.84083442573467</v>
      </c>
    </row>
    <row r="161" spans="2:20">
      <c r="B161" s="581">
        <v>87</v>
      </c>
      <c r="C161" s="711">
        <f t="shared" si="42"/>
        <v>1.2662211575694458</v>
      </c>
      <c r="D161" s="711">
        <f t="shared" si="31"/>
        <v>1429.5791541812023</v>
      </c>
      <c r="E161" s="711">
        <f t="shared" si="32"/>
        <v>566.32340447970705</v>
      </c>
      <c r="F161" s="711">
        <f t="shared" si="33"/>
        <v>337.27921932869987</v>
      </c>
      <c r="G161" s="711">
        <f t="shared" si="34"/>
        <v>302.09000958441851</v>
      </c>
      <c r="H161" s="718">
        <f t="shared" si="35"/>
        <v>298.06962390316863</v>
      </c>
      <c r="I161" s="711">
        <f t="shared" si="36"/>
        <v>298.04566873117909</v>
      </c>
      <c r="J161" s="711">
        <f t="shared" si="37"/>
        <v>298.03094074910109</v>
      </c>
      <c r="K161" s="711">
        <f t="shared" si="38"/>
        <v>298.0230099065293</v>
      </c>
      <c r="L161" s="711">
        <f t="shared" si="39"/>
        <v>298.02051064750276</v>
      </c>
      <c r="N161" s="581">
        <v>87</v>
      </c>
      <c r="O161" s="711">
        <f t="shared" si="43"/>
        <v>1.2662211575694458</v>
      </c>
      <c r="P161" s="711">
        <f t="shared" si="40"/>
        <v>572.43923815423238</v>
      </c>
      <c r="Q161" s="711">
        <f t="shared" si="44"/>
        <v>538.47791760412042</v>
      </c>
      <c r="R161" s="711">
        <f t="shared" si="45"/>
        <v>513.98852336628147</v>
      </c>
      <c r="S161" s="711">
        <f t="shared" si="46"/>
        <v>499.19248708573741</v>
      </c>
      <c r="T161" s="711">
        <f t="shared" si="41"/>
        <v>494.22276412511957</v>
      </c>
    </row>
    <row r="162" spans="2:20">
      <c r="B162" s="581">
        <v>88</v>
      </c>
      <c r="C162" s="711">
        <f t="shared" si="42"/>
        <v>1.280775423748405</v>
      </c>
      <c r="D162" s="711">
        <f t="shared" si="31"/>
        <v>1430.236534911526</v>
      </c>
      <c r="E162" s="711">
        <f t="shared" si="32"/>
        <v>569.18366952927295</v>
      </c>
      <c r="F162" s="711">
        <f t="shared" si="33"/>
        <v>338.15349637098831</v>
      </c>
      <c r="G162" s="711">
        <f t="shared" si="34"/>
        <v>302.2305795504783</v>
      </c>
      <c r="H162" s="718">
        <f t="shared" si="35"/>
        <v>298.07274398416655</v>
      </c>
      <c r="I162" s="711">
        <f t="shared" si="36"/>
        <v>298.04789073006896</v>
      </c>
      <c r="J162" s="711">
        <f t="shared" si="37"/>
        <v>298.03257756774053</v>
      </c>
      <c r="K162" s="711">
        <f t="shared" si="38"/>
        <v>298.0243178857433</v>
      </c>
      <c r="L162" s="711">
        <f t="shared" si="39"/>
        <v>298.02171258190543</v>
      </c>
      <c r="N162" s="581">
        <v>88</v>
      </c>
      <c r="O162" s="711">
        <f t="shared" si="43"/>
        <v>1.280775423748405</v>
      </c>
      <c r="P162" s="711">
        <f t="shared" si="40"/>
        <v>574.64602702729223</v>
      </c>
      <c r="Q162" s="711">
        <f t="shared" si="44"/>
        <v>540.75885144772838</v>
      </c>
      <c r="R162" s="711">
        <f t="shared" si="45"/>
        <v>516.32278014722283</v>
      </c>
      <c r="S162" s="711">
        <f t="shared" si="46"/>
        <v>501.55876083728396</v>
      </c>
      <c r="T162" s="711">
        <f t="shared" si="41"/>
        <v>496.59945947928139</v>
      </c>
    </row>
    <row r="163" spans="2:20">
      <c r="B163" s="581">
        <v>89</v>
      </c>
      <c r="C163" s="711">
        <f t="shared" si="42"/>
        <v>1.2953296899273641</v>
      </c>
      <c r="D163" s="711">
        <f t="shared" si="31"/>
        <v>1430.8774629485258</v>
      </c>
      <c r="E163" s="711">
        <f t="shared" si="32"/>
        <v>572.02504295689073</v>
      </c>
      <c r="F163" s="711">
        <f t="shared" si="33"/>
        <v>339.03342114280355</v>
      </c>
      <c r="G163" s="711">
        <f t="shared" si="34"/>
        <v>302.37383860910552</v>
      </c>
      <c r="H163" s="718">
        <f t="shared" si="35"/>
        <v>298.07595877170547</v>
      </c>
      <c r="I163" s="711">
        <f t="shared" si="36"/>
        <v>298.05018807883096</v>
      </c>
      <c r="J163" s="711">
        <f t="shared" si="37"/>
        <v>298.03427611579428</v>
      </c>
      <c r="K163" s="711">
        <f t="shared" si="38"/>
        <v>298.0256795161111</v>
      </c>
      <c r="L163" s="711">
        <f t="shared" si="39"/>
        <v>298.02296548655391</v>
      </c>
      <c r="N163" s="581">
        <v>89</v>
      </c>
      <c r="O163" s="711">
        <f t="shared" si="43"/>
        <v>1.2953296899273641</v>
      </c>
      <c r="P163" s="711">
        <f t="shared" si="40"/>
        <v>576.84796446920313</v>
      </c>
      <c r="Q163" s="711">
        <f t="shared" si="44"/>
        <v>543.03477113912618</v>
      </c>
      <c r="R163" s="711">
        <f t="shared" si="45"/>
        <v>518.65190623996205</v>
      </c>
      <c r="S163" s="711">
        <f t="shared" si="46"/>
        <v>503.91983420993296</v>
      </c>
      <c r="T163" s="711">
        <f t="shared" si="41"/>
        <v>498.97093183267208</v>
      </c>
    </row>
    <row r="164" spans="2:20">
      <c r="B164" s="581">
        <v>90</v>
      </c>
      <c r="C164" s="711">
        <f t="shared" si="42"/>
        <v>1.3098839561063234</v>
      </c>
      <c r="D164" s="711">
        <f t="shared" si="31"/>
        <v>1431.5028253602159</v>
      </c>
      <c r="E164" s="711">
        <f t="shared" si="32"/>
        <v>574.84764643336541</v>
      </c>
      <c r="F164" s="711">
        <f t="shared" si="33"/>
        <v>339.91886962947962</v>
      </c>
      <c r="G164" s="711">
        <f t="shared" si="34"/>
        <v>302.51978840305526</v>
      </c>
      <c r="H164" s="718">
        <f t="shared" si="35"/>
        <v>298.07926968958941</v>
      </c>
      <c r="I164" s="711">
        <f t="shared" si="36"/>
        <v>298.05256215880166</v>
      </c>
      <c r="J164" s="711">
        <f t="shared" si="37"/>
        <v>298.03603772787835</v>
      </c>
      <c r="K164" s="711">
        <f t="shared" si="38"/>
        <v>298.02709609736871</v>
      </c>
      <c r="L164" s="711">
        <f t="shared" si="39"/>
        <v>298.02427064825713</v>
      </c>
      <c r="N164" s="581">
        <v>90</v>
      </c>
      <c r="O164" s="711">
        <f t="shared" si="43"/>
        <v>1.3098839561063234</v>
      </c>
      <c r="P164" s="711">
        <f t="shared" si="40"/>
        <v>579.04506128032676</v>
      </c>
      <c r="Q164" s="711">
        <f t="shared" si="44"/>
        <v>545.30568780013687</v>
      </c>
      <c r="R164" s="711">
        <f t="shared" si="45"/>
        <v>520.97591292531149</v>
      </c>
      <c r="S164" s="711">
        <f t="shared" si="46"/>
        <v>506.27571853832376</v>
      </c>
      <c r="T164" s="711">
        <f t="shared" si="41"/>
        <v>501.33719252819407</v>
      </c>
    </row>
    <row r="165" spans="2:20">
      <c r="B165" s="581">
        <v>91</v>
      </c>
      <c r="C165" s="711">
        <f t="shared" si="42"/>
        <v>1.3244382222852824</v>
      </c>
      <c r="D165" s="711">
        <f t="shared" si="31"/>
        <v>1432.1134532972903</v>
      </c>
      <c r="E165" s="711">
        <f t="shared" si="32"/>
        <v>577.65160397337831</v>
      </c>
      <c r="F165" s="711">
        <f t="shared" si="33"/>
        <v>340.80971949109011</v>
      </c>
      <c r="G165" s="711">
        <f t="shared" si="34"/>
        <v>302.66843000738578</v>
      </c>
      <c r="H165" s="718">
        <f t="shared" si="35"/>
        <v>298.08267815556638</v>
      </c>
      <c r="I165" s="711">
        <f t="shared" si="36"/>
        <v>298.05501435029345</v>
      </c>
      <c r="J165" s="711">
        <f t="shared" si="37"/>
        <v>298.03786374146023</v>
      </c>
      <c r="K165" s="711">
        <f t="shared" si="38"/>
        <v>298.02856893453873</v>
      </c>
      <c r="L165" s="711">
        <f t="shared" si="39"/>
        <v>298.02562935993956</v>
      </c>
      <c r="N165" s="581">
        <v>91</v>
      </c>
      <c r="O165" s="711">
        <f t="shared" si="43"/>
        <v>1.3244382222852824</v>
      </c>
      <c r="P165" s="711">
        <f t="shared" si="40"/>
        <v>581.23732821733472</v>
      </c>
      <c r="Q165" s="711">
        <f t="shared" si="44"/>
        <v>547.5716125134586</v>
      </c>
      <c r="R165" s="711">
        <f t="shared" si="45"/>
        <v>523.29481145875923</v>
      </c>
      <c r="S165" s="711">
        <f t="shared" si="46"/>
        <v>508.62642514612349</v>
      </c>
      <c r="T165" s="711">
        <f t="shared" si="41"/>
        <v>503.69825290379771</v>
      </c>
    </row>
    <row r="166" spans="2:20">
      <c r="B166" s="581">
        <v>92</v>
      </c>
      <c r="C166" s="711">
        <f t="shared" si="42"/>
        <v>1.3389924884642417</v>
      </c>
      <c r="D166" s="711">
        <f t="shared" si="31"/>
        <v>1432.710125608256</v>
      </c>
      <c r="E166" s="711">
        <f t="shared" si="32"/>
        <v>580.43704166971349</v>
      </c>
      <c r="F166" s="711">
        <f t="shared" si="33"/>
        <v>341.70585005535258</v>
      </c>
      <c r="G166" s="711">
        <f t="shared" si="34"/>
        <v>302.81976394210506</v>
      </c>
      <c r="H166" s="718">
        <f t="shared" si="35"/>
        <v>298.08618558114745</v>
      </c>
      <c r="I166" s="711">
        <f t="shared" si="36"/>
        <v>298.057546032316</v>
      </c>
      <c r="J166" s="711">
        <f t="shared" si="37"/>
        <v>298.03975549651182</v>
      </c>
      <c r="K166" s="711">
        <f t="shared" si="38"/>
        <v>298.03009933754339</v>
      </c>
      <c r="L166" s="711">
        <f t="shared" si="39"/>
        <v>298.02704292024157</v>
      </c>
      <c r="N166" s="581">
        <v>92</v>
      </c>
      <c r="O166" s="711">
        <f t="shared" si="43"/>
        <v>1.3389924884642417</v>
      </c>
      <c r="P166" s="711">
        <f t="shared" si="40"/>
        <v>583.42477599620997</v>
      </c>
      <c r="Q166" s="711">
        <f t="shared" si="44"/>
        <v>549.8325563248884</v>
      </c>
      <c r="R166" s="711">
        <f t="shared" si="45"/>
        <v>525.60861307060213</v>
      </c>
      <c r="S166" s="711">
        <f t="shared" si="46"/>
        <v>510.97196534402065</v>
      </c>
      <c r="T166" s="711">
        <f t="shared" si="41"/>
        <v>506.05412428958221</v>
      </c>
    </row>
    <row r="167" spans="2:20">
      <c r="B167" s="581">
        <v>93</v>
      </c>
      <c r="C167" s="711">
        <f t="shared" si="42"/>
        <v>1.3535467546432007</v>
      </c>
      <c r="D167" s="711">
        <f t="shared" si="31"/>
        <v>1433.2935722198104</v>
      </c>
      <c r="E167" s="711">
        <f t="shared" si="32"/>
        <v>583.20408744615429</v>
      </c>
      <c r="F167" s="711">
        <f t="shared" si="33"/>
        <v>342.60714230945518</v>
      </c>
      <c r="G167" s="711">
        <f t="shared" si="34"/>
        <v>302.97379018466995</v>
      </c>
      <c r="H167" s="718">
        <f t="shared" si="35"/>
        <v>298.08979337143245</v>
      </c>
      <c r="I167" s="711">
        <f t="shared" si="36"/>
        <v>298.06015858230512</v>
      </c>
      <c r="J167" s="711">
        <f t="shared" si="37"/>
        <v>298.04171433516927</v>
      </c>
      <c r="K167" s="711">
        <f t="shared" si="38"/>
        <v>298.03168862082435</v>
      </c>
      <c r="L167" s="711">
        <f t="shared" si="39"/>
        <v>298.02851263312584</v>
      </c>
      <c r="N167" s="581">
        <v>93</v>
      </c>
      <c r="O167" s="711">
        <f t="shared" si="43"/>
        <v>1.3535467546432007</v>
      </c>
      <c r="P167" s="711">
        <f t="shared" si="40"/>
        <v>585.60741529481925</v>
      </c>
      <c r="Q167" s="711">
        <f t="shared" si="44"/>
        <v>552.08853024523046</v>
      </c>
      <c r="R167" s="711">
        <f t="shared" si="45"/>
        <v>527.91732896606652</v>
      </c>
      <c r="S167" s="711">
        <f t="shared" si="46"/>
        <v>513.31235042801882</v>
      </c>
      <c r="T167" s="711">
        <f t="shared" si="41"/>
        <v>508.404818005327</v>
      </c>
    </row>
    <row r="168" spans="2:20">
      <c r="B168" s="581">
        <v>94</v>
      </c>
      <c r="C168" s="711">
        <f t="shared" si="42"/>
        <v>1.3681010208221598</v>
      </c>
      <c r="D168" s="711">
        <f t="shared" si="31"/>
        <v>1433.8644772977216</v>
      </c>
      <c r="E168" s="711">
        <f t="shared" si="32"/>
        <v>585.95287082781704</v>
      </c>
      <c r="F168" s="711">
        <f t="shared" si="33"/>
        <v>343.51347889089959</v>
      </c>
      <c r="G168" s="711">
        <f t="shared" si="34"/>
        <v>303.13050818233535</v>
      </c>
      <c r="H168" s="718">
        <f t="shared" si="35"/>
        <v>298.09350292494247</v>
      </c>
      <c r="I168" s="711">
        <f t="shared" si="36"/>
        <v>298.06285337585769</v>
      </c>
      <c r="J168" s="711">
        <f t="shared" si="37"/>
        <v>298.04374160140037</v>
      </c>
      <c r="K168" s="711">
        <f t="shared" si="38"/>
        <v>298.03333810296897</v>
      </c>
      <c r="L168" s="711">
        <f t="shared" si="39"/>
        <v>298.03003980749008</v>
      </c>
      <c r="N168" s="581">
        <v>94</v>
      </c>
      <c r="O168" s="711">
        <f t="shared" si="43"/>
        <v>1.3681010208221598</v>
      </c>
      <c r="P168" s="711">
        <f t="shared" si="40"/>
        <v>587.78525675511764</v>
      </c>
      <c r="Q168" s="711">
        <f t="shared" si="44"/>
        <v>554.3395452519328</v>
      </c>
      <c r="R168" s="711">
        <f t="shared" si="45"/>
        <v>530.22097032542024</v>
      </c>
      <c r="S168" s="711">
        <f t="shared" si="46"/>
        <v>515.64759167798707</v>
      </c>
      <c r="T168" s="711">
        <f t="shared" si="41"/>
        <v>510.75034535839001</v>
      </c>
    </row>
    <row r="169" spans="2:20">
      <c r="B169" s="581">
        <v>95</v>
      </c>
      <c r="C169" s="711">
        <f t="shared" si="42"/>
        <v>1.3826552870011191</v>
      </c>
      <c r="D169" s="711">
        <f t="shared" si="31"/>
        <v>1434.4234822024794</v>
      </c>
      <c r="E169" s="711">
        <f t="shared" si="32"/>
        <v>588.68352272777008</v>
      </c>
      <c r="F169" s="711">
        <f t="shared" si="33"/>
        <v>344.42474407744572</v>
      </c>
      <c r="G169" s="711">
        <f t="shared" si="34"/>
        <v>303.28991686434949</v>
      </c>
      <c r="H169" s="718">
        <f t="shared" si="35"/>
        <v>298.09731563345844</v>
      </c>
      <c r="I169" s="711">
        <f t="shared" si="36"/>
        <v>298.06563178647451</v>
      </c>
      <c r="J169" s="711">
        <f t="shared" si="37"/>
        <v>298.04583864067752</v>
      </c>
      <c r="K169" s="711">
        <f t="shared" si="38"/>
        <v>298.03504910634314</v>
      </c>
      <c r="L169" s="711">
        <f t="shared" si="39"/>
        <v>298.03162575678647</v>
      </c>
      <c r="N169" s="581">
        <v>95</v>
      </c>
      <c r="O169" s="711">
        <f t="shared" si="43"/>
        <v>1.3826552870011191</v>
      </c>
      <c r="P169" s="711">
        <f t="shared" si="40"/>
        <v>589.95831098503936</v>
      </c>
      <c r="Q169" s="711">
        <f t="shared" si="44"/>
        <v>556.58561229049485</v>
      </c>
      <c r="R169" s="711">
        <f t="shared" si="45"/>
        <v>532.5195483040751</v>
      </c>
      <c r="S169" s="711">
        <f t="shared" si="46"/>
        <v>517.97770035642895</v>
      </c>
      <c r="T169" s="711">
        <f t="shared" si="41"/>
        <v>513.09071764192083</v>
      </c>
    </row>
    <row r="170" spans="2:20">
      <c r="B170" s="581">
        <v>96</v>
      </c>
      <c r="C170" s="711">
        <f t="shared" si="42"/>
        <v>1.3972095531800781</v>
      </c>
      <c r="D170" s="711">
        <f t="shared" si="31"/>
        <v>1434.9711882530482</v>
      </c>
      <c r="E170" s="711">
        <f t="shared" si="32"/>
        <v>591.39617524886216</v>
      </c>
      <c r="F170" s="711">
        <f t="shared" si="33"/>
        <v>345.3408237762406</v>
      </c>
      <c r="G170" s="711">
        <f t="shared" si="34"/>
        <v>303.45201465399384</v>
      </c>
      <c r="H170" s="718">
        <f t="shared" si="35"/>
        <v>298.10123288186611</v>
      </c>
      <c r="I170" s="711">
        <f t="shared" si="36"/>
        <v>298.06849518530885</v>
      </c>
      <c r="J170" s="711">
        <f t="shared" si="37"/>
        <v>298.04800679965837</v>
      </c>
      <c r="K170" s="711">
        <f t="shared" si="38"/>
        <v>298.03682295673048</v>
      </c>
      <c r="L170" s="711">
        <f t="shared" si="39"/>
        <v>298.03327179864766</v>
      </c>
      <c r="N170" s="581">
        <v>96</v>
      </c>
      <c r="O170" s="711">
        <f t="shared" si="43"/>
        <v>1.3972095531800781</v>
      </c>
      <c r="P170" s="711">
        <f t="shared" si="40"/>
        <v>592.1265885601216</v>
      </c>
      <c r="Q170" s="711">
        <f t="shared" si="44"/>
        <v>558.82674227567554</v>
      </c>
      <c r="R170" s="711">
        <f t="shared" si="45"/>
        <v>534.81307403268249</v>
      </c>
      <c r="S170" s="711">
        <f t="shared" si="46"/>
        <v>520.30268770743942</v>
      </c>
      <c r="T170" s="711">
        <f t="shared" si="41"/>
        <v>515.42594613334097</v>
      </c>
    </row>
    <row r="171" spans="2:20">
      <c r="B171" s="581">
        <v>97</v>
      </c>
      <c r="C171" s="711">
        <f t="shared" si="42"/>
        <v>1.4117638193590374</v>
      </c>
      <c r="D171" s="711">
        <f t="shared" ref="D171:D202" si="47">(1-2*FoAb-2*FoAb*BiCombAb)*D170+2*FoAb*E170+2*FoAb*BiCombAb*Tcomb</f>
        <v>1435.508159311202</v>
      </c>
      <c r="E171" s="711">
        <f t="shared" ref="E171:E202" si="48">FoAb*D170+(1-2*FoAb)*E170+FoAb*F170</f>
        <v>594.09096149975392</v>
      </c>
      <c r="F171" s="711">
        <f t="shared" ref="F171:F202" si="49">FoAb*E170+(1-2*FoAb)*F170+FoAb*G170</f>
        <v>346.26160551220505</v>
      </c>
      <c r="G171" s="711">
        <f t="shared" ref="G171:G202" si="50">FoAb*F170+(1-2*FoAb)*G170+FoAb*H170</f>
        <v>303.61679948046373</v>
      </c>
      <c r="H171" s="718">
        <f t="shared" ref="H171:H202" si="51">_FoN1*G170+(1-_FoN1-_FoN2)*H170+_FoN2*I170</f>
        <v>298.10525604800665</v>
      </c>
      <c r="I171" s="711">
        <f t="shared" ref="I171:I202" si="52">FoCase*H170+(1-2*FoCase)*I170+FoCase*J170</f>
        <v>298.07144494092211</v>
      </c>
      <c r="J171" s="711">
        <f t="shared" ref="J171:J202" si="53">FoCase*I170+(1-2*FoCase)*J170+FoCase*K170</f>
        <v>298.05024742587273</v>
      </c>
      <c r="K171" s="711">
        <f t="shared" ref="K171:K202" si="54">FoCase*J170+(1-2*FoCase)*K170+FoCase*L170</f>
        <v>298.0386609829784</v>
      </c>
      <c r="L171" s="711">
        <f t="shared" ref="L171:L202" si="55">(1-2*FoCase-2*FoCase*BiAtmCase)*L170+2*FoCase*K170+2*FoCase*BiAtmCase*Tatm</f>
        <v>298.0349792545191</v>
      </c>
      <c r="N171" s="581">
        <v>97</v>
      </c>
      <c r="O171" s="711">
        <f t="shared" si="43"/>
        <v>1.4117638193590374</v>
      </c>
      <c r="P171" s="711">
        <f t="shared" ref="P171:P202" si="56">(1-2*FoCase-2*FoCase*BiCombCase)*P170+2*FoCase*Q170+2*FoCase*BiCombCase*Tcomb</f>
        <v>594.29010002489724</v>
      </c>
      <c r="Q171" s="711">
        <f t="shared" si="44"/>
        <v>561.06294609253519</v>
      </c>
      <c r="R171" s="711">
        <f t="shared" si="45"/>
        <v>537.10155861722319</v>
      </c>
      <c r="S171" s="711">
        <f t="shared" si="46"/>
        <v>522.62256495582017</v>
      </c>
      <c r="T171" s="711">
        <f t="shared" ref="T171:T202" si="57">(1-2*FoCase-2*FoCase*BiAtmCase)*T170+2*FoCase*S170+2*FoCase*BiAtmCase*Tatm</f>
        <v>517.75604209305459</v>
      </c>
    </row>
    <row r="172" spans="2:20">
      <c r="B172" s="581">
        <v>98</v>
      </c>
      <c r="C172" s="711">
        <f t="shared" si="42"/>
        <v>1.4263180855379964</v>
      </c>
      <c r="D172" s="711">
        <f t="shared" si="47"/>
        <v>1436.0349241980907</v>
      </c>
      <c r="E172" s="711">
        <f t="shared" si="48"/>
        <v>596.7680154242114</v>
      </c>
      <c r="F172" s="711">
        <f t="shared" si="49"/>
        <v>347.18697841574948</v>
      </c>
      <c r="G172" s="711">
        <f t="shared" si="50"/>
        <v>303.78426879058958</v>
      </c>
      <c r="H172" s="718">
        <f t="shared" si="51"/>
        <v>298.10938650253331</v>
      </c>
      <c r="I172" s="711">
        <f t="shared" si="52"/>
        <v>298.07448241904575</v>
      </c>
      <c r="J172" s="711">
        <f t="shared" si="53"/>
        <v>298.05256186741599</v>
      </c>
      <c r="K172" s="711">
        <f t="shared" si="54"/>
        <v>298.04056451665087</v>
      </c>
      <c r="L172" s="711">
        <f t="shared" si="55"/>
        <v>298.03674944929776</v>
      </c>
      <c r="N172" s="581">
        <v>98</v>
      </c>
      <c r="O172" s="711">
        <f t="shared" si="43"/>
        <v>1.4263180855379964</v>
      </c>
      <c r="P172" s="711">
        <f t="shared" si="56"/>
        <v>596.44885589409387</v>
      </c>
      <c r="Q172" s="711">
        <f t="shared" ref="Q172:Q202" si="58">FoCase*P171+(1-2*FoCase)*Q171+FoCase*R171</f>
        <v>563.29423459733152</v>
      </c>
      <c r="R172" s="711">
        <f t="shared" si="45"/>
        <v>539.38501313909148</v>
      </c>
      <c r="S172" s="711">
        <f t="shared" si="46"/>
        <v>524.93734330633322</v>
      </c>
      <c r="T172" s="711">
        <f t="shared" si="57"/>
        <v>520.08101676335355</v>
      </c>
    </row>
    <row r="173" spans="2:20">
      <c r="B173" s="581">
        <v>99</v>
      </c>
      <c r="C173" s="711">
        <f t="shared" si="42"/>
        <v>1.4408723517169557</v>
      </c>
      <c r="D173" s="711">
        <f t="shared" si="47"/>
        <v>1436.5519789539512</v>
      </c>
      <c r="E173" s="711">
        <f t="shared" si="48"/>
        <v>599.42747164278239</v>
      </c>
      <c r="F173" s="711">
        <f t="shared" si="49"/>
        <v>348.1168332098834</v>
      </c>
      <c r="G173" s="711">
        <f t="shared" si="50"/>
        <v>303.95441956039599</v>
      </c>
      <c r="H173" s="718">
        <f t="shared" si="51"/>
        <v>298.11362560877359</v>
      </c>
      <c r="I173" s="711">
        <f t="shared" si="52"/>
        <v>298.07760898234955</v>
      </c>
      <c r="J173" s="711">
        <f t="shared" si="53"/>
        <v>298.05495147264969</v>
      </c>
      <c r="K173" s="711">
        <f t="shared" si="54"/>
        <v>298.0425348916873</v>
      </c>
      <c r="L173" s="711">
        <f t="shared" si="55"/>
        <v>298.038583710978</v>
      </c>
      <c r="N173" s="581">
        <v>99</v>
      </c>
      <c r="O173" s="711">
        <f t="shared" si="43"/>
        <v>1.4408723517169557</v>
      </c>
      <c r="P173" s="711">
        <f t="shared" si="56"/>
        <v>598.60286665366425</v>
      </c>
      <c r="Q173" s="711">
        <f t="shared" si="58"/>
        <v>565.52061861829338</v>
      </c>
      <c r="R173" s="711">
        <f t="shared" si="45"/>
        <v>541.66344865517453</v>
      </c>
      <c r="S173" s="711">
        <f t="shared" si="46"/>
        <v>527.24703394306994</v>
      </c>
      <c r="T173" s="711">
        <f t="shared" si="57"/>
        <v>522.4008813674908</v>
      </c>
    </row>
    <row r="174" spans="2:20">
      <c r="B174" s="581">
        <v>100</v>
      </c>
      <c r="C174" s="711">
        <f t="shared" si="42"/>
        <v>1.4554266178959148</v>
      </c>
      <c r="D174" s="711">
        <f t="shared" si="47"/>
        <v>1437.0597889511471</v>
      </c>
      <c r="E174" s="711">
        <f t="shared" si="48"/>
        <v>602.06946530603432</v>
      </c>
      <c r="F174" s="711">
        <f t="shared" si="49"/>
        <v>349.05106219677924</v>
      </c>
      <c r="G174" s="711">
        <f t="shared" si="50"/>
        <v>304.12724830649785</v>
      </c>
      <c r="H174" s="718">
        <f t="shared" si="51"/>
        <v>298.11797472259673</v>
      </c>
      <c r="I174" s="711">
        <f t="shared" si="52"/>
        <v>298.08082599021594</v>
      </c>
      <c r="J174" s="711">
        <f t="shared" si="53"/>
        <v>298.05741758990791</v>
      </c>
      <c r="K174" s="711">
        <f t="shared" si="54"/>
        <v>298.04457344406836</v>
      </c>
      <c r="L174" s="711">
        <f t="shared" si="55"/>
        <v>298.0404833703036</v>
      </c>
      <c r="N174" s="581">
        <v>100</v>
      </c>
      <c r="O174" s="711">
        <f t="shared" si="43"/>
        <v>1.4554266178959148</v>
      </c>
      <c r="P174" s="711">
        <f t="shared" si="56"/>
        <v>600.75214276167503</v>
      </c>
      <c r="Q174" s="711">
        <f t="shared" si="58"/>
        <v>567.74210895628937</v>
      </c>
      <c r="R174" s="711">
        <f t="shared" si="45"/>
        <v>543.93687619792843</v>
      </c>
      <c r="S174" s="711">
        <f t="shared" si="46"/>
        <v>529.55164802892023</v>
      </c>
      <c r="T174" s="711">
        <f t="shared" si="57"/>
        <v>524.71564710889618</v>
      </c>
    </row>
    <row r="175" spans="2:20">
      <c r="B175" s="581">
        <v>101</v>
      </c>
      <c r="C175" s="711">
        <f t="shared" si="42"/>
        <v>1.4699808840748738</v>
      </c>
      <c r="D175" s="711">
        <f t="shared" si="47"/>
        <v>1437.5587908700761</v>
      </c>
      <c r="E175" s="711">
        <f t="shared" si="48"/>
        <v>604.69413195858476</v>
      </c>
      <c r="F175" s="711">
        <f t="shared" si="49"/>
        <v>349.98955924384688</v>
      </c>
      <c r="G175" s="711">
        <f t="shared" si="50"/>
        <v>304.30275109733259</v>
      </c>
      <c r="H175" s="718">
        <f t="shared" si="51"/>
        <v>298.12243519228662</v>
      </c>
      <c r="I175" s="711">
        <f t="shared" si="52"/>
        <v>298.08413479852101</v>
      </c>
      <c r="J175" s="711">
        <f t="shared" si="53"/>
        <v>298.05996156721039</v>
      </c>
      <c r="K175" s="711">
        <f t="shared" si="54"/>
        <v>298.04668151148849</v>
      </c>
      <c r="L175" s="711">
        <f t="shared" si="55"/>
        <v>298.04244976042651</v>
      </c>
      <c r="N175" s="581">
        <v>101</v>
      </c>
      <c r="O175" s="711">
        <f t="shared" si="43"/>
        <v>1.4699808840748738</v>
      </c>
      <c r="P175" s="711">
        <f t="shared" si="56"/>
        <v>602.89669464907195</v>
      </c>
      <c r="Q175" s="711">
        <f t="shared" si="58"/>
        <v>569.95871638540666</v>
      </c>
      <c r="R175" s="711">
        <f t="shared" si="45"/>
        <v>546.20530677545048</v>
      </c>
      <c r="S175" s="711">
        <f t="shared" si="46"/>
        <v>531.85119670512643</v>
      </c>
      <c r="T175" s="711">
        <f t="shared" si="57"/>
        <v>527.02532517051441</v>
      </c>
    </row>
    <row r="176" spans="2:20">
      <c r="B176" s="581">
        <v>102</v>
      </c>
      <c r="C176" s="711">
        <f t="shared" si="42"/>
        <v>1.4845351502538331</v>
      </c>
      <c r="D176" s="711">
        <f t="shared" si="47"/>
        <v>1438.0493945468502</v>
      </c>
      <c r="E176" s="711">
        <f t="shared" si="48"/>
        <v>607.3016074132064</v>
      </c>
      <c r="F176" s="711">
        <f t="shared" si="49"/>
        <v>350.93221976937139</v>
      </c>
      <c r="G176" s="711">
        <f t="shared" si="50"/>
        <v>304.48092356422745</v>
      </c>
      <c r="H176" s="718">
        <f t="shared" si="51"/>
        <v>298.12700835841952</v>
      </c>
      <c r="I176" s="711">
        <f t="shared" si="52"/>
        <v>298.08753675942057</v>
      </c>
      <c r="J176" s="711">
        <f t="shared" si="53"/>
        <v>298.06258475198246</v>
      </c>
      <c r="K176" s="711">
        <f t="shared" si="54"/>
        <v>298.04886043303475</v>
      </c>
      <c r="L176" s="711">
        <f t="shared" si="55"/>
        <v>298.04448421657207</v>
      </c>
      <c r="N176" s="581">
        <v>102</v>
      </c>
      <c r="O176" s="711">
        <f t="shared" si="43"/>
        <v>1.4845351502538331</v>
      </c>
      <c r="P176" s="711">
        <f t="shared" si="56"/>
        <v>605.03653272034205</v>
      </c>
      <c r="Q176" s="711">
        <f t="shared" si="58"/>
        <v>572.17045165345246</v>
      </c>
      <c r="R176" s="711">
        <f t="shared" si="45"/>
        <v>548.46875137154871</v>
      </c>
      <c r="S176" s="711">
        <f t="shared" si="46"/>
        <v>534.14569109091087</v>
      </c>
      <c r="T176" s="711">
        <f t="shared" si="57"/>
        <v>529.32992671424654</v>
      </c>
    </row>
    <row r="177" spans="2:20">
      <c r="B177" s="581">
        <v>103</v>
      </c>
      <c r="C177" s="711">
        <f t="shared" si="42"/>
        <v>1.4990894164327921</v>
      </c>
      <c r="D177" s="711">
        <f t="shared" si="47"/>
        <v>1438.5319847010855</v>
      </c>
      <c r="E177" s="711">
        <f t="shared" si="48"/>
        <v>609.89202763433684</v>
      </c>
      <c r="F177" s="711">
        <f t="shared" si="49"/>
        <v>351.87894072776209</v>
      </c>
      <c r="G177" s="711">
        <f t="shared" si="50"/>
        <v>304.66176091230204</v>
      </c>
      <c r="H177" s="718">
        <f t="shared" si="51"/>
        <v>298.13169555374719</v>
      </c>
      <c r="I177" s="711">
        <f t="shared" si="52"/>
        <v>298.09103322114277</v>
      </c>
      <c r="J177" s="711">
        <f t="shared" si="53"/>
        <v>298.06528849078057</v>
      </c>
      <c r="K177" s="711">
        <f t="shared" si="54"/>
        <v>298.05111154887209</v>
      </c>
      <c r="L177" s="711">
        <f t="shared" si="55"/>
        <v>298.04658807571104</v>
      </c>
      <c r="N177" s="581">
        <v>103</v>
      </c>
      <c r="O177" s="711">
        <f t="shared" si="43"/>
        <v>1.4990894164327921</v>
      </c>
      <c r="P177" s="711">
        <f t="shared" si="56"/>
        <v>607.17166735408625</v>
      </c>
      <c r="Q177" s="711">
        <f t="shared" si="58"/>
        <v>574.37732548239035</v>
      </c>
      <c r="R177" s="711">
        <f t="shared" si="45"/>
        <v>550.72722094580877</v>
      </c>
      <c r="S177" s="711">
        <f t="shared" si="46"/>
        <v>536.43514228316405</v>
      </c>
      <c r="T177" s="711">
        <f t="shared" si="57"/>
        <v>531.62946288048181</v>
      </c>
    </row>
    <row r="178" spans="2:20">
      <c r="B178" s="581">
        <v>104</v>
      </c>
      <c r="C178" s="711">
        <f t="shared" si="42"/>
        <v>1.5136436826117514</v>
      </c>
      <c r="D178" s="711">
        <f t="shared" si="47"/>
        <v>1439.0069225515897</v>
      </c>
      <c r="E178" s="711">
        <f t="shared" si="48"/>
        <v>612.46552863036356</v>
      </c>
      <c r="F178" s="711">
        <f t="shared" si="49"/>
        <v>352.82962059445867</v>
      </c>
      <c r="G178" s="711">
        <f t="shared" si="50"/>
        <v>304.84525793120497</v>
      </c>
      <c r="H178" s="718">
        <f t="shared" si="51"/>
        <v>298.13649810308448</v>
      </c>
      <c r="I178" s="711">
        <f t="shared" si="52"/>
        <v>298.09462552778643</v>
      </c>
      <c r="J178" s="711">
        <f t="shared" si="53"/>
        <v>298.06807412902458</v>
      </c>
      <c r="K178" s="711">
        <f t="shared" si="54"/>
        <v>298.0534361999355</v>
      </c>
      <c r="L178" s="711">
        <f t="shared" si="55"/>
        <v>298.04876267623797</v>
      </c>
      <c r="N178" s="581">
        <v>104</v>
      </c>
      <c r="O178" s="711">
        <f t="shared" si="43"/>
        <v>1.5136436826117514</v>
      </c>
      <c r="P178" s="711">
        <f t="shared" si="56"/>
        <v>609.30210890351532</v>
      </c>
      <c r="Q178" s="711">
        <f t="shared" si="58"/>
        <v>576.57934856872066</v>
      </c>
      <c r="R178" s="711">
        <f t="shared" si="45"/>
        <v>552.98072643365902</v>
      </c>
      <c r="S178" s="711">
        <f t="shared" si="46"/>
        <v>538.71956135618711</v>
      </c>
      <c r="T178" s="711">
        <f t="shared" si="57"/>
        <v>533.92394478770484</v>
      </c>
    </row>
    <row r="179" spans="2:20">
      <c r="B179" s="581">
        <v>105</v>
      </c>
      <c r="C179" s="711">
        <f t="shared" si="42"/>
        <v>1.5281979487907105</v>
      </c>
      <c r="D179" s="711">
        <f t="shared" si="47"/>
        <v>1439.4745473272333</v>
      </c>
      <c r="E179" s="711">
        <f t="shared" si="48"/>
        <v>615.02224635410016</v>
      </c>
      <c r="F179" s="711">
        <f t="shared" si="49"/>
        <v>353.78415935053619</v>
      </c>
      <c r="G179" s="711">
        <f t="shared" si="50"/>
        <v>305.03140900568565</v>
      </c>
      <c r="H179" s="718">
        <f t="shared" si="51"/>
        <v>298.14141732320155</v>
      </c>
      <c r="I179" s="711">
        <f t="shared" si="52"/>
        <v>298.09831501912464</v>
      </c>
      <c r="J179" s="711">
        <f t="shared" si="53"/>
        <v>298.07094301073624</v>
      </c>
      <c r="K179" s="711">
        <f t="shared" si="54"/>
        <v>298.05583572762816</v>
      </c>
      <c r="L179" s="711">
        <f t="shared" si="55"/>
        <v>298.05100935765626</v>
      </c>
      <c r="N179" s="581">
        <v>105</v>
      </c>
      <c r="O179" s="711">
        <f t="shared" si="43"/>
        <v>1.5281979487907105</v>
      </c>
      <c r="P179" s="711">
        <f t="shared" si="56"/>
        <v>611.42786769688166</v>
      </c>
      <c r="Q179" s="711">
        <f t="shared" si="58"/>
        <v>578.77653158381236</v>
      </c>
      <c r="R179" s="711">
        <f t="shared" si="45"/>
        <v>555.22927874643358</v>
      </c>
      <c r="S179" s="711">
        <f t="shared" si="46"/>
        <v>540.99895936147902</v>
      </c>
      <c r="T179" s="711">
        <f t="shared" si="57"/>
        <v>536.2133835321672</v>
      </c>
    </row>
    <row r="180" spans="2:20">
      <c r="B180" s="581">
        <v>106</v>
      </c>
      <c r="C180" s="711">
        <f t="shared" si="42"/>
        <v>1.5427522149696697</v>
      </c>
      <c r="D180" s="711">
        <f t="shared" si="47"/>
        <v>1439.935177679813</v>
      </c>
      <c r="E180" s="711">
        <f t="shared" si="48"/>
        <v>617.5623166109043</v>
      </c>
      <c r="F180" s="711">
        <f t="shared" si="49"/>
        <v>354.74245846704775</v>
      </c>
      <c r="G180" s="711">
        <f t="shared" si="50"/>
        <v>305.22020812600005</v>
      </c>
      <c r="H180" s="718">
        <f t="shared" si="51"/>
        <v>298.14645452272083</v>
      </c>
      <c r="I180" s="711">
        <f t="shared" si="52"/>
        <v>298.1021030304143</v>
      </c>
      <c r="J180" s="711">
        <f t="shared" si="53"/>
        <v>298.07389647828364</v>
      </c>
      <c r="K180" s="711">
        <f t="shared" si="54"/>
        <v>298.05831147352632</v>
      </c>
      <c r="L180" s="711">
        <f t="shared" si="55"/>
        <v>298.05332946026937</v>
      </c>
      <c r="N180" s="581">
        <v>106</v>
      </c>
      <c r="O180" s="711">
        <f t="shared" si="43"/>
        <v>1.5427522149696697</v>
      </c>
      <c r="P180" s="711">
        <f t="shared" si="56"/>
        <v>613.5489540378544</v>
      </c>
      <c r="Q180" s="711">
        <f t="shared" si="58"/>
        <v>580.9688851741945</v>
      </c>
      <c r="R180" s="711">
        <f t="shared" si="45"/>
        <v>557.47288877143353</v>
      </c>
      <c r="S180" s="711">
        <f t="shared" si="46"/>
        <v>543.27334732756253</v>
      </c>
      <c r="T180" s="711">
        <f t="shared" si="57"/>
        <v>538.49779018761558</v>
      </c>
    </row>
    <row r="181" spans="2:20">
      <c r="B181" s="581">
        <v>107</v>
      </c>
      <c r="C181" s="711">
        <f t="shared" si="42"/>
        <v>1.5573064811486288</v>
      </c>
      <c r="D181" s="711">
        <f t="shared" si="47"/>
        <v>1440.3891130052791</v>
      </c>
      <c r="E181" s="711">
        <f t="shared" si="48"/>
        <v>620.08587497392557</v>
      </c>
      <c r="F181" s="711">
        <f t="shared" si="49"/>
        <v>355.70442088914075</v>
      </c>
      <c r="G181" s="711">
        <f t="shared" si="50"/>
        <v>305.41164889815263</v>
      </c>
      <c r="H181" s="718">
        <f t="shared" si="51"/>
        <v>298.15161100201823</v>
      </c>
      <c r="I181" s="711">
        <f t="shared" si="52"/>
        <v>298.10599089221091</v>
      </c>
      <c r="J181" s="711">
        <f t="shared" si="53"/>
        <v>298.07693587213168</v>
      </c>
      <c r="K181" s="711">
        <f t="shared" si="54"/>
        <v>298.06086477909048</v>
      </c>
      <c r="L181" s="711">
        <f t="shared" si="55"/>
        <v>298.05572432487884</v>
      </c>
      <c r="N181" s="581">
        <v>107</v>
      </c>
      <c r="O181" s="711">
        <f t="shared" si="43"/>
        <v>1.5573064811486288</v>
      </c>
      <c r="P181" s="711">
        <f t="shared" si="56"/>
        <v>615.66537820584779</v>
      </c>
      <c r="Q181" s="711">
        <f t="shared" si="58"/>
        <v>583.15641996181239</v>
      </c>
      <c r="R181" s="711">
        <f t="shared" si="45"/>
        <v>559.71156737198737</v>
      </c>
      <c r="S181" s="711">
        <f t="shared" si="46"/>
        <v>545.5427362598432</v>
      </c>
      <c r="T181" s="711">
        <f t="shared" si="57"/>
        <v>540.77717580506646</v>
      </c>
    </row>
    <row r="182" spans="2:20">
      <c r="B182" s="581">
        <v>108</v>
      </c>
      <c r="C182" s="711">
        <f t="shared" si="42"/>
        <v>1.5718607473275878</v>
      </c>
      <c r="D182" s="711">
        <f t="shared" si="47"/>
        <v>1440.8366346792761</v>
      </c>
      <c r="E182" s="711">
        <f t="shared" si="48"/>
        <v>622.59305670600531</v>
      </c>
      <c r="F182" s="711">
        <f t="shared" si="49"/>
        <v>356.66995101998054</v>
      </c>
      <c r="G182" s="711">
        <f t="shared" si="50"/>
        <v>305.60572455397266</v>
      </c>
      <c r="H182" s="718">
        <f t="shared" si="51"/>
        <v>298.1568880531288</v>
      </c>
      <c r="I182" s="711">
        <f t="shared" si="52"/>
        <v>298.10997993018879</v>
      </c>
      <c r="J182" s="711">
        <f t="shared" si="53"/>
        <v>298.08006253059881</v>
      </c>
      <c r="K182" s="711">
        <f t="shared" si="54"/>
        <v>298.0634969853827</v>
      </c>
      <c r="L182" s="711">
        <f t="shared" si="55"/>
        <v>298.05819529248868</v>
      </c>
      <c r="N182" s="581">
        <v>108</v>
      </c>
      <c r="O182" s="711">
        <f t="shared" si="43"/>
        <v>1.5718607473275878</v>
      </c>
      <c r="P182" s="711">
        <f t="shared" si="56"/>
        <v>617.77715045630862</v>
      </c>
      <c r="Q182" s="711">
        <f t="shared" si="58"/>
        <v>585.33914654425394</v>
      </c>
      <c r="R182" s="711">
        <f t="shared" si="45"/>
        <v>561.94532538750968</v>
      </c>
      <c r="S182" s="711">
        <f t="shared" si="46"/>
        <v>547.80713714049648</v>
      </c>
      <c r="T182" s="711">
        <f t="shared" si="57"/>
        <v>543.05155141262196</v>
      </c>
    </row>
    <row r="183" spans="2:20">
      <c r="B183" s="581">
        <v>109</v>
      </c>
      <c r="C183" s="711">
        <f t="shared" si="42"/>
        <v>1.5864150135065471</v>
      </c>
      <c r="D183" s="711">
        <f t="shared" si="47"/>
        <v>1441.2780072125695</v>
      </c>
      <c r="E183" s="711">
        <f t="shared" si="48"/>
        <v>625.08399668778043</v>
      </c>
      <c r="F183" s="711">
        <f t="shared" si="49"/>
        <v>357.63895470451206</v>
      </c>
      <c r="G183" s="711">
        <f t="shared" si="50"/>
        <v>305.80242796102738</v>
      </c>
      <c r="H183" s="718">
        <f t="shared" si="51"/>
        <v>298.16228695965629</v>
      </c>
      <c r="I183" s="711">
        <f t="shared" si="52"/>
        <v>298.11407146496629</v>
      </c>
      <c r="J183" s="711">
        <f t="shared" si="53"/>
        <v>298.08327778961922</v>
      </c>
      <c r="K183" s="711">
        <f t="shared" si="54"/>
        <v>298.06620943279029</v>
      </c>
      <c r="L183" s="711">
        <f t="shared" si="55"/>
        <v>298.06074370401586</v>
      </c>
      <c r="N183" s="581">
        <v>109</v>
      </c>
      <c r="O183" s="711">
        <f t="shared" si="43"/>
        <v>1.5864150135065471</v>
      </c>
      <c r="P183" s="711">
        <f t="shared" si="56"/>
        <v>619.88428102096896</v>
      </c>
      <c r="Q183" s="711">
        <f t="shared" si="58"/>
        <v>587.51707549495029</v>
      </c>
      <c r="R183" s="711">
        <f t="shared" si="45"/>
        <v>564.17417363355889</v>
      </c>
      <c r="S183" s="711">
        <f t="shared" si="46"/>
        <v>550.06656092837943</v>
      </c>
      <c r="T183" s="711">
        <f t="shared" si="57"/>
        <v>545.32092801531951</v>
      </c>
    </row>
    <row r="184" spans="2:20">
      <c r="B184" s="581">
        <v>110</v>
      </c>
      <c r="C184" s="711">
        <f t="shared" si="42"/>
        <v>1.6009692796855062</v>
      </c>
      <c r="D184" s="711">
        <f t="shared" si="47"/>
        <v>1441.7134793315586</v>
      </c>
      <c r="E184" s="711">
        <f t="shared" si="48"/>
        <v>627.55882935157331</v>
      </c>
      <c r="F184" s="711">
        <f t="shared" si="49"/>
        <v>358.61133921308885</v>
      </c>
      <c r="G184" s="711">
        <f t="shared" si="50"/>
        <v>306.00175163237179</v>
      </c>
      <c r="H184" s="718">
        <f t="shared" si="51"/>
        <v>298.16780899668686</v>
      </c>
      <c r="I184" s="711">
        <f t="shared" si="52"/>
        <v>298.11826681193651</v>
      </c>
      <c r="J184" s="711">
        <f t="shared" si="53"/>
        <v>298.08658298251135</v>
      </c>
      <c r="K184" s="711">
        <f t="shared" si="54"/>
        <v>298.06900346075588</v>
      </c>
      <c r="L184" s="711">
        <f t="shared" si="55"/>
        <v>298.06337090000738</v>
      </c>
      <c r="N184" s="581">
        <v>110</v>
      </c>
      <c r="O184" s="711">
        <f t="shared" si="43"/>
        <v>1.6009692796855062</v>
      </c>
      <c r="P184" s="711">
        <f t="shared" si="56"/>
        <v>621.98678010806907</v>
      </c>
      <c r="Q184" s="711">
        <f t="shared" si="58"/>
        <v>589.6902173633548</v>
      </c>
      <c r="R184" s="711">
        <f t="shared" si="45"/>
        <v>566.39812290189457</v>
      </c>
      <c r="S184" s="711">
        <f t="shared" si="46"/>
        <v>552.3210185589619</v>
      </c>
      <c r="T184" s="711">
        <f t="shared" si="57"/>
        <v>547.58531659501159</v>
      </c>
    </row>
    <row r="185" spans="2:20">
      <c r="B185" s="581">
        <v>111</v>
      </c>
      <c r="C185" s="711">
        <f t="shared" si="42"/>
        <v>1.6155235458644654</v>
      </c>
      <c r="D185" s="711">
        <f t="shared" si="47"/>
        <v>1442.1432849887462</v>
      </c>
      <c r="E185" s="711">
        <f t="shared" si="48"/>
        <v>630.01768862067718</v>
      </c>
      <c r="F185" s="711">
        <f t="shared" si="49"/>
        <v>359.58701322499525</v>
      </c>
      <c r="G185" s="711">
        <f t="shared" si="50"/>
        <v>306.20368773613683</v>
      </c>
      <c r="H185" s="718">
        <f t="shared" si="51"/>
        <v>298.17345543070672</v>
      </c>
      <c r="I185" s="711">
        <f t="shared" si="52"/>
        <v>298.12256728110293</v>
      </c>
      <c r="J185" s="711">
        <f t="shared" si="53"/>
        <v>298.0899794397518</v>
      </c>
      <c r="K185" s="711">
        <f t="shared" si="54"/>
        <v>298.07188040751316</v>
      </c>
      <c r="L185" s="711">
        <f t="shared" si="55"/>
        <v>298.06607822036335</v>
      </c>
      <c r="N185" s="581">
        <v>111</v>
      </c>
      <c r="O185" s="711">
        <f t="shared" si="43"/>
        <v>1.6155235458644654</v>
      </c>
      <c r="P185" s="711">
        <f t="shared" si="56"/>
        <v>624.08465790255525</v>
      </c>
      <c r="Q185" s="711">
        <f t="shared" si="58"/>
        <v>591.85858267510298</v>
      </c>
      <c r="R185" s="711">
        <f t="shared" si="45"/>
        <v>568.61718396053334</v>
      </c>
      <c r="S185" s="711">
        <f t="shared" si="46"/>
        <v>554.57052094427627</v>
      </c>
      <c r="T185" s="711">
        <f t="shared" si="57"/>
        <v>549.84472811027069</v>
      </c>
    </row>
    <row r="186" spans="2:20">
      <c r="B186" s="581">
        <v>112</v>
      </c>
      <c r="C186" s="711">
        <f t="shared" si="42"/>
        <v>1.6300778120434245</v>
      </c>
      <c r="D186" s="711">
        <f t="shared" si="47"/>
        <v>1442.5676443077143</v>
      </c>
      <c r="E186" s="711">
        <f t="shared" si="48"/>
        <v>632.46070785367215</v>
      </c>
      <c r="F186" s="711">
        <f t="shared" si="49"/>
        <v>360.56588681188646</v>
      </c>
      <c r="G186" s="711">
        <f t="shared" si="50"/>
        <v>306.40822810495558</v>
      </c>
      <c r="H186" s="718">
        <f t="shared" si="51"/>
        <v>298.17922751952358</v>
      </c>
      <c r="I186" s="711">
        <f t="shared" si="52"/>
        <v>298.1269741769197</v>
      </c>
      <c r="J186" s="711">
        <f t="shared" si="53"/>
        <v>298.09346848875498</v>
      </c>
      <c r="K186" s="711">
        <f t="shared" si="54"/>
        <v>298.07484160982915</v>
      </c>
      <c r="L186" s="711">
        <f t="shared" si="55"/>
        <v>298.06886700406642</v>
      </c>
      <c r="N186" s="581">
        <v>112</v>
      </c>
      <c r="O186" s="711">
        <f t="shared" si="43"/>
        <v>1.6300778120434245</v>
      </c>
      <c r="P186" s="711">
        <f t="shared" si="56"/>
        <v>626.17792456625557</v>
      </c>
      <c r="Q186" s="711">
        <f t="shared" si="58"/>
        <v>594.02218193215685</v>
      </c>
      <c r="R186" s="711">
        <f t="shared" si="45"/>
        <v>570.83136755380474</v>
      </c>
      <c r="S186" s="711">
        <f t="shared" si="46"/>
        <v>556.81507897288191</v>
      </c>
      <c r="T186" s="711">
        <f t="shared" si="57"/>
        <v>552.09917349631507</v>
      </c>
    </row>
    <row r="187" spans="2:20">
      <c r="B187" s="581">
        <v>113</v>
      </c>
      <c r="C187" s="711">
        <f t="shared" si="42"/>
        <v>1.6446320782223838</v>
      </c>
      <c r="D187" s="711">
        <f t="shared" si="47"/>
        <v>1442.9867644668602</v>
      </c>
      <c r="E187" s="711">
        <f t="shared" si="48"/>
        <v>634.88801979343111</v>
      </c>
      <c r="F187" s="711">
        <f t="shared" si="49"/>
        <v>361.54787142116976</v>
      </c>
      <c r="G187" s="711">
        <f t="shared" si="50"/>
        <v>306.61536424523001</v>
      </c>
      <c r="H187" s="718">
        <f t="shared" si="51"/>
        <v>298.18512651219186</v>
      </c>
      <c r="I187" s="711">
        <f t="shared" si="52"/>
        <v>298.13148879813707</v>
      </c>
      <c r="J187" s="711">
        <f t="shared" si="53"/>
        <v>298.09705145365854</v>
      </c>
      <c r="K187" s="711">
        <f t="shared" si="54"/>
        <v>298.07788840275219</v>
      </c>
      <c r="L187" s="711">
        <f t="shared" si="55"/>
        <v>298.07173858891747</v>
      </c>
      <c r="N187" s="581">
        <v>113</v>
      </c>
      <c r="O187" s="711">
        <f t="shared" si="43"/>
        <v>1.6446320782223838</v>
      </c>
      <c r="P187" s="711">
        <f t="shared" si="56"/>
        <v>628.26659023803745</v>
      </c>
      <c r="Q187" s="711">
        <f t="shared" si="58"/>
        <v>596.18102561293517</v>
      </c>
      <c r="R187" s="711">
        <f t="shared" si="45"/>
        <v>573.04068440240553</v>
      </c>
      <c r="S187" s="711">
        <f t="shared" si="46"/>
        <v>559.05470350984206</v>
      </c>
      <c r="T187" s="711">
        <f t="shared" si="57"/>
        <v>554.34866366495351</v>
      </c>
    </row>
    <row r="188" spans="2:20">
      <c r="B188" s="581">
        <v>114</v>
      </c>
      <c r="C188" s="711">
        <f t="shared" si="42"/>
        <v>1.6591863444013428</v>
      </c>
      <c r="D188" s="711">
        <f t="shared" si="47"/>
        <v>1443.4008405258733</v>
      </c>
      <c r="E188" s="711">
        <f t="shared" si="48"/>
        <v>637.29975652049507</v>
      </c>
      <c r="F188" s="711">
        <f t="shared" si="49"/>
        <v>362.53287985934725</v>
      </c>
      <c r="G188" s="711">
        <f t="shared" si="50"/>
        <v>306.8250873462386</v>
      </c>
      <c r="H188" s="718">
        <f t="shared" si="51"/>
        <v>298.19115364894122</v>
      </c>
      <c r="I188" s="711">
        <f t="shared" si="52"/>
        <v>298.1361124376516</v>
      </c>
      <c r="J188" s="711">
        <f t="shared" si="53"/>
        <v>298.10072965511381</v>
      </c>
      <c r="K188" s="711">
        <f t="shared" si="54"/>
        <v>298.08102211936625</v>
      </c>
      <c r="L188" s="711">
        <f t="shared" si="55"/>
        <v>298.07469431127686</v>
      </c>
      <c r="N188" s="581">
        <v>114</v>
      </c>
      <c r="O188" s="711">
        <f t="shared" si="43"/>
        <v>1.6591863444013428</v>
      </c>
      <c r="P188" s="711">
        <f t="shared" si="56"/>
        <v>630.35066503394887</v>
      </c>
      <c r="Q188" s="711">
        <f t="shared" si="58"/>
        <v>598.33512417243253</v>
      </c>
      <c r="R188" s="711">
        <f t="shared" si="45"/>
        <v>575.24514520345451</v>
      </c>
      <c r="S188" s="711">
        <f t="shared" si="46"/>
        <v>561.2894053967118</v>
      </c>
      <c r="T188" s="711">
        <f t="shared" si="57"/>
        <v>556.59320950454605</v>
      </c>
    </row>
    <row r="189" spans="2:20">
      <c r="B189" s="581">
        <v>115</v>
      </c>
      <c r="C189" s="711">
        <f t="shared" si="42"/>
        <v>1.6737406105803019</v>
      </c>
      <c r="D189" s="711">
        <f t="shared" si="47"/>
        <v>1443.8100561986689</v>
      </c>
      <c r="E189" s="711">
        <f t="shared" si="48"/>
        <v>639.69604941052251</v>
      </c>
      <c r="F189" s="711">
        <f t="shared" si="49"/>
        <v>363.52082627533957</v>
      </c>
      <c r="G189" s="711">
        <f t="shared" si="50"/>
        <v>307.03738828908644</v>
      </c>
      <c r="H189" s="718">
        <f t="shared" si="51"/>
        <v>298.19731016110904</v>
      </c>
      <c r="I189" s="711">
        <f t="shared" si="52"/>
        <v>298.14084638236085</v>
      </c>
      <c r="J189" s="711">
        <f t="shared" si="53"/>
        <v>298.10450441008254</v>
      </c>
      <c r="K189" s="711">
        <f t="shared" si="54"/>
        <v>298.0842440905501</v>
      </c>
      <c r="L189" s="711">
        <f t="shared" si="55"/>
        <v>298.0777355058126</v>
      </c>
      <c r="N189" s="581">
        <v>115</v>
      </c>
      <c r="O189" s="711">
        <f t="shared" si="43"/>
        <v>1.6737406105803019</v>
      </c>
      <c r="P189" s="711">
        <f t="shared" si="56"/>
        <v>632.43015904734682</v>
      </c>
      <c r="Q189" s="711">
        <f t="shared" si="58"/>
        <v>600.48448804232748</v>
      </c>
      <c r="R189" s="711">
        <f t="shared" si="45"/>
        <v>577.44476063054617</v>
      </c>
      <c r="S189" s="711">
        <f t="shared" si="46"/>
        <v>563.51919545153578</v>
      </c>
      <c r="T189" s="711">
        <f t="shared" si="57"/>
        <v>558.8328218799769</v>
      </c>
    </row>
    <row r="190" spans="2:20">
      <c r="B190" s="581">
        <v>116</v>
      </c>
      <c r="C190" s="711">
        <f t="shared" si="42"/>
        <v>1.6882948767592612</v>
      </c>
      <c r="D190" s="711">
        <f t="shared" si="47"/>
        <v>1444.214584576262</v>
      </c>
      <c r="E190" s="711">
        <f t="shared" si="48"/>
        <v>642.07702909553211</v>
      </c>
      <c r="F190" s="711">
        <f t="shared" si="49"/>
        <v>364.51162614380877</v>
      </c>
      <c r="G190" s="711">
        <f t="shared" si="50"/>
        <v>307.25225765549908</v>
      </c>
      <c r="H190" s="718">
        <f t="shared" si="51"/>
        <v>298.20359727107586</v>
      </c>
      <c r="I190" s="711">
        <f t="shared" si="52"/>
        <v>298.14569191302257</v>
      </c>
      <c r="J190" s="711">
        <f t="shared" si="53"/>
        <v>298.10837703163804</v>
      </c>
      <c r="K190" s="711">
        <f t="shared" si="54"/>
        <v>298.08755564474382</v>
      </c>
      <c r="L190" s="711">
        <f t="shared" si="55"/>
        <v>298.08086350525309</v>
      </c>
      <c r="N190" s="581">
        <v>116</v>
      </c>
      <c r="O190" s="711">
        <f t="shared" si="43"/>
        <v>1.6882948767592612</v>
      </c>
      <c r="P190" s="711">
        <f t="shared" si="56"/>
        <v>634.50508234901315</v>
      </c>
      <c r="Q190" s="711">
        <f t="shared" si="58"/>
        <v>602.62912763108329</v>
      </c>
      <c r="R190" s="711">
        <f t="shared" si="45"/>
        <v>579.63954133380435</v>
      </c>
      <c r="S190" s="711">
        <f t="shared" si="46"/>
        <v>565.74408446885298</v>
      </c>
      <c r="T190" s="711">
        <f t="shared" si="57"/>
        <v>561.06751163264028</v>
      </c>
    </row>
    <row r="191" spans="2:20">
      <c r="B191" s="581">
        <v>117</v>
      </c>
      <c r="C191" s="711">
        <f t="shared" si="42"/>
        <v>1.7028491429382202</v>
      </c>
      <c r="D191" s="711">
        <f t="shared" si="47"/>
        <v>1444.6145888028268</v>
      </c>
      <c r="E191" s="711">
        <f t="shared" si="48"/>
        <v>644.44282542868109</v>
      </c>
      <c r="F191" s="711">
        <f t="shared" si="49"/>
        <v>365.50519624849585</v>
      </c>
      <c r="G191" s="711">
        <f t="shared" si="50"/>
        <v>307.46968573646149</v>
      </c>
      <c r="H191" s="718">
        <f t="shared" si="51"/>
        <v>298.21001619220459</v>
      </c>
      <c r="I191" s="711">
        <f t="shared" si="52"/>
        <v>298.1506503041187</v>
      </c>
      <c r="J191" s="711">
        <f t="shared" si="53"/>
        <v>298.11234882877221</v>
      </c>
      <c r="K191" s="711">
        <f t="shared" si="54"/>
        <v>298.09095810771964</v>
      </c>
      <c r="L191" s="711">
        <f t="shared" si="55"/>
        <v>298.08407964014731</v>
      </c>
      <c r="N191" s="581">
        <v>117</v>
      </c>
      <c r="O191" s="711">
        <f t="shared" si="43"/>
        <v>1.7028491429382202</v>
      </c>
      <c r="P191" s="711">
        <f t="shared" si="56"/>
        <v>636.57544498726133</v>
      </c>
      <c r="Q191" s="711">
        <f t="shared" si="58"/>
        <v>604.76905332404056</v>
      </c>
      <c r="R191" s="711">
        <f t="shared" si="45"/>
        <v>581.8294979399351</v>
      </c>
      <c r="S191" s="711">
        <f t="shared" si="46"/>
        <v>567.96408321970898</v>
      </c>
      <c r="T191" s="711">
        <f t="shared" si="57"/>
        <v>563.29728958043404</v>
      </c>
    </row>
    <row r="192" spans="2:20">
      <c r="B192" s="581">
        <v>118</v>
      </c>
      <c r="C192" s="711">
        <f t="shared" si="42"/>
        <v>1.7174034091171795</v>
      </c>
      <c r="D192" s="711">
        <f t="shared" si="47"/>
        <v>1445.010222707989</v>
      </c>
      <c r="E192" s="711">
        <f t="shared" si="48"/>
        <v>646.79356745233429</v>
      </c>
      <c r="F192" s="711">
        <f t="shared" si="49"/>
        <v>366.50145466558951</v>
      </c>
      <c r="G192" s="711">
        <f t="shared" si="50"/>
        <v>307.68966254070381</v>
      </c>
      <c r="H192" s="718">
        <f t="shared" si="51"/>
        <v>298.21656812878246</v>
      </c>
      <c r="I192" s="711">
        <f t="shared" si="52"/>
        <v>298.15572282372341</v>
      </c>
      <c r="J192" s="711">
        <f t="shared" si="53"/>
        <v>298.1164211062075</v>
      </c>
      <c r="K192" s="711">
        <f t="shared" si="54"/>
        <v>298.09445280235923</v>
      </c>
      <c r="L192" s="711">
        <f t="shared" si="55"/>
        <v>298.08738523862951</v>
      </c>
      <c r="N192" s="581">
        <v>118</v>
      </c>
      <c r="O192" s="711">
        <f t="shared" si="43"/>
        <v>1.7174034091171795</v>
      </c>
      <c r="P192" s="711">
        <f t="shared" si="56"/>
        <v>638.64125698803412</v>
      </c>
      <c r="Q192" s="711">
        <f t="shared" si="58"/>
        <v>606.9042754835034</v>
      </c>
      <c r="R192" s="711">
        <f t="shared" si="45"/>
        <v>584.0146410522799</v>
      </c>
      <c r="S192" s="711">
        <f t="shared" si="46"/>
        <v>570.17920245167352</v>
      </c>
      <c r="T192" s="711">
        <f t="shared" si="57"/>
        <v>565.52216651776405</v>
      </c>
    </row>
    <row r="193" spans="2:20">
      <c r="B193" s="581">
        <v>119</v>
      </c>
      <c r="C193" s="711">
        <f t="shared" si="42"/>
        <v>1.7319576752961385</v>
      </c>
      <c r="D193" s="711">
        <f t="shared" si="47"/>
        <v>1445.4016313981883</v>
      </c>
      <c r="E193" s="711">
        <f t="shared" si="48"/>
        <v>649.12938336919819</v>
      </c>
      <c r="F193" s="711">
        <f t="shared" si="49"/>
        <v>367.50032074713874</v>
      </c>
      <c r="G193" s="711">
        <f t="shared" si="50"/>
        <v>307.91217780303515</v>
      </c>
      <c r="H193" s="718">
        <f t="shared" si="51"/>
        <v>298.22325427596638</v>
      </c>
      <c r="I193" s="711">
        <f t="shared" si="52"/>
        <v>298.16091073337554</v>
      </c>
      <c r="J193" s="711">
        <f t="shared" si="53"/>
        <v>298.12059516421391</v>
      </c>
      <c r="K193" s="711">
        <f t="shared" si="54"/>
        <v>298.09804104843619</v>
      </c>
      <c r="L193" s="711">
        <f t="shared" si="55"/>
        <v>298.09078162619039</v>
      </c>
      <c r="N193" s="581">
        <v>119</v>
      </c>
      <c r="O193" s="711">
        <f t="shared" si="43"/>
        <v>1.7319576752961385</v>
      </c>
      <c r="P193" s="711">
        <f t="shared" si="56"/>
        <v>640.70252835499423</v>
      </c>
      <c r="Q193" s="711">
        <f t="shared" si="58"/>
        <v>609.03480444882098</v>
      </c>
      <c r="R193" s="711">
        <f t="shared" si="45"/>
        <v>586.19498125086739</v>
      </c>
      <c r="S193" s="711">
        <f t="shared" si="46"/>
        <v>572.38945288886316</v>
      </c>
      <c r="T193" s="711">
        <f t="shared" si="57"/>
        <v>567.74215321555369</v>
      </c>
    </row>
    <row r="194" spans="2:20">
      <c r="B194" s="581">
        <v>120</v>
      </c>
      <c r="C194" s="711">
        <f t="shared" si="42"/>
        <v>1.7465119414750978</v>
      </c>
      <c r="D194" s="711">
        <f t="shared" si="47"/>
        <v>1445.7889518097732</v>
      </c>
      <c r="E194" s="711">
        <f t="shared" si="48"/>
        <v>651.45040051630758</v>
      </c>
      <c r="F194" s="711">
        <f t="shared" si="49"/>
        <v>368.50171510452242</v>
      </c>
      <c r="G194" s="711">
        <f t="shared" si="50"/>
        <v>308.1372209925272</v>
      </c>
      <c r="H194" s="718">
        <f t="shared" si="51"/>
        <v>298.23007581973144</v>
      </c>
      <c r="I194" s="711">
        <f t="shared" si="52"/>
        <v>298.16621528795548</v>
      </c>
      <c r="J194" s="711">
        <f t="shared" si="53"/>
        <v>298.12487229843134</v>
      </c>
      <c r="K194" s="711">
        <f t="shared" si="54"/>
        <v>298.1017241624042</v>
      </c>
      <c r="L194" s="711">
        <f t="shared" si="55"/>
        <v>298.09427012545348</v>
      </c>
      <c r="N194" s="581">
        <v>120</v>
      </c>
      <c r="O194" s="711">
        <f t="shared" si="43"/>
        <v>1.7465119414750978</v>
      </c>
      <c r="P194" s="711">
        <f t="shared" si="56"/>
        <v>642.75926906960899</v>
      </c>
      <c r="Q194" s="711">
        <f t="shared" si="58"/>
        <v>611.16065053646389</v>
      </c>
      <c r="R194" s="711">
        <f t="shared" si="45"/>
        <v>588.3705290924662</v>
      </c>
      <c r="S194" s="711">
        <f t="shared" si="46"/>
        <v>574.59484523196841</v>
      </c>
      <c r="T194" s="711">
        <f t="shared" si="57"/>
        <v>569.95726042125943</v>
      </c>
    </row>
    <row r="195" spans="2:20">
      <c r="B195" s="581">
        <v>121</v>
      </c>
      <c r="C195" s="711">
        <f t="shared" si="42"/>
        <v>1.7610662076540569</v>
      </c>
      <c r="D195" s="711">
        <f t="shared" si="47"/>
        <v>1446.1723132263107</v>
      </c>
      <c r="E195" s="711">
        <f t="shared" si="48"/>
        <v>653.75674534166615</v>
      </c>
      <c r="F195" s="711">
        <f t="shared" si="49"/>
        <v>369.50555959198761</v>
      </c>
      <c r="G195" s="711">
        <f t="shared" si="50"/>
        <v>308.36478132054935</v>
      </c>
      <c r="H195" s="718">
        <f t="shared" si="51"/>
        <v>298.23703393682212</v>
      </c>
      <c r="I195" s="711">
        <f t="shared" si="52"/>
        <v>298.17163773556581</v>
      </c>
      <c r="J195" s="711">
        <f t="shared" si="53"/>
        <v>298.12925379969647</v>
      </c>
      <c r="K195" s="711">
        <f t="shared" si="54"/>
        <v>298.10550345719048</v>
      </c>
      <c r="L195" s="711">
        <f t="shared" si="55"/>
        <v>298.09785205595745</v>
      </c>
      <c r="N195" s="581">
        <v>121</v>
      </c>
      <c r="O195" s="711">
        <f t="shared" si="43"/>
        <v>1.7610662076540569</v>
      </c>
      <c r="P195" s="711">
        <f t="shared" si="56"/>
        <v>644.81148909122874</v>
      </c>
      <c r="Q195" s="711">
        <f t="shared" si="58"/>
        <v>613.28182404009692</v>
      </c>
      <c r="R195" s="711">
        <f t="shared" si="45"/>
        <v>590.5412951106365</v>
      </c>
      <c r="S195" s="711">
        <f t="shared" si="46"/>
        <v>576.79539015828368</v>
      </c>
      <c r="T195" s="711">
        <f t="shared" si="57"/>
        <v>572.16749885889328</v>
      </c>
    </row>
    <row r="196" spans="2:20">
      <c r="B196" s="581">
        <v>122</v>
      </c>
      <c r="C196" s="711">
        <f t="shared" si="42"/>
        <v>1.7756204738330159</v>
      </c>
      <c r="D196" s="711">
        <f t="shared" si="47"/>
        <v>1446.5518377624376</v>
      </c>
      <c r="E196" s="711">
        <f t="shared" si="48"/>
        <v>656.0485433833577</v>
      </c>
      <c r="F196" s="711">
        <f t="shared" si="49"/>
        <v>370.51177729026745</v>
      </c>
      <c r="G196" s="711">
        <f t="shared" si="50"/>
        <v>308.59484774865678</v>
      </c>
      <c r="H196" s="718">
        <f t="shared" si="51"/>
        <v>298.24412979470651</v>
      </c>
      <c r="I196" s="711">
        <f t="shared" si="52"/>
        <v>298.17717931741606</v>
      </c>
      <c r="J196" s="711">
        <f t="shared" si="53"/>
        <v>298.13374095387496</v>
      </c>
      <c r="K196" s="711">
        <f t="shared" si="54"/>
        <v>298.10938024199487</v>
      </c>
      <c r="L196" s="711">
        <f t="shared" si="55"/>
        <v>298.10152873394367</v>
      </c>
      <c r="N196" s="581">
        <v>122</v>
      </c>
      <c r="O196" s="711">
        <f t="shared" si="43"/>
        <v>1.7756204738330159</v>
      </c>
      <c r="P196" s="711">
        <f t="shared" si="56"/>
        <v>646.85919835716197</v>
      </c>
      <c r="Q196" s="711">
        <f t="shared" si="58"/>
        <v>615.39833523064749</v>
      </c>
      <c r="R196" s="711">
        <f t="shared" si="45"/>
        <v>592.70728981578202</v>
      </c>
      <c r="S196" s="711">
        <f t="shared" si="46"/>
        <v>578.99109832174065</v>
      </c>
      <c r="T196" s="711">
        <f t="shared" si="57"/>
        <v>574.37287922904773</v>
      </c>
    </row>
    <row r="197" spans="2:20">
      <c r="B197" s="581">
        <v>123</v>
      </c>
      <c r="C197" s="711">
        <f t="shared" si="42"/>
        <v>1.7901747400119752</v>
      </c>
      <c r="D197" s="711">
        <f t="shared" si="47"/>
        <v>1446.927640816423</v>
      </c>
      <c r="E197" s="711">
        <f t="shared" si="48"/>
        <v>658.32591925095278</v>
      </c>
      <c r="F197" s="711">
        <f t="shared" si="49"/>
        <v>371.52029249028777</v>
      </c>
      <c r="G197" s="711">
        <f t="shared" si="50"/>
        <v>308.82740899633325</v>
      </c>
      <c r="H197" s="718">
        <f t="shared" si="51"/>
        <v>298.25136455153347</v>
      </c>
      <c r="I197" s="711">
        <f t="shared" si="52"/>
        <v>298.18284126771186</v>
      </c>
      <c r="J197" s="711">
        <f t="shared" si="53"/>
        <v>298.13833504169781</v>
      </c>
      <c r="K197" s="711">
        <f t="shared" si="54"/>
        <v>298.11335582209369</v>
      </c>
      <c r="L197" s="711">
        <f t="shared" si="55"/>
        <v>298.10530147214928</v>
      </c>
      <c r="N197" s="581">
        <v>123</v>
      </c>
      <c r="O197" s="711">
        <f t="shared" si="43"/>
        <v>1.7901747400119752</v>
      </c>
      <c r="P197" s="711">
        <f t="shared" si="56"/>
        <v>648.9024067827454</v>
      </c>
      <c r="Q197" s="711">
        <f t="shared" si="58"/>
        <v>617.51019435637295</v>
      </c>
      <c r="R197" s="711">
        <f t="shared" si="45"/>
        <v>594.86852369520102</v>
      </c>
      <c r="S197" s="711">
        <f t="shared" si="46"/>
        <v>581.18198035294449</v>
      </c>
      <c r="T197" s="711">
        <f t="shared" si="57"/>
        <v>576.57341220892511</v>
      </c>
    </row>
    <row r="198" spans="2:20">
      <c r="B198" s="581">
        <v>124</v>
      </c>
      <c r="C198" s="711">
        <f t="shared" si="42"/>
        <v>1.8047290061909342</v>
      </c>
      <c r="D198" s="711">
        <f t="shared" si="47"/>
        <v>1447.2998314934771</v>
      </c>
      <c r="E198" s="711">
        <f t="shared" si="48"/>
        <v>660.58899660905195</v>
      </c>
      <c r="F198" s="711">
        <f t="shared" si="49"/>
        <v>372.53103067697225</v>
      </c>
      <c r="G198" s="711">
        <f t="shared" si="50"/>
        <v>309.06245354859055</v>
      </c>
      <c r="H198" s="718">
        <f t="shared" si="51"/>
        <v>298.25873935609229</v>
      </c>
      <c r="I198" s="711">
        <f t="shared" si="52"/>
        <v>298.18862481354734</v>
      </c>
      <c r="J198" s="711">
        <f t="shared" si="53"/>
        <v>298.14303733860305</v>
      </c>
      <c r="K198" s="711">
        <f t="shared" si="54"/>
        <v>298.11743149864907</v>
      </c>
      <c r="L198" s="711">
        <f t="shared" si="55"/>
        <v>298.10917157960557</v>
      </c>
      <c r="N198" s="581">
        <v>124</v>
      </c>
      <c r="O198" s="711">
        <f t="shared" si="43"/>
        <v>1.8047290061909342</v>
      </c>
      <c r="P198" s="711">
        <f t="shared" si="56"/>
        <v>650.94112426141169</v>
      </c>
      <c r="Q198" s="711">
        <f t="shared" si="58"/>
        <v>619.61741164292312</v>
      </c>
      <c r="R198" s="711">
        <f t="shared" si="45"/>
        <v>597.02500721313811</v>
      </c>
      <c r="S198" s="711">
        <f t="shared" si="46"/>
        <v>583.36804685921174</v>
      </c>
      <c r="T198" s="711">
        <f t="shared" si="57"/>
        <v>578.76910845237035</v>
      </c>
    </row>
    <row r="199" spans="2:20">
      <c r="B199" s="581">
        <v>125</v>
      </c>
      <c r="C199" s="711">
        <f t="shared" si="42"/>
        <v>1.8192832723698935</v>
      </c>
      <c r="D199" s="711">
        <f t="shared" si="47"/>
        <v>1447.668513001702</v>
      </c>
      <c r="E199" s="711">
        <f t="shared" si="48"/>
        <v>662.83789816281194</v>
      </c>
      <c r="F199" s="711">
        <f t="shared" si="49"/>
        <v>373.54391851315341</v>
      </c>
      <c r="G199" s="711">
        <f t="shared" si="50"/>
        <v>309.29996966342588</v>
      </c>
      <c r="H199" s="718">
        <f t="shared" si="51"/>
        <v>298.26625534777526</v>
      </c>
      <c r="I199" s="711">
        <f t="shared" si="52"/>
        <v>298.19453117480168</v>
      </c>
      <c r="J199" s="711">
        <f t="shared" si="53"/>
        <v>298.14784911458162</v>
      </c>
      <c r="K199" s="711">
        <f t="shared" si="54"/>
        <v>298.12160856852364</v>
      </c>
      <c r="L199" s="711">
        <f t="shared" si="55"/>
        <v>298.11314036144176</v>
      </c>
      <c r="N199" s="581">
        <v>125</v>
      </c>
      <c r="O199" s="711">
        <f t="shared" si="43"/>
        <v>1.8192832723698935</v>
      </c>
      <c r="P199" s="711">
        <f t="shared" si="56"/>
        <v>652.97536066475288</v>
      </c>
      <c r="Q199" s="711">
        <f t="shared" si="58"/>
        <v>621.71999729340268</v>
      </c>
      <c r="R199" s="711">
        <f t="shared" si="45"/>
        <v>599.17675081083507</v>
      </c>
      <c r="S199" s="711">
        <f t="shared" si="46"/>
        <v>585.54930842461033</v>
      </c>
      <c r="T199" s="711">
        <f t="shared" si="57"/>
        <v>580.95997858990597</v>
      </c>
    </row>
    <row r="200" spans="2:20">
      <c r="B200" s="581">
        <v>126</v>
      </c>
      <c r="C200" s="711">
        <f t="shared" si="42"/>
        <v>1.8338375385488526</v>
      </c>
      <c r="D200" s="711">
        <f t="shared" si="47"/>
        <v>1448.0337830224655</v>
      </c>
      <c r="E200" s="711">
        <f t="shared" si="48"/>
        <v>665.07274564531701</v>
      </c>
      <c r="F200" s="711">
        <f t="shared" si="49"/>
        <v>374.55888382359683</v>
      </c>
      <c r="G200" s="711">
        <f t="shared" si="50"/>
        <v>309.53994537913974</v>
      </c>
      <c r="H200" s="718">
        <f t="shared" si="51"/>
        <v>298.27391365654262</v>
      </c>
      <c r="I200" s="711">
        <f t="shared" si="52"/>
        <v>298.2005615640395</v>
      </c>
      <c r="J200" s="711">
        <f t="shared" si="53"/>
        <v>298.152771634028</v>
      </c>
      <c r="K200" s="711">
        <f t="shared" si="54"/>
        <v>298.12588832409972</v>
      </c>
      <c r="L200" s="711">
        <f t="shared" si="55"/>
        <v>298.11720911869378</v>
      </c>
      <c r="N200" s="581">
        <v>126</v>
      </c>
      <c r="O200" s="711">
        <f t="shared" si="43"/>
        <v>1.8338375385488526</v>
      </c>
      <c r="P200" s="711">
        <f t="shared" si="56"/>
        <v>655.00512584258263</v>
      </c>
      <c r="Q200" s="711">
        <f t="shared" si="58"/>
        <v>623.81796148843068</v>
      </c>
      <c r="R200" s="711">
        <f t="shared" si="45"/>
        <v>601.32376490658203</v>
      </c>
      <c r="S200" s="711">
        <f t="shared" si="46"/>
        <v>587.72577561000094</v>
      </c>
      <c r="T200" s="711">
        <f t="shared" si="57"/>
        <v>583.14603322876985</v>
      </c>
    </row>
    <row r="201" spans="2:20">
      <c r="B201" s="581">
        <v>127</v>
      </c>
      <c r="C201" s="711">
        <f t="shared" si="42"/>
        <v>1.8483918047278118</v>
      </c>
      <c r="D201" s="711">
        <f t="shared" si="47"/>
        <v>1448.3957340568541</v>
      </c>
      <c r="E201" s="711">
        <f t="shared" si="48"/>
        <v>667.29365980666148</v>
      </c>
      <c r="F201" s="711">
        <f t="shared" si="49"/>
        <v>375.57585557914604</v>
      </c>
      <c r="G201" s="711">
        <f t="shared" si="50"/>
        <v>309.78236852151514</v>
      </c>
      <c r="H201" s="718">
        <f t="shared" si="51"/>
        <v>298.2817154028902</v>
      </c>
      <c r="I201" s="711">
        <f t="shared" si="52"/>
        <v>298.20671718641461</v>
      </c>
      <c r="J201" s="711">
        <f t="shared" si="53"/>
        <v>298.15780615559532</v>
      </c>
      <c r="K201" s="711">
        <f t="shared" si="54"/>
        <v>298.13027205310357</v>
      </c>
      <c r="L201" s="711">
        <f t="shared" si="55"/>
        <v>298.12137914811825</v>
      </c>
      <c r="N201" s="581">
        <v>127</v>
      </c>
      <c r="O201" s="711">
        <f>$O$73*N201</f>
        <v>1.8483918047278118</v>
      </c>
      <c r="P201" s="711">
        <f t="shared" si="56"/>
        <v>657.03042962299617</v>
      </c>
      <c r="Q201" s="711">
        <f t="shared" si="58"/>
        <v>625.91131438619846</v>
      </c>
      <c r="R201" s="711">
        <f t="shared" si="45"/>
        <v>603.46605989576767</v>
      </c>
      <c r="S201" s="711">
        <f t="shared" si="46"/>
        <v>589.89745895307988</v>
      </c>
      <c r="T201" s="711">
        <f t="shared" si="57"/>
        <v>585.32728295295408</v>
      </c>
    </row>
    <row r="202" spans="2:20">
      <c r="B202" s="581">
        <v>128</v>
      </c>
      <c r="C202" s="711">
        <f t="shared" si="42"/>
        <v>1.8629460709067709</v>
      </c>
      <c r="D202" s="711">
        <f t="shared" si="47"/>
        <v>1448.754453749759</v>
      </c>
      <c r="E202" s="711">
        <f t="shared" si="48"/>
        <v>669.50076040462261</v>
      </c>
      <c r="F202" s="711">
        <f t="shared" si="49"/>
        <v>376.59476388099341</v>
      </c>
      <c r="G202" s="711">
        <f t="shared" si="50"/>
        <v>310.02722671086036</v>
      </c>
      <c r="H202" s="718">
        <f t="shared" si="51"/>
        <v>298.2896616978195</v>
      </c>
      <c r="I202" s="711">
        <f t="shared" si="52"/>
        <v>298.21299923957741</v>
      </c>
      <c r="J202" s="711">
        <f t="shared" si="53"/>
        <v>298.16295393205462</v>
      </c>
      <c r="K202" s="711">
        <f t="shared" si="54"/>
        <v>298.13476103843516</v>
      </c>
      <c r="L202" s="711">
        <f t="shared" si="55"/>
        <v>298.12565174201148</v>
      </c>
      <c r="N202" s="581">
        <v>128</v>
      </c>
      <c r="O202" s="711">
        <f>$O$73*N202</f>
        <v>1.8629460709067709</v>
      </c>
      <c r="P202" s="711">
        <f t="shared" si="56"/>
        <v>659.05128181242742</v>
      </c>
      <c r="Q202" s="711">
        <f t="shared" si="58"/>
        <v>628.00006612252639</v>
      </c>
      <c r="R202" s="711">
        <f t="shared" si="45"/>
        <v>605.60364615093033</v>
      </c>
      <c r="S202" s="711">
        <f t="shared" si="46"/>
        <v>592.06436896842285</v>
      </c>
      <c r="T202" s="711">
        <f t="shared" si="57"/>
        <v>587.50373832324669</v>
      </c>
    </row>
    <row r="203" spans="2:20">
      <c r="B203" s="581">
        <v>129</v>
      </c>
      <c r="C203" s="711">
        <f t="shared" ref="C203:C266" si="59">$C$73*B203</f>
        <v>1.8775003370857299</v>
      </c>
      <c r="D203" s="711">
        <f t="shared" ref="D203:D266" si="60">(1-2*FoAb-2*FoAb*BiCombAb)*D202+2*FoAb*E202+2*FoAb*BiCombAb*Tcomb</f>
        <v>1449.1100251930513</v>
      </c>
      <c r="E203" s="711">
        <f t="shared" ref="E203:E266" si="61">FoAb*D202+(1-2*FoAb)*E202+FoAb*F202</f>
        <v>671.69416619680726</v>
      </c>
      <c r="F203" s="711">
        <f t="shared" ref="F203:F266" si="62">FoAb*E202+(1-2*FoAb)*F202+FoAb*G202</f>
        <v>377.61553994508216</v>
      </c>
      <c r="G203" s="711">
        <f t="shared" ref="G203:G266" si="63">FoAb*F202+(1-2*FoAb)*G202+FoAb*H202</f>
        <v>310.27450736891768</v>
      </c>
      <c r="H203" s="718">
        <f t="shared" ref="H203:H266" si="64">_FoN1*G202+(1-_FoN1-_FoN2)*H202+_FoN2*I202</f>
        <v>298.29775364280994</v>
      </c>
      <c r="I203" s="711">
        <f t="shared" ref="I203:I266" si="65">FoCase*H202+(1-2*FoCase)*I202+FoCase*J202</f>
        <v>298.21940891358611</v>
      </c>
      <c r="J203" s="711">
        <f t="shared" ref="J203:J266" si="66">FoCase*I202+(1-2*FoCase)*J202+FoCase*K202</f>
        <v>298.16821621015873</v>
      </c>
      <c r="K203" s="711">
        <f t="shared" ref="K203:K266" si="67">FoCase*J202+(1-2*FoCase)*K202+FoCase*L202</f>
        <v>298.13935655800174</v>
      </c>
      <c r="L203" s="711">
        <f t="shared" ref="L203:L266" si="68">(1-2*FoCase-2*FoCase*BiAtmCase)*L202+2*FoCase*K202+2*FoCase*BiAtmCase*Tatm</f>
        <v>298.13002818803352</v>
      </c>
      <c r="N203" s="581">
        <v>129</v>
      </c>
      <c r="O203" s="711">
        <f t="shared" ref="O203:O266" si="69">$O$73*N203</f>
        <v>1.8775003370857299</v>
      </c>
      <c r="P203" s="711">
        <f t="shared" ref="P203:P266" si="70">(1-2*FoCase-2*FoCase*BiCombCase)*P202+2*FoCase*Q202+2*FoCase*BiCombCase*Tcomb</f>
        <v>661.06769219570583</v>
      </c>
      <c r="Q203" s="711">
        <f t="shared" ref="Q203:Q266" si="71">FoCase*P202+(1-2*FoCase)*Q202+FoCase*R202</f>
        <v>630.0842268109194</v>
      </c>
      <c r="R203" s="711">
        <f t="shared" ref="R203:R266" si="72">FoCase*Q202+(1-2*FoCase)*R202+FoCase*S202</f>
        <v>607.73653402180855</v>
      </c>
      <c r="S203" s="711">
        <f t="shared" ref="S203:S266" si="73">FoCase*R202+(1-2*FoCase)*S202+FoCase*T202</f>
        <v>594.22651614752999</v>
      </c>
      <c r="T203" s="711">
        <f t="shared" ref="T203:T266" si="74">(1-2*FoCase-2*FoCase*BiAtmCase)*T202+2*FoCase*S202+2*FoCase*BiAtmCase*Tatm</f>
        <v>589.67540987727341</v>
      </c>
    </row>
    <row r="204" spans="2:20">
      <c r="B204" s="581">
        <v>130</v>
      </c>
      <c r="C204" s="711">
        <f t="shared" si="59"/>
        <v>1.8920546032646892</v>
      </c>
      <c r="D204" s="711">
        <f t="shared" si="60"/>
        <v>1449.4625272091964</v>
      </c>
      <c r="E204" s="711">
        <f t="shared" si="61"/>
        <v>673.87399493416706</v>
      </c>
      <c r="F204" s="711">
        <f t="shared" si="62"/>
        <v>378.63811608664548</v>
      </c>
      <c r="G204" s="711">
        <f t="shared" si="63"/>
        <v>310.52419772563871</v>
      </c>
      <c r="H204" s="718">
        <f t="shared" si="64"/>
        <v>298.30599232979381</v>
      </c>
      <c r="I204" s="711">
        <f t="shared" si="65"/>
        <v>298.22594739082081</v>
      </c>
      <c r="J204" s="711">
        <f t="shared" si="66"/>
        <v>298.17359423051005</v>
      </c>
      <c r="K204" s="711">
        <f t="shared" si="67"/>
        <v>298.14405988455695</v>
      </c>
      <c r="L204" s="711">
        <f t="shared" si="68"/>
        <v>298.13450976903675</v>
      </c>
      <c r="N204" s="581">
        <v>130</v>
      </c>
      <c r="O204" s="711">
        <f t="shared" si="69"/>
        <v>1.8920546032646892</v>
      </c>
      <c r="P204" s="711">
        <f t="shared" si="70"/>
        <v>663.07967053611048</v>
      </c>
      <c r="Q204" s="711">
        <f t="shared" si="71"/>
        <v>632.16380654262139</v>
      </c>
      <c r="R204" s="711">
        <f t="shared" si="72"/>
        <v>609.86473383539089</v>
      </c>
      <c r="S204" s="711">
        <f t="shared" si="73"/>
        <v>596.3839109588713</v>
      </c>
      <c r="T204" s="711">
        <f t="shared" si="74"/>
        <v>591.84230812954172</v>
      </c>
    </row>
    <row r="205" spans="2:20">
      <c r="B205" s="581">
        <v>131</v>
      </c>
      <c r="C205" s="711">
        <f t="shared" si="59"/>
        <v>1.9066088694436483</v>
      </c>
      <c r="D205" s="711">
        <f t="shared" si="60"/>
        <v>1449.8120346165836</v>
      </c>
      <c r="E205" s="711">
        <f t="shared" si="61"/>
        <v>676.04036335578178</v>
      </c>
      <c r="F205" s="711">
        <f t="shared" si="62"/>
        <v>379.66242570488606</v>
      </c>
      <c r="G205" s="711">
        <f t="shared" si="63"/>
        <v>310.77628482582918</v>
      </c>
      <c r="H205" s="718">
        <f t="shared" si="64"/>
        <v>298.31437884113325</v>
      </c>
      <c r="I205" s="711">
        <f t="shared" si="65"/>
        <v>298.23261584590142</v>
      </c>
      <c r="J205" s="711">
        <f t="shared" si="66"/>
        <v>298.17908922743288</v>
      </c>
      <c r="K205" s="711">
        <f t="shared" si="67"/>
        <v>298.14887228554386</v>
      </c>
      <c r="L205" s="711">
        <f t="shared" si="68"/>
        <v>298.13909776290001</v>
      </c>
      <c r="N205" s="581">
        <v>131</v>
      </c>
      <c r="O205" s="711">
        <f t="shared" si="69"/>
        <v>1.9066088694436483</v>
      </c>
      <c r="P205" s="711">
        <f t="shared" si="70"/>
        <v>665.08722657542455</v>
      </c>
      <c r="Q205" s="711">
        <f t="shared" si="71"/>
        <v>634.23881538666888</v>
      </c>
      <c r="R205" s="711">
        <f t="shared" si="72"/>
        <v>611.9882558959664</v>
      </c>
      <c r="S205" s="711">
        <f t="shared" si="73"/>
        <v>598.53656384793294</v>
      </c>
      <c r="T205" s="711">
        <f t="shared" si="74"/>
        <v>594.00444357148501</v>
      </c>
    </row>
    <row r="206" spans="2:20">
      <c r="B206" s="581">
        <v>132</v>
      </c>
      <c r="C206" s="711">
        <f t="shared" si="59"/>
        <v>1.9211631356226075</v>
      </c>
      <c r="D206" s="711">
        <f t="shared" si="60"/>
        <v>1450.1586184777534</v>
      </c>
      <c r="E206" s="711">
        <f t="shared" si="61"/>
        <v>678.19338718481595</v>
      </c>
      <c r="F206" s="711">
        <f t="shared" si="62"/>
        <v>380.68840326780014</v>
      </c>
      <c r="G206" s="711">
        <f t="shared" si="63"/>
        <v>311.03075553566435</v>
      </c>
      <c r="H206" s="718">
        <f t="shared" si="64"/>
        <v>298.32291424959959</v>
      </c>
      <c r="I206" s="711">
        <f t="shared" si="65"/>
        <v>298.23941544560864</v>
      </c>
      <c r="J206" s="711">
        <f t="shared" si="66"/>
        <v>298.1847024288495</v>
      </c>
      <c r="K206" s="711">
        <f t="shared" si="67"/>
        <v>298.15379502294326</v>
      </c>
      <c r="L206" s="711">
        <f t="shared" si="68"/>
        <v>298.14379344236642</v>
      </c>
      <c r="N206" s="581">
        <v>132</v>
      </c>
      <c r="O206" s="711">
        <f t="shared" si="69"/>
        <v>1.9211631356226075</v>
      </c>
      <c r="P206" s="711">
        <f t="shared" si="70"/>
        <v>667.09037003398726</v>
      </c>
      <c r="Q206" s="711">
        <f t="shared" si="71"/>
        <v>636.30926338994368</v>
      </c>
      <c r="R206" s="711">
        <f t="shared" si="72"/>
        <v>614.10711048517487</v>
      </c>
      <c r="S206" s="711">
        <f t="shared" si="73"/>
        <v>600.68448523726397</v>
      </c>
      <c r="T206" s="711">
        <f t="shared" si="74"/>
        <v>596.16182667150827</v>
      </c>
    </row>
    <row r="207" spans="2:20">
      <c r="B207" s="581">
        <v>133</v>
      </c>
      <c r="C207" s="711">
        <f t="shared" si="59"/>
        <v>1.9357174018015666</v>
      </c>
      <c r="D207" s="711">
        <f t="shared" si="60"/>
        <v>1450.5023463316363</v>
      </c>
      <c r="E207" s="711">
        <f t="shared" si="61"/>
        <v>680.33318112556447</v>
      </c>
      <c r="F207" s="711">
        <f t="shared" si="62"/>
        <v>381.71598429714993</v>
      </c>
      <c r="G207" s="711">
        <f t="shared" si="63"/>
        <v>311.28759654907714</v>
      </c>
      <c r="H207" s="718">
        <f t="shared" si="64"/>
        <v>298.33159961835457</v>
      </c>
      <c r="I207" s="711">
        <f t="shared" si="65"/>
        <v>298.2463473488084</v>
      </c>
      <c r="J207" s="711">
        <f t="shared" si="66"/>
        <v>298.19043505616014</v>
      </c>
      <c r="K207" s="711">
        <f t="shared" si="67"/>
        <v>298.15882935312595</v>
      </c>
      <c r="L207" s="711">
        <f t="shared" si="68"/>
        <v>298.14859807488665</v>
      </c>
      <c r="N207" s="581">
        <v>133</v>
      </c>
      <c r="O207" s="711">
        <f t="shared" si="69"/>
        <v>1.9357174018015666</v>
      </c>
      <c r="P207" s="711">
        <f t="shared" si="70"/>
        <v>669.08911061074605</v>
      </c>
      <c r="Q207" s="711">
        <f t="shared" si="71"/>
        <v>638.37516057722473</v>
      </c>
      <c r="R207" s="711">
        <f t="shared" si="72"/>
        <v>616.22130786205594</v>
      </c>
      <c r="S207" s="711">
        <f t="shared" si="73"/>
        <v>602.82768552652374</v>
      </c>
      <c r="T207" s="711">
        <f t="shared" si="74"/>
        <v>598.31446787503398</v>
      </c>
    </row>
    <row r="208" spans="2:20">
      <c r="B208" s="581">
        <v>134</v>
      </c>
      <c r="C208" s="711">
        <f t="shared" si="59"/>
        <v>1.9502716679805259</v>
      </c>
      <c r="D208" s="711">
        <f t="shared" si="60"/>
        <v>1450.8432824108356</v>
      </c>
      <c r="E208" s="711">
        <f t="shared" si="61"/>
        <v>682.45985886150356</v>
      </c>
      <c r="F208" s="711">
        <f t="shared" si="62"/>
        <v>382.74510535358667</v>
      </c>
      <c r="G208" s="711">
        <f t="shared" si="63"/>
        <v>311.54679439402088</v>
      </c>
      <c r="H208" s="718">
        <f t="shared" si="64"/>
        <v>298.34043600093418</v>
      </c>
      <c r="I208" s="711">
        <f t="shared" si="65"/>
        <v>298.25341270637887</v>
      </c>
      <c r="J208" s="711">
        <f t="shared" si="66"/>
        <v>298.19628832412758</v>
      </c>
      <c r="K208" s="711">
        <f t="shared" si="67"/>
        <v>298.16397652670975</v>
      </c>
      <c r="L208" s="711">
        <f t="shared" si="68"/>
        <v>298.15351292246646</v>
      </c>
      <c r="N208" s="581">
        <v>134</v>
      </c>
      <c r="O208" s="711">
        <f t="shared" si="69"/>
        <v>1.9502716679805259</v>
      </c>
      <c r="P208" s="711">
        <f t="shared" si="70"/>
        <v>671.08345798330686</v>
      </c>
      <c r="Q208" s="711">
        <f t="shared" si="71"/>
        <v>640.43651695124004</v>
      </c>
      <c r="R208" s="711">
        <f t="shared" si="72"/>
        <v>618.33085826309991</v>
      </c>
      <c r="S208" s="711">
        <f t="shared" si="73"/>
        <v>604.96617509252906</v>
      </c>
      <c r="T208" s="711">
        <f t="shared" si="74"/>
        <v>600.46237760454858</v>
      </c>
    </row>
    <row r="209" spans="2:20">
      <c r="B209" s="581">
        <v>135</v>
      </c>
      <c r="C209" s="711">
        <f t="shared" si="59"/>
        <v>1.9648259341594849</v>
      </c>
      <c r="D209" s="711">
        <f t="shared" si="60"/>
        <v>1451.1814878449281</v>
      </c>
      <c r="E209" s="711">
        <f t="shared" si="61"/>
        <v>684.57353305427262</v>
      </c>
      <c r="F209" s="711">
        <f t="shared" si="62"/>
        <v>383.77570402192765</v>
      </c>
      <c r="G209" s="711">
        <f t="shared" si="63"/>
        <v>311.80833543860837</v>
      </c>
      <c r="H209" s="718">
        <f t="shared" si="64"/>
        <v>298.34942444123379</v>
      </c>
      <c r="I209" s="711">
        <f t="shared" si="65"/>
        <v>298.26061266114129</v>
      </c>
      <c r="J209" s="711">
        <f t="shared" si="66"/>
        <v>298.20226344076468</v>
      </c>
      <c r="K209" s="711">
        <f t="shared" si="67"/>
        <v>298.16923778842045</v>
      </c>
      <c r="L209" s="711">
        <f t="shared" si="68"/>
        <v>298.15853924151872</v>
      </c>
      <c r="N209" s="581">
        <v>135</v>
      </c>
      <c r="O209" s="711">
        <f t="shared" si="69"/>
        <v>1.9648259341594849</v>
      </c>
      <c r="P209" s="711">
        <f t="shared" si="70"/>
        <v>673.07342180798514</v>
      </c>
      <c r="Q209" s="711">
        <f t="shared" si="71"/>
        <v>642.49334249271726</v>
      </c>
      <c r="R209" s="711">
        <f t="shared" si="72"/>
        <v>620.43577190229678</v>
      </c>
      <c r="S209" s="711">
        <f t="shared" si="73"/>
        <v>607.09996428930231</v>
      </c>
      <c r="T209" s="711">
        <f t="shared" si="74"/>
        <v>602.60556625964966</v>
      </c>
    </row>
    <row r="210" spans="2:20">
      <c r="B210" s="581">
        <v>136</v>
      </c>
      <c r="C210" s="711">
        <f t="shared" si="59"/>
        <v>1.979380200338444</v>
      </c>
      <c r="D210" s="711">
        <f t="shared" si="60"/>
        <v>1451.5170208506897</v>
      </c>
      <c r="E210" s="711">
        <f t="shared" si="61"/>
        <v>686.6743153435151</v>
      </c>
      <c r="F210" s="711">
        <f t="shared" si="62"/>
        <v>384.80771889658905</v>
      </c>
      <c r="G210" s="711">
        <f t="shared" si="63"/>
        <v>312.07220589712909</v>
      </c>
      <c r="H210" s="718">
        <f t="shared" si="64"/>
        <v>298.35856597349618</v>
      </c>
      <c r="I210" s="711">
        <f t="shared" si="65"/>
        <v>298.26794834779344</v>
      </c>
      <c r="J210" s="711">
        <f t="shared" si="66"/>
        <v>298.20836160722649</v>
      </c>
      <c r="K210" s="711">
        <f t="shared" si="67"/>
        <v>298.17461437695744</v>
      </c>
      <c r="L210" s="711">
        <f t="shared" si="68"/>
        <v>298.16367828271996</v>
      </c>
      <c r="N210" s="581">
        <v>136</v>
      </c>
      <c r="O210" s="711">
        <f t="shared" si="69"/>
        <v>1.979380200338444</v>
      </c>
      <c r="P210" s="711">
        <f t="shared" si="70"/>
        <v>675.05901171985533</v>
      </c>
      <c r="Q210" s="711">
        <f t="shared" si="71"/>
        <v>644.5456471604341</v>
      </c>
      <c r="R210" s="711">
        <f t="shared" si="72"/>
        <v>622.53605897118587</v>
      </c>
      <c r="S210" s="711">
        <f t="shared" si="73"/>
        <v>609.22906344811997</v>
      </c>
      <c r="T210" s="711">
        <f t="shared" si="74"/>
        <v>604.74404421709335</v>
      </c>
    </row>
    <row r="211" spans="2:20">
      <c r="B211" s="581">
        <v>137</v>
      </c>
      <c r="C211" s="711">
        <f t="shared" si="59"/>
        <v>1.9939344665174032</v>
      </c>
      <c r="D211" s="711">
        <f t="shared" si="60"/>
        <v>1451.8499369100919</v>
      </c>
      <c r="E211" s="711">
        <f t="shared" si="61"/>
        <v>688.76231634751389</v>
      </c>
      <c r="F211" s="711">
        <f t="shared" si="62"/>
        <v>385.84108956717671</v>
      </c>
      <c r="G211" s="711">
        <f t="shared" si="63"/>
        <v>312.33839183594648</v>
      </c>
      <c r="H211" s="718">
        <f t="shared" si="64"/>
        <v>298.36786162230072</v>
      </c>
      <c r="I211" s="711">
        <f t="shared" si="65"/>
        <v>298.27542089284606</v>
      </c>
      <c r="J211" s="711">
        <f t="shared" si="66"/>
        <v>298.21458401770536</v>
      </c>
      <c r="K211" s="711">
        <f t="shared" si="67"/>
        <v>298.18010752486322</v>
      </c>
      <c r="L211" s="711">
        <f t="shared" si="68"/>
        <v>298.16893129087089</v>
      </c>
      <c r="N211" s="581">
        <v>137</v>
      </c>
      <c r="O211" s="711">
        <f t="shared" si="69"/>
        <v>1.9939344665174032</v>
      </c>
      <c r="P211" s="711">
        <f t="shared" si="70"/>
        <v>677.04023733279928</v>
      </c>
      <c r="Q211" s="711">
        <f t="shared" si="71"/>
        <v>646.59344089126876</v>
      </c>
      <c r="R211" s="711">
        <f t="shared" si="72"/>
        <v>624.6317296389052</v>
      </c>
      <c r="S211" s="711">
        <f t="shared" si="73"/>
        <v>611.35348287756017</v>
      </c>
      <c r="T211" s="711">
        <f t="shared" si="74"/>
        <v>606.87782183084232</v>
      </c>
    </row>
    <row r="212" spans="2:20">
      <c r="B212" s="581">
        <v>138</v>
      </c>
      <c r="C212" s="711">
        <f t="shared" si="59"/>
        <v>2.0084887326963625</v>
      </c>
      <c r="D212" s="711">
        <f t="shared" si="60"/>
        <v>1452.1802889368639</v>
      </c>
      <c r="E212" s="711">
        <f t="shared" si="61"/>
        <v>690.83764566455818</v>
      </c>
      <c r="F212" s="711">
        <f t="shared" si="62"/>
        <v>386.87575660423568</v>
      </c>
      <c r="G212" s="711">
        <f t="shared" si="63"/>
        <v>312.60687917927669</v>
      </c>
      <c r="H212" s="718">
        <f t="shared" si="64"/>
        <v>298.37731240255476</v>
      </c>
      <c r="I212" s="711">
        <f t="shared" si="65"/>
        <v>298.28303141456217</v>
      </c>
      <c r="J212" s="711">
        <f t="shared" si="66"/>
        <v>298.22093185933051</v>
      </c>
      <c r="K212" s="711">
        <f t="shared" si="67"/>
        <v>298.18571845839705</v>
      </c>
      <c r="L212" s="711">
        <f t="shared" si="68"/>
        <v>298.17429950476185</v>
      </c>
      <c r="N212" s="581">
        <v>138</v>
      </c>
      <c r="O212" s="711">
        <f t="shared" si="69"/>
        <v>2.0084887326963625</v>
      </c>
      <c r="P212" s="711">
        <f t="shared" si="70"/>
        <v>679.01710823955568</v>
      </c>
      <c r="Q212" s="711">
        <f t="shared" si="71"/>
        <v>648.63673360024916</v>
      </c>
      <c r="R212" s="711">
        <f t="shared" si="72"/>
        <v>626.72279405224083</v>
      </c>
      <c r="S212" s="711">
        <f t="shared" si="73"/>
        <v>613.47323286355152</v>
      </c>
      <c r="T212" s="711">
        <f t="shared" si="74"/>
        <v>609.0069094321135</v>
      </c>
    </row>
    <row r="213" spans="2:20">
      <c r="B213" s="581">
        <v>139</v>
      </c>
      <c r="C213" s="711">
        <f t="shared" si="59"/>
        <v>2.0230429988753214</v>
      </c>
      <c r="D213" s="711">
        <f t="shared" si="60"/>
        <v>1452.5081274323622</v>
      </c>
      <c r="E213" s="711">
        <f t="shared" si="61"/>
        <v>692.90041187498491</v>
      </c>
      <c r="F213" s="711">
        <f t="shared" si="62"/>
        <v>387.91166154516156</v>
      </c>
      <c r="G213" s="711">
        <f t="shared" si="63"/>
        <v>312.87765371485125</v>
      </c>
      <c r="H213" s="718">
        <f t="shared" si="64"/>
        <v>298.38691931948699</v>
      </c>
      <c r="I213" s="711">
        <f t="shared" si="65"/>
        <v>298.29078102289952</v>
      </c>
      <c r="J213" s="711">
        <f t="shared" si="66"/>
        <v>298.22740631207023</v>
      </c>
      <c r="K213" s="711">
        <f t="shared" si="67"/>
        <v>298.19144839741296</v>
      </c>
      <c r="L213" s="711">
        <f t="shared" si="68"/>
        <v>298.17978415704164</v>
      </c>
      <c r="N213" s="581">
        <v>139</v>
      </c>
      <c r="O213" s="711">
        <f t="shared" si="69"/>
        <v>2.0230429988753214</v>
      </c>
      <c r="P213" s="711">
        <f t="shared" si="70"/>
        <v>680.98963401176843</v>
      </c>
      <c r="Q213" s="711">
        <f t="shared" si="71"/>
        <v>650.67553518060231</v>
      </c>
      <c r="R213" s="711">
        <f t="shared" si="72"/>
        <v>628.80926233567618</v>
      </c>
      <c r="S213" s="711">
        <f t="shared" si="73"/>
        <v>615.5883236694217</v>
      </c>
      <c r="T213" s="711">
        <f t="shared" si="74"/>
        <v>611.13131732942634</v>
      </c>
    </row>
    <row r="214" spans="2:20">
      <c r="B214" s="581">
        <v>140</v>
      </c>
      <c r="C214" s="711">
        <f t="shared" si="59"/>
        <v>2.0375972650542806</v>
      </c>
      <c r="D214" s="711">
        <f t="shared" si="60"/>
        <v>1452.8335006314398</v>
      </c>
      <c r="E214" s="711">
        <f t="shared" si="61"/>
        <v>694.95072254384172</v>
      </c>
      <c r="F214" s="711">
        <f t="shared" si="62"/>
        <v>388.94874688027284</v>
      </c>
      <c r="G214" s="711">
        <f t="shared" si="63"/>
        <v>313.15070109946492</v>
      </c>
      <c r="H214" s="718">
        <f t="shared" si="64"/>
        <v>298.39668336864247</v>
      </c>
      <c r="I214" s="711">
        <f t="shared" si="65"/>
        <v>298.29867081945514</v>
      </c>
      <c r="J214" s="711">
        <f t="shared" si="66"/>
        <v>298.2340085486386</v>
      </c>
      <c r="K214" s="711">
        <f t="shared" si="67"/>
        <v>298.19729855524122</v>
      </c>
      <c r="L214" s="711">
        <f t="shared" si="68"/>
        <v>298.18538647409127</v>
      </c>
      <c r="N214" s="581">
        <v>140</v>
      </c>
      <c r="O214" s="711">
        <f t="shared" si="69"/>
        <v>2.0375972650542806</v>
      </c>
      <c r="P214" s="711">
        <f t="shared" si="70"/>
        <v>682.95782420003366</v>
      </c>
      <c r="Q214" s="711">
        <f t="shared" si="71"/>
        <v>652.70985550380396</v>
      </c>
      <c r="R214" s="711">
        <f t="shared" si="72"/>
        <v>630.89114459144093</v>
      </c>
      <c r="S214" s="711">
        <f t="shared" si="73"/>
        <v>617.69876553594588</v>
      </c>
      <c r="T214" s="711">
        <f t="shared" si="74"/>
        <v>613.25105580865136</v>
      </c>
    </row>
    <row r="215" spans="2:20">
      <c r="B215" s="581">
        <v>141</v>
      </c>
      <c r="C215" s="711">
        <f t="shared" si="59"/>
        <v>2.0521515312332399</v>
      </c>
      <c r="D215" s="711">
        <f t="shared" si="60"/>
        <v>1453.1564546389641</v>
      </c>
      <c r="E215" s="711">
        <f t="shared" si="61"/>
        <v>696.98868422411999</v>
      </c>
      <c r="F215" s="711">
        <f t="shared" si="62"/>
        <v>389.98695603904633</v>
      </c>
      <c r="G215" s="711">
        <f t="shared" si="63"/>
        <v>313.42600686441079</v>
      </c>
      <c r="H215" s="718">
        <f t="shared" si="64"/>
        <v>298.40660553587929</v>
      </c>
      <c r="I215" s="711">
        <f t="shared" si="65"/>
        <v>298.30670189741346</v>
      </c>
      <c r="J215" s="711">
        <f t="shared" si="66"/>
        <v>298.24073973440477</v>
      </c>
      <c r="K215" s="711">
        <f t="shared" si="67"/>
        <v>298.203270138574</v>
      </c>
      <c r="L215" s="711">
        <f t="shared" si="68"/>
        <v>298.19110767590121</v>
      </c>
      <c r="N215" s="581">
        <v>141</v>
      </c>
      <c r="O215" s="711">
        <f t="shared" si="69"/>
        <v>2.0521515312332399</v>
      </c>
      <c r="P215" s="711">
        <f t="shared" si="70"/>
        <v>684.92168833394805</v>
      </c>
      <c r="Q215" s="711">
        <f t="shared" si="71"/>
        <v>654.73970441962626</v>
      </c>
      <c r="R215" s="711">
        <f t="shared" si="72"/>
        <v>632.96845089955991</v>
      </c>
      <c r="S215" s="711">
        <f t="shared" si="73"/>
        <v>619.80456868139561</v>
      </c>
      <c r="T215" s="711">
        <f t="shared" si="74"/>
        <v>615.36613513305849</v>
      </c>
    </row>
    <row r="216" spans="2:20">
      <c r="B216" s="581">
        <v>142</v>
      </c>
      <c r="C216" s="711">
        <f t="shared" si="59"/>
        <v>2.0667057974121992</v>
      </c>
      <c r="D216" s="711">
        <f t="shared" si="60"/>
        <v>1453.4770335575884</v>
      </c>
      <c r="E216" s="711">
        <f t="shared" si="61"/>
        <v>699.01440246051368</v>
      </c>
      <c r="F216" s="711">
        <f t="shared" si="62"/>
        <v>391.02623337651573</v>
      </c>
      <c r="G216" s="711">
        <f t="shared" si="63"/>
        <v>313.70355642080398</v>
      </c>
      <c r="H216" s="718">
        <f t="shared" si="64"/>
        <v>298.41668679736699</v>
      </c>
      <c r="I216" s="711">
        <f t="shared" si="65"/>
        <v>298.31487534149653</v>
      </c>
      <c r="J216" s="711">
        <f t="shared" si="66"/>
        <v>298.24760102730602</v>
      </c>
      <c r="K216" s="711">
        <f t="shared" si="67"/>
        <v>298.20936434735495</v>
      </c>
      <c r="L216" s="711">
        <f t="shared" si="68"/>
        <v>298.19694897595235</v>
      </c>
      <c r="N216" s="581">
        <v>142</v>
      </c>
      <c r="O216" s="711">
        <f t="shared" si="69"/>
        <v>2.0667057974121992</v>
      </c>
      <c r="P216" s="711">
        <f t="shared" si="70"/>
        <v>686.88123592215584</v>
      </c>
      <c r="Q216" s="711">
        <f t="shared" si="71"/>
        <v>656.76509175618753</v>
      </c>
      <c r="R216" s="711">
        <f t="shared" si="72"/>
        <v>635.04119131790219</v>
      </c>
      <c r="S216" s="711">
        <f t="shared" si="73"/>
        <v>621.90574330158711</v>
      </c>
      <c r="T216" s="711">
        <f t="shared" si="74"/>
        <v>617.47656554336561</v>
      </c>
    </row>
    <row r="217" spans="2:20">
      <c r="B217" s="581">
        <v>143</v>
      </c>
      <c r="C217" s="711">
        <f t="shared" si="59"/>
        <v>2.081260063591158</v>
      </c>
      <c r="D217" s="711">
        <f t="shared" si="60"/>
        <v>1453.795279607348</v>
      </c>
      <c r="E217" s="711">
        <f t="shared" si="61"/>
        <v>701.02798179365766</v>
      </c>
      <c r="F217" s="711">
        <f t="shared" si="62"/>
        <v>392.06652415983365</v>
      </c>
      <c r="G217" s="711">
        <f t="shared" si="63"/>
        <v>313.98333506479617</v>
      </c>
      <c r="H217" s="718">
        <f t="shared" si="64"/>
        <v>298.42692811958693</v>
      </c>
      <c r="I217" s="711">
        <f t="shared" si="65"/>
        <v>298.32319222791671</v>
      </c>
      <c r="J217" s="711">
        <f t="shared" si="66"/>
        <v>298.25459357776424</v>
      </c>
      <c r="K217" s="711">
        <f t="shared" si="67"/>
        <v>298.21558237467195</v>
      </c>
      <c r="L217" s="711">
        <f t="shared" si="68"/>
        <v>298.20291158110194</v>
      </c>
      <c r="N217" s="581">
        <v>143</v>
      </c>
      <c r="O217" s="711">
        <f t="shared" si="69"/>
        <v>2.081260063591158</v>
      </c>
      <c r="P217" s="711">
        <f t="shared" si="70"/>
        <v>688.8364764523958</v>
      </c>
      <c r="Q217" s="711">
        <f t="shared" si="71"/>
        <v>658.78602731999945</v>
      </c>
      <c r="R217" s="711">
        <f t="shared" si="72"/>
        <v>637.10937588222941</v>
      </c>
      <c r="S217" s="711">
        <f t="shared" si="73"/>
        <v>624.00229956993041</v>
      </c>
      <c r="T217" s="711">
        <f t="shared" si="74"/>
        <v>619.58235725778729</v>
      </c>
    </row>
    <row r="218" spans="2:20">
      <c r="B218" s="581">
        <v>144</v>
      </c>
      <c r="C218" s="711">
        <f t="shared" si="59"/>
        <v>2.0958143297701173</v>
      </c>
      <c r="D218" s="711">
        <f t="shared" si="60"/>
        <v>1454.1112332376038</v>
      </c>
      <c r="E218" s="711">
        <f t="shared" si="61"/>
        <v>703.02952576480789</v>
      </c>
      <c r="F218" s="711">
        <f t="shared" si="62"/>
        <v>393.10777455499766</v>
      </c>
      <c r="G218" s="711">
        <f t="shared" si="63"/>
        <v>314.26532798268266</v>
      </c>
      <c r="H218" s="718">
        <f t="shared" si="64"/>
        <v>298.43733045933362</v>
      </c>
      <c r="I218" s="711">
        <f t="shared" si="65"/>
        <v>298.33165362433249</v>
      </c>
      <c r="J218" s="711">
        <f t="shared" si="66"/>
        <v>298.26171852860534</v>
      </c>
      <c r="K218" s="711">
        <f t="shared" si="67"/>
        <v>298.22192540665435</v>
      </c>
      <c r="L218" s="711">
        <f t="shared" si="68"/>
        <v>298.20899669147218</v>
      </c>
      <c r="N218" s="581">
        <v>144</v>
      </c>
      <c r="O218" s="711">
        <f t="shared" si="69"/>
        <v>2.0958143297701173</v>
      </c>
      <c r="P218" s="711">
        <f t="shared" si="70"/>
        <v>690.78741939154816</v>
      </c>
      <c r="Q218" s="711">
        <f t="shared" si="71"/>
        <v>660.80252089601584</v>
      </c>
      <c r="R218" s="711">
        <f t="shared" si="72"/>
        <v>639.17301460624481</v>
      </c>
      <c r="S218" s="711">
        <f t="shared" si="73"/>
        <v>626.09424763747791</v>
      </c>
      <c r="T218" s="711">
        <f t="shared" si="74"/>
        <v>621.68352047208316</v>
      </c>
    </row>
    <row r="219" spans="2:20">
      <c r="B219" s="581">
        <v>145</v>
      </c>
      <c r="C219" s="711">
        <f t="shared" si="59"/>
        <v>2.1103685959490766</v>
      </c>
      <c r="D219" s="711">
        <f t="shared" si="60"/>
        <v>1454.4249332318361</v>
      </c>
      <c r="E219" s="711">
        <f t="shared" si="61"/>
        <v>705.0191369209233</v>
      </c>
      <c r="F219" s="711">
        <f t="shared" si="62"/>
        <v>394.14993161374048</v>
      </c>
      <c r="G219" s="711">
        <f t="shared" si="63"/>
        <v>314.5495202559033</v>
      </c>
      <c r="H219" s="718">
        <f t="shared" si="64"/>
        <v>298.44789476371847</v>
      </c>
      <c r="I219" s="711">
        <f t="shared" si="65"/>
        <v>298.34026058980623</v>
      </c>
      <c r="J219" s="711">
        <f t="shared" si="66"/>
        <v>298.26897701498206</v>
      </c>
      <c r="K219" s="711">
        <f t="shared" si="67"/>
        <v>298.22839462237323</v>
      </c>
      <c r="L219" s="711">
        <f t="shared" si="68"/>
        <v>298.21520550034302</v>
      </c>
      <c r="N219" s="581">
        <v>145</v>
      </c>
      <c r="O219" s="711">
        <f t="shared" si="69"/>
        <v>2.1103685959490766</v>
      </c>
      <c r="P219" s="711">
        <f t="shared" si="70"/>
        <v>692.73407418568081</v>
      </c>
      <c r="Q219" s="711">
        <f t="shared" si="71"/>
        <v>662.81458224768028</v>
      </c>
      <c r="R219" s="711">
        <f t="shared" si="72"/>
        <v>641.23211748164147</v>
      </c>
      <c r="S219" s="711">
        <f t="shared" si="73"/>
        <v>628.18159763297285</v>
      </c>
      <c r="T219" s="711">
        <f t="shared" si="74"/>
        <v>623.78006535960697</v>
      </c>
    </row>
    <row r="220" spans="2:20">
      <c r="B220" s="581">
        <v>146</v>
      </c>
      <c r="C220" s="711">
        <f t="shared" si="59"/>
        <v>2.1249228621280354</v>
      </c>
      <c r="D220" s="711">
        <f t="shared" si="60"/>
        <v>1454.7364168057477</v>
      </c>
      <c r="E220" s="711">
        <f t="shared" si="61"/>
        <v>706.99691682011644</v>
      </c>
      <c r="F220" s="711">
        <f t="shared" si="62"/>
        <v>395.19294326058326</v>
      </c>
      <c r="G220" s="711">
        <f t="shared" si="63"/>
        <v>314.83589686593899</v>
      </c>
      <c r="H220" s="718">
        <f t="shared" si="64"/>
        <v>298.45862197017425</v>
      </c>
      <c r="I220" s="711">
        <f t="shared" si="65"/>
        <v>298.34901417476476</v>
      </c>
      <c r="J220" s="711">
        <f t="shared" si="66"/>
        <v>298.27637016429981</v>
      </c>
      <c r="K220" s="711">
        <f t="shared" si="67"/>
        <v>298.23499119374526</v>
      </c>
      <c r="L220" s="711">
        <f t="shared" si="68"/>
        <v>298.221539194049</v>
      </c>
      <c r="N220" s="581">
        <v>146</v>
      </c>
      <c r="O220" s="711">
        <f t="shared" si="69"/>
        <v>2.1249228621280354</v>
      </c>
      <c r="P220" s="711">
        <f t="shared" si="70"/>
        <v>694.67645026009586</v>
      </c>
      <c r="Q220" s="711">
        <f t="shared" si="71"/>
        <v>664.82222111697411</v>
      </c>
      <c r="R220" s="711">
        <f t="shared" si="72"/>
        <v>643.28669447815082</v>
      </c>
      <c r="S220" s="711">
        <f t="shared" si="73"/>
        <v>630.26435966289807</v>
      </c>
      <c r="T220" s="711">
        <f t="shared" si="74"/>
        <v>625.87200207135515</v>
      </c>
    </row>
    <row r="221" spans="2:20">
      <c r="B221" s="581">
        <v>147</v>
      </c>
      <c r="C221" s="711">
        <f t="shared" si="59"/>
        <v>2.1394771283069947</v>
      </c>
      <c r="D221" s="711">
        <f t="shared" si="60"/>
        <v>1455.0457196991106</v>
      </c>
      <c r="E221" s="711">
        <f t="shared" si="61"/>
        <v>708.96296603743792</v>
      </c>
      <c r="F221" s="711">
        <f t="shared" si="62"/>
        <v>396.23675828005298</v>
      </c>
      <c r="G221" s="711">
        <f t="shared" si="63"/>
        <v>315.12444269910617</v>
      </c>
      <c r="H221" s="718">
        <f t="shared" si="64"/>
        <v>298.46951300646151</v>
      </c>
      <c r="I221" s="711">
        <f t="shared" si="65"/>
        <v>298.35791542096206</v>
      </c>
      <c r="J221" s="711">
        <f t="shared" si="66"/>
        <v>298.2838990961456</v>
      </c>
      <c r="K221" s="711">
        <f t="shared" si="67"/>
        <v>298.24171628544048</v>
      </c>
      <c r="L221" s="711">
        <f t="shared" si="68"/>
        <v>298.22799895187882</v>
      </c>
      <c r="N221" s="581">
        <v>147</v>
      </c>
      <c r="O221" s="711">
        <f t="shared" si="69"/>
        <v>2.1394771283069947</v>
      </c>
      <c r="P221" s="711">
        <f t="shared" si="70"/>
        <v>696.61455701937621</v>
      </c>
      <c r="Q221" s="711">
        <f t="shared" si="71"/>
        <v>666.82544722446335</v>
      </c>
      <c r="R221" s="711">
        <f t="shared" si="72"/>
        <v>645.33675554359081</v>
      </c>
      <c r="S221" s="711">
        <f t="shared" si="73"/>
        <v>632.34254381152459</v>
      </c>
      <c r="T221" s="711">
        <f t="shared" si="74"/>
        <v>627.95934073601518</v>
      </c>
    </row>
    <row r="222" spans="2:20">
      <c r="B222" s="581">
        <v>148</v>
      </c>
      <c r="C222" s="711">
        <f t="shared" si="59"/>
        <v>2.1540313944859539</v>
      </c>
      <c r="D222" s="711">
        <f t="shared" si="60"/>
        <v>1455.3528762617616</v>
      </c>
      <c r="E222" s="711">
        <f t="shared" si="61"/>
        <v>710.91738417096587</v>
      </c>
      <c r="F222" s="711">
        <f t="shared" si="62"/>
        <v>397.28132630406202</v>
      </c>
      <c r="G222" s="711">
        <f t="shared" si="63"/>
        <v>315.41514255124997</v>
      </c>
      <c r="H222" s="718">
        <f t="shared" si="64"/>
        <v>298.48056879067656</v>
      </c>
      <c r="I222" s="711">
        <f t="shared" si="65"/>
        <v>298.36696536144416</v>
      </c>
      <c r="J222" s="711">
        <f t="shared" si="66"/>
        <v>298.29156492221978</v>
      </c>
      <c r="K222" s="711">
        <f t="shared" si="67"/>
        <v>298.24857105479259</v>
      </c>
      <c r="L222" s="711">
        <f t="shared" si="68"/>
        <v>298.23458594597969</v>
      </c>
      <c r="N222" s="581">
        <v>148</v>
      </c>
      <c r="O222" s="711">
        <f t="shared" si="69"/>
        <v>2.1540313944859539</v>
      </c>
      <c r="P222" s="711">
        <f t="shared" si="70"/>
        <v>698.54840384743045</v>
      </c>
      <c r="Q222" s="711">
        <f t="shared" si="71"/>
        <v>668.82427026934693</v>
      </c>
      <c r="R222" s="711">
        <f t="shared" si="72"/>
        <v>647.38231060391422</v>
      </c>
      <c r="S222" s="711">
        <f t="shared" si="73"/>
        <v>634.4161601409603</v>
      </c>
      <c r="T222" s="711">
        <f t="shared" si="74"/>
        <v>630.04209146001426</v>
      </c>
    </row>
    <row r="223" spans="2:20">
      <c r="B223" s="581">
        <v>149</v>
      </c>
      <c r="C223" s="711">
        <f t="shared" si="59"/>
        <v>2.1685856606649132</v>
      </c>
      <c r="D223" s="711">
        <f t="shared" si="60"/>
        <v>1455.6579195341262</v>
      </c>
      <c r="E223" s="711">
        <f t="shared" si="61"/>
        <v>712.86026984817158</v>
      </c>
      <c r="F223" s="711">
        <f t="shared" si="62"/>
        <v>398.32659779945129</v>
      </c>
      <c r="G223" s="711">
        <f t="shared" si="63"/>
        <v>315.70798113233843</v>
      </c>
      <c r="H223" s="718">
        <f t="shared" si="64"/>
        <v>298.49179023126021</v>
      </c>
      <c r="I223" s="711">
        <f t="shared" si="65"/>
        <v>298.37616502051702</v>
      </c>
      <c r="J223" s="711">
        <f t="shared" si="66"/>
        <v>298.29936874627106</v>
      </c>
      <c r="K223" s="711">
        <f t="shared" si="67"/>
        <v>298.25555665171373</v>
      </c>
      <c r="L223" s="711">
        <f t="shared" si="68"/>
        <v>298.24130134126369</v>
      </c>
      <c r="N223" s="581">
        <v>149</v>
      </c>
      <c r="O223" s="711">
        <f t="shared" si="69"/>
        <v>2.1685856606649132</v>
      </c>
      <c r="P223" s="711">
        <f t="shared" si="70"/>
        <v>700.47800010753974</v>
      </c>
      <c r="Q223" s="711">
        <f t="shared" si="71"/>
        <v>670.81869992950317</v>
      </c>
      <c r="R223" s="711">
        <f t="shared" si="72"/>
        <v>649.42336956325676</v>
      </c>
      <c r="S223" s="711">
        <f t="shared" si="73"/>
        <v>636.48521869119782</v>
      </c>
      <c r="T223" s="711">
        <f t="shared" si="74"/>
        <v>632.12026432756829</v>
      </c>
    </row>
    <row r="224" spans="2:20">
      <c r="B224" s="581">
        <v>150</v>
      </c>
      <c r="C224" s="711">
        <f t="shared" si="59"/>
        <v>2.183139926843872</v>
      </c>
      <c r="D224" s="711">
        <f t="shared" si="60"/>
        <v>1455.9608813226239</v>
      </c>
      <c r="E224" s="711">
        <f t="shared" si="61"/>
        <v>714.79172073253392</v>
      </c>
      <c r="F224" s="711">
        <f t="shared" si="62"/>
        <v>399.37252405569404</v>
      </c>
      <c r="G224" s="711">
        <f t="shared" si="63"/>
        <v>316.00294307095908</v>
      </c>
      <c r="H224" s="718">
        <f t="shared" si="64"/>
        <v>298.50317822700862</v>
      </c>
      <c r="I224" s="711">
        <f t="shared" si="65"/>
        <v>298.38551541371561</v>
      </c>
      <c r="J224" s="711">
        <f t="shared" si="66"/>
        <v>298.30731166403405</v>
      </c>
      <c r="K224" s="711">
        <f t="shared" si="67"/>
        <v>298.26267421861155</v>
      </c>
      <c r="L224" s="711">
        <f t="shared" si="68"/>
        <v>298.24814629531875</v>
      </c>
      <c r="N224" s="581">
        <v>150</v>
      </c>
      <c r="O224" s="711">
        <f t="shared" si="69"/>
        <v>2.183139926843872</v>
      </c>
      <c r="P224" s="711">
        <f t="shared" si="70"/>
        <v>702.40335514240292</v>
      </c>
      <c r="Q224" s="711">
        <f t="shared" si="71"/>
        <v>672.80874586153732</v>
      </c>
      <c r="R224" s="711">
        <f t="shared" si="72"/>
        <v>651.45994230398469</v>
      </c>
      <c r="S224" s="711">
        <f t="shared" si="73"/>
        <v>638.54972948016371</v>
      </c>
      <c r="T224" s="711">
        <f t="shared" si="74"/>
        <v>634.1938694007298</v>
      </c>
    </row>
    <row r="225" spans="2:20">
      <c r="B225" s="581">
        <v>151</v>
      </c>
      <c r="C225" s="711">
        <f t="shared" si="59"/>
        <v>2.1976941930228313</v>
      </c>
      <c r="D225" s="711">
        <f t="shared" si="60"/>
        <v>1456.2617922702862</v>
      </c>
      <c r="E225" s="711">
        <f t="shared" si="61"/>
        <v>716.71183353037952</v>
      </c>
      <c r="F225" s="711">
        <f t="shared" si="62"/>
        <v>400.41905717276165</v>
      </c>
      <c r="G225" s="711">
        <f t="shared" si="63"/>
        <v>316.3000129187194</v>
      </c>
      <c r="H225" s="718">
        <f t="shared" si="64"/>
        <v>298.51473366708507</v>
      </c>
      <c r="I225" s="711">
        <f t="shared" si="65"/>
        <v>298.39501754777592</v>
      </c>
      <c r="J225" s="711">
        <f t="shared" si="66"/>
        <v>298.31539476316988</v>
      </c>
      <c r="K225" s="711">
        <f t="shared" si="67"/>
        <v>298.26992489030982</v>
      </c>
      <c r="L225" s="711">
        <f t="shared" si="68"/>
        <v>298.25512195832255</v>
      </c>
      <c r="N225" s="581">
        <v>151</v>
      </c>
      <c r="O225" s="711">
        <f t="shared" si="69"/>
        <v>2.1976941930228313</v>
      </c>
      <c r="P225" s="711">
        <f t="shared" si="70"/>
        <v>704.32447827418218</v>
      </c>
      <c r="Q225" s="711">
        <f t="shared" si="71"/>
        <v>674.79441770082826</v>
      </c>
      <c r="R225" s="711">
        <f t="shared" si="72"/>
        <v>653.49203868674306</v>
      </c>
      <c r="S225" s="711">
        <f t="shared" si="73"/>
        <v>640.60970250376613</v>
      </c>
      <c r="T225" s="711">
        <f t="shared" si="74"/>
        <v>636.26291671943682</v>
      </c>
    </row>
    <row r="226" spans="2:20">
      <c r="B226" s="581">
        <v>152</v>
      </c>
      <c r="C226" s="711">
        <f t="shared" si="59"/>
        <v>2.2122484592017906</v>
      </c>
      <c r="D226" s="711">
        <f t="shared" si="60"/>
        <v>1456.560681922899</v>
      </c>
      <c r="E226" s="711">
        <f t="shared" si="61"/>
        <v>718.62070399792424</v>
      </c>
      <c r="F226" s="711">
        <f t="shared" si="62"/>
        <v>401.46615004914878</v>
      </c>
      <c r="G226" s="711">
        <f t="shared" si="63"/>
        <v>316.59917515455311</v>
      </c>
      <c r="H226" s="718">
        <f t="shared" si="64"/>
        <v>298.52645743103312</v>
      </c>
      <c r="I226" s="711">
        <f t="shared" si="65"/>
        <v>298.40467242060879</v>
      </c>
      <c r="J226" s="711">
        <f t="shared" si="66"/>
        <v>298.32361912320931</v>
      </c>
      <c r="K226" s="711">
        <f t="shared" si="67"/>
        <v>298.27730979397256</v>
      </c>
      <c r="L226" s="711">
        <f t="shared" si="68"/>
        <v>298.26222947295935</v>
      </c>
      <c r="N226" s="581">
        <v>152</v>
      </c>
      <c r="O226" s="711">
        <f t="shared" si="69"/>
        <v>2.2122484592017906</v>
      </c>
      <c r="P226" s="711">
        <f t="shared" si="70"/>
        <v>706.24137880454805</v>
      </c>
      <c r="Q226" s="711">
        <f t="shared" si="71"/>
        <v>676.77572506157571</v>
      </c>
      <c r="R226" s="711">
        <f t="shared" si="72"/>
        <v>655.51966855050341</v>
      </c>
      <c r="S226" s="711">
        <f t="shared" si="73"/>
        <v>642.66514773594338</v>
      </c>
      <c r="T226" s="711">
        <f t="shared" si="74"/>
        <v>638.3274163015609</v>
      </c>
    </row>
    <row r="227" spans="2:20">
      <c r="B227" s="581">
        <v>153</v>
      </c>
      <c r="C227" s="711">
        <f t="shared" si="59"/>
        <v>2.2268027253807494</v>
      </c>
      <c r="D227" s="711">
        <f t="shared" si="60"/>
        <v>1456.8575787909554</v>
      </c>
      <c r="E227" s="711">
        <f t="shared" si="61"/>
        <v>720.51842694849665</v>
      </c>
      <c r="F227" s="711">
        <f t="shared" si="62"/>
        <v>402.51375637005822</v>
      </c>
      <c r="G227" s="711">
        <f t="shared" si="63"/>
        <v>316.90041418893367</v>
      </c>
      <c r="H227" s="718">
        <f t="shared" si="64"/>
        <v>298.53835038879106</v>
      </c>
      <c r="I227" s="711">
        <f t="shared" si="65"/>
        <v>298.41448102127606</v>
      </c>
      <c r="J227" s="711">
        <f t="shared" si="66"/>
        <v>298.3319858154988</v>
      </c>
      <c r="K227" s="711">
        <f t="shared" si="67"/>
        <v>298.28483004903063</v>
      </c>
      <c r="L227" s="711">
        <f t="shared" si="68"/>
        <v>298.26946997434055</v>
      </c>
      <c r="N227" s="581">
        <v>153</v>
      </c>
      <c r="O227" s="711">
        <f t="shared" si="69"/>
        <v>2.2268027253807494</v>
      </c>
      <c r="P227" s="711">
        <f t="shared" si="70"/>
        <v>708.15406601472557</v>
      </c>
      <c r="Q227" s="711">
        <f t="shared" si="71"/>
        <v>678.75267753684648</v>
      </c>
      <c r="R227" s="711">
        <f t="shared" si="72"/>
        <v>657.54284171261133</v>
      </c>
      <c r="S227" s="711">
        <f t="shared" si="73"/>
        <v>644.71607512871208</v>
      </c>
      <c r="T227" s="711">
        <f t="shared" si="74"/>
        <v>640.38737814295575</v>
      </c>
    </row>
    <row r="228" spans="2:20">
      <c r="B228" s="581">
        <v>154</v>
      </c>
      <c r="C228" s="711">
        <f t="shared" si="59"/>
        <v>2.2413569915597087</v>
      </c>
      <c r="D228" s="711">
        <f t="shared" si="60"/>
        <v>1457.1525104076927</v>
      </c>
      <c r="E228" s="711">
        <f t="shared" si="61"/>
        <v>722.40509625992092</v>
      </c>
      <c r="F228" s="711">
        <f t="shared" si="62"/>
        <v>403.56183059574374</v>
      </c>
      <c r="G228" s="711">
        <f t="shared" si="63"/>
        <v>317.20371436799633</v>
      </c>
      <c r="H228" s="718">
        <f t="shared" si="64"/>
        <v>298.55041340070761</v>
      </c>
      <c r="I228" s="711">
        <f t="shared" si="65"/>
        <v>298.4244443299682</v>
      </c>
      <c r="J228" s="711">
        <f t="shared" si="66"/>
        <v>298.34049590314908</v>
      </c>
      <c r="K228" s="711">
        <f t="shared" si="67"/>
        <v>298.29248676711165</v>
      </c>
      <c r="L228" s="711">
        <f t="shared" si="68"/>
        <v>298.27684458992826</v>
      </c>
      <c r="N228" s="581">
        <v>154</v>
      </c>
      <c r="O228" s="711">
        <f t="shared" si="69"/>
        <v>2.2413569915597087</v>
      </c>
      <c r="P228" s="711">
        <f t="shared" si="70"/>
        <v>710.06254916553837</v>
      </c>
      <c r="Q228" s="711">
        <f t="shared" si="71"/>
        <v>680.72528469862118</v>
      </c>
      <c r="R228" s="711">
        <f t="shared" si="72"/>
        <v>659.56156796883386</v>
      </c>
      <c r="S228" s="711">
        <f t="shared" si="73"/>
        <v>646.76249461221505</v>
      </c>
      <c r="T228" s="711">
        <f t="shared" si="74"/>
        <v>642.44281221750532</v>
      </c>
    </row>
    <row r="229" spans="2:20">
      <c r="B229" s="581">
        <v>155</v>
      </c>
      <c r="C229" s="711">
        <f t="shared" si="59"/>
        <v>2.255911257738668</v>
      </c>
      <c r="D229" s="711">
        <f t="shared" si="60"/>
        <v>1457.4455033834661</v>
      </c>
      <c r="E229" s="711">
        <f t="shared" si="61"/>
        <v>724.2808048820433</v>
      </c>
      <c r="F229" s="711">
        <f t="shared" si="62"/>
        <v>404.61032795000983</v>
      </c>
      <c r="G229" s="711">
        <f t="shared" si="63"/>
        <v>317.50905997757076</v>
      </c>
      <c r="H229" s="718">
        <f t="shared" si="64"/>
        <v>298.56264731755851</v>
      </c>
      <c r="I229" s="711">
        <f t="shared" si="65"/>
        <v>298.43456331798478</v>
      </c>
      <c r="J229" s="711">
        <f t="shared" si="66"/>
        <v>298.34915044098614</v>
      </c>
      <c r="K229" s="711">
        <f t="shared" si="67"/>
        <v>298.30028105197317</v>
      </c>
      <c r="L229" s="711">
        <f t="shared" si="68"/>
        <v>298.28435443946177</v>
      </c>
      <c r="N229" s="581">
        <v>155</v>
      </c>
      <c r="O229" s="711">
        <f t="shared" si="69"/>
        <v>2.255911257738668</v>
      </c>
      <c r="P229" s="711">
        <f t="shared" si="70"/>
        <v>711.96683749745409</v>
      </c>
      <c r="Q229" s="711">
        <f t="shared" si="71"/>
        <v>682.69355609784088</v>
      </c>
      <c r="R229" s="711">
        <f t="shared" si="72"/>
        <v>661.57585709340697</v>
      </c>
      <c r="S229" s="711">
        <f t="shared" si="73"/>
        <v>648.80441609476929</v>
      </c>
      <c r="T229" s="711">
        <f t="shared" si="74"/>
        <v>644.49372847717189</v>
      </c>
    </row>
    <row r="230" spans="2:20">
      <c r="B230" s="581">
        <v>156</v>
      </c>
      <c r="C230" s="711">
        <f t="shared" si="59"/>
        <v>2.2704655239176272</v>
      </c>
      <c r="D230" s="711">
        <f t="shared" si="60"/>
        <v>1457.7365834566947</v>
      </c>
      <c r="E230" s="711">
        <f t="shared" si="61"/>
        <v>726.14564484438404</v>
      </c>
      <c r="F230" s="711">
        <f t="shared" si="62"/>
        <v>405.65920440886754</v>
      </c>
      <c r="G230" s="711">
        <f t="shared" si="63"/>
        <v>317.81643524712536</v>
      </c>
      <c r="H230" s="718">
        <f t="shared" si="64"/>
        <v>298.57505298056486</v>
      </c>
      <c r="I230" s="711">
        <f t="shared" si="65"/>
        <v>298.44483894771599</v>
      </c>
      <c r="J230" s="711">
        <f t="shared" si="66"/>
        <v>298.35795047550516</v>
      </c>
      <c r="K230" s="711">
        <f t="shared" si="67"/>
        <v>298.3082139994379</v>
      </c>
      <c r="L230" s="711">
        <f t="shared" si="68"/>
        <v>298.29200063488713</v>
      </c>
      <c r="N230" s="581">
        <v>156</v>
      </c>
      <c r="O230" s="711">
        <f t="shared" si="69"/>
        <v>2.2704655239176272</v>
      </c>
      <c r="P230" s="711">
        <f t="shared" si="70"/>
        <v>713.86694023062933</v>
      </c>
      <c r="Q230" s="711">
        <f t="shared" si="71"/>
        <v>684.65750126445323</v>
      </c>
      <c r="R230" s="711">
        <f t="shared" si="72"/>
        <v>663.58571883908348</v>
      </c>
      <c r="S230" s="711">
        <f t="shared" si="73"/>
        <v>650.84184946291407</v>
      </c>
      <c r="T230" s="711">
        <f t="shared" si="74"/>
        <v>646.54013685204416</v>
      </c>
    </row>
    <row r="231" spans="2:20">
      <c r="B231" s="581">
        <v>157</v>
      </c>
      <c r="C231" s="711">
        <f t="shared" si="59"/>
        <v>2.2850197900965861</v>
      </c>
      <c r="D231" s="711">
        <f t="shared" si="60"/>
        <v>1458.0257755416026</v>
      </c>
      <c r="E231" s="711">
        <f t="shared" si="61"/>
        <v>727.99970726389836</v>
      </c>
      <c r="F231" s="711">
        <f t="shared" si="62"/>
        <v>406.7084166893448</v>
      </c>
      <c r="G231" s="711">
        <f t="shared" si="63"/>
        <v>318.12582435362503</v>
      </c>
      <c r="H231" s="718">
        <f t="shared" si="64"/>
        <v>298.58763122141204</v>
      </c>
      <c r="I231" s="711">
        <f t="shared" si="65"/>
        <v>298.45527217262656</v>
      </c>
      <c r="J231" s="711">
        <f t="shared" si="66"/>
        <v>298.36689704482671</v>
      </c>
      <c r="K231" s="711">
        <f t="shared" si="67"/>
        <v>298.31628669733271</v>
      </c>
      <c r="L231" s="711">
        <f t="shared" si="68"/>
        <v>298.29978428028983</v>
      </c>
      <c r="N231" s="581">
        <v>157</v>
      </c>
      <c r="O231" s="711">
        <f t="shared" si="69"/>
        <v>2.2850197900965861</v>
      </c>
      <c r="P231" s="711">
        <f t="shared" si="70"/>
        <v>715.76286656495438</v>
      </c>
      <c r="Q231" s="711">
        <f t="shared" si="71"/>
        <v>686.61712970745873</v>
      </c>
      <c r="R231" s="711">
        <f t="shared" si="72"/>
        <v>665.59116293717909</v>
      </c>
      <c r="S231" s="711">
        <f t="shared" si="73"/>
        <v>652.87480458145887</v>
      </c>
      <c r="T231" s="711">
        <f t="shared" si="74"/>
        <v>648.58204725038524</v>
      </c>
    </row>
    <row r="232" spans="2:20">
      <c r="B232" s="581">
        <v>158</v>
      </c>
      <c r="C232" s="711">
        <f t="shared" si="59"/>
        <v>2.2995740562755453</v>
      </c>
      <c r="D232" s="711">
        <f t="shared" si="60"/>
        <v>1458.3131037729613</v>
      </c>
      <c r="E232" s="711">
        <f t="shared" si="61"/>
        <v>729.84308235283265</v>
      </c>
      <c r="F232" s="711">
        <f t="shared" si="62"/>
        <v>407.75792223845013</v>
      </c>
      <c r="G232" s="711">
        <f t="shared" si="63"/>
        <v>318.43721142530359</v>
      </c>
      <c r="H232" s="718">
        <f t="shared" si="64"/>
        <v>298.60038286227012</v>
      </c>
      <c r="I232" s="711">
        <f t="shared" si="65"/>
        <v>298.46586393724158</v>
      </c>
      <c r="J232" s="711">
        <f t="shared" si="66"/>
        <v>298.37599117865506</v>
      </c>
      <c r="K232" s="711">
        <f t="shared" si="67"/>
        <v>298.32450022543003</v>
      </c>
      <c r="L232" s="711">
        <f t="shared" si="68"/>
        <v>298.30770647183016</v>
      </c>
      <c r="N232" s="581">
        <v>158</v>
      </c>
      <c r="O232" s="711">
        <f t="shared" si="69"/>
        <v>2.2995740562755453</v>
      </c>
      <c r="P232" s="711">
        <f t="shared" si="70"/>
        <v>717.65462568009775</v>
      </c>
      <c r="Q232" s="711">
        <f t="shared" si="71"/>
        <v>688.57245091495679</v>
      </c>
      <c r="R232" s="711">
        <f t="shared" si="72"/>
        <v>667.59219909762078</v>
      </c>
      <c r="S232" s="711">
        <f t="shared" si="73"/>
        <v>654.9032912935304</v>
      </c>
      <c r="T232" s="711">
        <f t="shared" si="74"/>
        <v>650.61946955868086</v>
      </c>
    </row>
    <row r="233" spans="2:20">
      <c r="B233" s="581">
        <v>159</v>
      </c>
      <c r="C233" s="711">
        <f t="shared" si="59"/>
        <v>2.3141283224545046</v>
      </c>
      <c r="D233" s="711">
        <f t="shared" si="60"/>
        <v>1458.5985915480273</v>
      </c>
      <c r="E233" s="711">
        <f t="shared" si="61"/>
        <v>731.67585942666199</v>
      </c>
      <c r="F233" s="711">
        <f t="shared" si="62"/>
        <v>408.80767922228824</v>
      </c>
      <c r="G233" s="711">
        <f t="shared" si="63"/>
        <v>318.7505805453527</v>
      </c>
      <c r="H233" s="718">
        <f t="shared" si="64"/>
        <v>298.61330871581487</v>
      </c>
      <c r="I233" s="711">
        <f t="shared" si="65"/>
        <v>298.47661517713379</v>
      </c>
      <c r="J233" s="711">
        <f t="shared" si="66"/>
        <v>298.38523389823945</v>
      </c>
      <c r="K233" s="711">
        <f t="shared" si="67"/>
        <v>298.3328556553916</v>
      </c>
      <c r="L233" s="711">
        <f t="shared" si="68"/>
        <v>298.31576829768176</v>
      </c>
      <c r="N233" s="581">
        <v>159</v>
      </c>
      <c r="O233" s="711">
        <f t="shared" si="69"/>
        <v>2.3141283224545046</v>
      </c>
      <c r="P233" s="711">
        <f t="shared" si="70"/>
        <v>719.54222673555046</v>
      </c>
      <c r="Q233" s="711">
        <f t="shared" si="71"/>
        <v>690.52347435419188</v>
      </c>
      <c r="R233" s="711">
        <f t="shared" si="72"/>
        <v>669.58883700899287</v>
      </c>
      <c r="S233" s="711">
        <f t="shared" si="73"/>
        <v>656.92731942062085</v>
      </c>
      <c r="T233" s="711">
        <f t="shared" si="74"/>
        <v>652.65241364168639</v>
      </c>
    </row>
    <row r="234" spans="2:20">
      <c r="B234" s="581">
        <v>160</v>
      </c>
      <c r="C234" s="711">
        <f t="shared" si="59"/>
        <v>2.3286825886334634</v>
      </c>
      <c r="D234" s="711">
        <f t="shared" si="60"/>
        <v>1458.8822615658562</v>
      </c>
      <c r="E234" s="711">
        <f t="shared" si="61"/>
        <v>733.49812691209547</v>
      </c>
      <c r="F234" s="711">
        <f t="shared" si="62"/>
        <v>409.85764651532645</v>
      </c>
      <c r="G234" s="711">
        <f t="shared" si="63"/>
        <v>319.06591575552835</v>
      </c>
      <c r="H234" s="718">
        <f t="shared" si="64"/>
        <v>298.62640958525037</v>
      </c>
      <c r="I234" s="711">
        <f t="shared" si="65"/>
        <v>298.48752681891295</v>
      </c>
      <c r="J234" s="711">
        <f t="shared" si="66"/>
        <v>298.39462621633703</v>
      </c>
      <c r="K234" s="711">
        <f t="shared" si="67"/>
        <v>298.34135405071572</v>
      </c>
      <c r="L234" s="711">
        <f t="shared" si="68"/>
        <v>298.32397083797252</v>
      </c>
      <c r="N234" s="581">
        <v>160</v>
      </c>
      <c r="O234" s="711">
        <f t="shared" si="69"/>
        <v>2.3286825886334634</v>
      </c>
      <c r="P234" s="711">
        <f t="shared" si="70"/>
        <v>721.42567887067105</v>
      </c>
      <c r="Q234" s="711">
        <f t="shared" si="71"/>
        <v>692.47020947159911</v>
      </c>
      <c r="R234" s="711">
        <f t="shared" si="72"/>
        <v>671.58108633858456</v>
      </c>
      <c r="S234" s="711">
        <f t="shared" si="73"/>
        <v>658.9468987626351</v>
      </c>
      <c r="T234" s="711">
        <f t="shared" si="74"/>
        <v>654.6808893424751</v>
      </c>
    </row>
    <row r="235" spans="2:20">
      <c r="B235" s="581">
        <v>161</v>
      </c>
      <c r="C235" s="711">
        <f t="shared" si="59"/>
        <v>2.3432368548124227</v>
      </c>
      <c r="D235" s="711">
        <f t="shared" si="60"/>
        <v>1459.1641358641612</v>
      </c>
      <c r="E235" s="711">
        <f t="shared" si="61"/>
        <v>735.30997235513883</v>
      </c>
      <c r="F235" s="711">
        <f t="shared" si="62"/>
        <v>410.90778368980989</v>
      </c>
      <c r="G235" s="711">
        <f t="shared" si="63"/>
        <v>319.38320105967642</v>
      </c>
      <c r="H235" s="718">
        <f t="shared" si="64"/>
        <v>298.63968626433223</v>
      </c>
      <c r="I235" s="711">
        <f t="shared" si="65"/>
        <v>298.49859978021652</v>
      </c>
      <c r="J235" s="711">
        <f t="shared" si="66"/>
        <v>298.404169137179</v>
      </c>
      <c r="K235" s="711">
        <f t="shared" si="67"/>
        <v>298.34999646668609</v>
      </c>
      <c r="L235" s="711">
        <f t="shared" si="68"/>
        <v>298.3323151647287</v>
      </c>
      <c r="N235" s="581">
        <v>161</v>
      </c>
      <c r="O235" s="711">
        <f t="shared" si="69"/>
        <v>2.3432368548124227</v>
      </c>
      <c r="P235" s="711">
        <f t="shared" si="70"/>
        <v>723.30499120472928</v>
      </c>
      <c r="Q235" s="711">
        <f t="shared" si="71"/>
        <v>694.41266569285062</v>
      </c>
      <c r="R235" s="711">
        <f t="shared" si="72"/>
        <v>673.56895673243616</v>
      </c>
      <c r="S235" s="711">
        <f t="shared" si="73"/>
        <v>660.96203909793826</v>
      </c>
      <c r="T235" s="711">
        <f t="shared" si="74"/>
        <v>656.70490648248597</v>
      </c>
    </row>
    <row r="236" spans="2:20">
      <c r="B236" s="581">
        <v>162</v>
      </c>
      <c r="C236" s="711">
        <f t="shared" si="59"/>
        <v>2.357791120991382</v>
      </c>
      <c r="D236" s="711">
        <f t="shared" si="60"/>
        <v>1459.4442358538759</v>
      </c>
      <c r="E236" s="711">
        <f t="shared" si="61"/>
        <v>737.11148242920262</v>
      </c>
      <c r="F236" s="711">
        <f t="shared" si="62"/>
        <v>411.95805100532493</v>
      </c>
      <c r="G236" s="711">
        <f t="shared" si="63"/>
        <v>319.70242042717928</v>
      </c>
      <c r="H236" s="718">
        <f t="shared" si="64"/>
        <v>298.65313953739184</v>
      </c>
      <c r="I236" s="711">
        <f t="shared" si="65"/>
        <v>298.50983496970264</v>
      </c>
      <c r="J236" s="711">
        <f t="shared" si="66"/>
        <v>298.4138636564378</v>
      </c>
      <c r="K236" s="711">
        <f t="shared" si="67"/>
        <v>298.35878395032438</v>
      </c>
      <c r="L236" s="711">
        <f t="shared" si="68"/>
        <v>298.3408023418209</v>
      </c>
      <c r="N236" s="581">
        <v>162</v>
      </c>
      <c r="O236" s="711">
        <f t="shared" si="69"/>
        <v>2.357791120991382</v>
      </c>
      <c r="P236" s="711">
        <f t="shared" si="70"/>
        <v>725.18017283695099</v>
      </c>
      <c r="Q236" s="711">
        <f t="shared" si="71"/>
        <v>696.35085242290052</v>
      </c>
      <c r="R236" s="711">
        <f t="shared" si="72"/>
        <v>675.55245781538645</v>
      </c>
      <c r="S236" s="711">
        <f t="shared" si="73"/>
        <v>662.97275018340292</v>
      </c>
      <c r="T236" s="711">
        <f t="shared" si="74"/>
        <v>658.72447486157046</v>
      </c>
    </row>
    <row r="237" spans="2:20">
      <c r="B237" s="581">
        <v>163</v>
      </c>
      <c r="C237" s="711">
        <f t="shared" si="59"/>
        <v>2.3723453871703413</v>
      </c>
      <c r="D237" s="711">
        <f t="shared" si="60"/>
        <v>1459.7225823515691</v>
      </c>
      <c r="E237" s="711">
        <f t="shared" si="61"/>
        <v>738.90274294324627</v>
      </c>
      <c r="F237" s="711">
        <f t="shared" si="62"/>
        <v>413.00840939850872</v>
      </c>
      <c r="G237" s="711">
        <f t="shared" si="63"/>
        <v>320.02355779632381</v>
      </c>
      <c r="H237" s="718">
        <f t="shared" si="64"/>
        <v>298.66677017936172</v>
      </c>
      <c r="I237" s="711">
        <f t="shared" si="65"/>
        <v>298.52123328704437</v>
      </c>
      <c r="J237" s="711">
        <f t="shared" si="66"/>
        <v>298.42371076119724</v>
      </c>
      <c r="K237" s="711">
        <f t="shared" si="67"/>
        <v>298.36771754034424</v>
      </c>
      <c r="L237" s="711">
        <f t="shared" si="68"/>
        <v>298.34943342491397</v>
      </c>
      <c r="N237" s="581">
        <v>163</v>
      </c>
      <c r="O237" s="711">
        <f t="shared" si="69"/>
        <v>2.3723453871703413</v>
      </c>
      <c r="P237" s="711">
        <f t="shared" si="70"/>
        <v>727.05123284656145</v>
      </c>
      <c r="Q237" s="711">
        <f t="shared" si="71"/>
        <v>698.28477904603085</v>
      </c>
      <c r="R237" s="711">
        <f t="shared" si="72"/>
        <v>677.53159919111874</v>
      </c>
      <c r="S237" s="711">
        <f t="shared" si="73"/>
        <v>664.97904175445626</v>
      </c>
      <c r="T237" s="711">
        <f t="shared" si="74"/>
        <v>660.73960425804069</v>
      </c>
    </row>
    <row r="238" spans="2:20">
      <c r="B238" s="581">
        <v>164</v>
      </c>
      <c r="C238" s="711">
        <f t="shared" si="59"/>
        <v>2.3868996533493001</v>
      </c>
      <c r="D238" s="711">
        <f t="shared" si="60"/>
        <v>1459.9991956098497</v>
      </c>
      <c r="E238" s="711">
        <f t="shared" si="61"/>
        <v>740.68383884994785</v>
      </c>
      <c r="F238" s="711">
        <f t="shared" si="62"/>
        <v>414.05882047290311</v>
      </c>
      <c r="G238" s="711">
        <f t="shared" si="63"/>
        <v>320.346597077593</v>
      </c>
      <c r="H238" s="718">
        <f t="shared" si="64"/>
        <v>298.68057895580182</v>
      </c>
      <c r="I238" s="711">
        <f t="shared" si="65"/>
        <v>298.53279562292522</v>
      </c>
      <c r="J238" s="711">
        <f t="shared" si="66"/>
        <v>298.43371142992498</v>
      </c>
      <c r="K238" s="711">
        <f t="shared" si="67"/>
        <v>298.37679826710826</v>
      </c>
      <c r="L238" s="711">
        <f t="shared" si="68"/>
        <v>298.35820946141803</v>
      </c>
      <c r="N238" s="581">
        <v>164</v>
      </c>
      <c r="O238" s="711">
        <f t="shared" si="69"/>
        <v>2.3868996533493001</v>
      </c>
      <c r="P238" s="711">
        <f t="shared" si="70"/>
        <v>728.91818029282979</v>
      </c>
      <c r="Q238" s="711">
        <f t="shared" si="71"/>
        <v>700.21445492589703</v>
      </c>
      <c r="R238" s="711">
        <f t="shared" si="72"/>
        <v>679.50639044220759</v>
      </c>
      <c r="S238" s="711">
        <f t="shared" si="73"/>
        <v>666.98092352512754</v>
      </c>
      <c r="T238" s="711">
        <f t="shared" si="74"/>
        <v>662.75030442871605</v>
      </c>
    </row>
    <row r="239" spans="2:20">
      <c r="B239" s="581">
        <v>165</v>
      </c>
      <c r="C239" s="711">
        <f t="shared" si="59"/>
        <v>2.4014539195282594</v>
      </c>
      <c r="D239" s="711">
        <f t="shared" si="60"/>
        <v>1460.2740953458895</v>
      </c>
      <c r="E239" s="711">
        <f t="shared" si="61"/>
        <v>742.45485425389245</v>
      </c>
      <c r="F239" s="711">
        <f t="shared" si="62"/>
        <v>415.10924648895212</v>
      </c>
      <c r="G239" s="711">
        <f t="shared" si="63"/>
        <v>320.67152215688225</v>
      </c>
      <c r="H239" s="718">
        <f t="shared" si="64"/>
        <v>298.69456662292623</v>
      </c>
      <c r="I239" s="711">
        <f t="shared" si="65"/>
        <v>298.5445228590371</v>
      </c>
      <c r="J239" s="711">
        <f t="shared" si="66"/>
        <v>298.44386663244603</v>
      </c>
      <c r="K239" s="711">
        <f t="shared" si="67"/>
        <v>298.38602715258753</v>
      </c>
      <c r="L239" s="711">
        <f t="shared" si="68"/>
        <v>298.367131490443</v>
      </c>
      <c r="N239" s="581">
        <v>165</v>
      </c>
      <c r="O239" s="711">
        <f t="shared" si="69"/>
        <v>2.4014539195282594</v>
      </c>
      <c r="P239" s="711">
        <f t="shared" si="70"/>
        <v>730.78102421511289</v>
      </c>
      <c r="Q239" s="711">
        <f t="shared" si="71"/>
        <v>702.13988940557306</v>
      </c>
      <c r="R239" s="711">
        <f t="shared" si="72"/>
        <v>681.47684113016521</v>
      </c>
      <c r="S239" s="711">
        <f t="shared" si="73"/>
        <v>668.9784051880946</v>
      </c>
      <c r="T239" s="711">
        <f t="shared" si="74"/>
        <v>664.75658510897097</v>
      </c>
    </row>
    <row r="240" spans="2:20">
      <c r="B240" s="581">
        <v>166</v>
      </c>
      <c r="C240" s="711">
        <f t="shared" si="59"/>
        <v>2.4160081857072186</v>
      </c>
      <c r="D240" s="711">
        <f t="shared" si="60"/>
        <v>1460.5473007681887</v>
      </c>
      <c r="E240" s="711">
        <f t="shared" si="61"/>
        <v>744.21587241976897</v>
      </c>
      <c r="F240" s="711">
        <f t="shared" si="62"/>
        <v>416.15965035414121</v>
      </c>
      <c r="G240" s="711">
        <f t="shared" si="63"/>
        <v>320.99831689864141</v>
      </c>
      <c r="H240" s="718">
        <f t="shared" si="64"/>
        <v>298.7087339276315</v>
      </c>
      <c r="I240" s="711">
        <f t="shared" si="65"/>
        <v>298.55641586807894</v>
      </c>
      <c r="J240" s="711">
        <f t="shared" si="66"/>
        <v>298.45417732991939</v>
      </c>
      <c r="K240" s="711">
        <f t="shared" si="67"/>
        <v>298.39540521032308</v>
      </c>
      <c r="L240" s="711">
        <f t="shared" si="68"/>
        <v>298.37620054275544</v>
      </c>
      <c r="N240" s="581">
        <v>166</v>
      </c>
      <c r="O240" s="711">
        <f t="shared" si="69"/>
        <v>2.4160081857072186</v>
      </c>
      <c r="P240" s="711">
        <f t="shared" si="70"/>
        <v>732.63977363289905</v>
      </c>
      <c r="Q240" s="711">
        <f t="shared" si="71"/>
        <v>704.06109180759711</v>
      </c>
      <c r="R240" s="711">
        <f t="shared" si="72"/>
        <v>683.44296079548792</v>
      </c>
      <c r="S240" s="711">
        <f t="shared" si="73"/>
        <v>670.97149641473106</v>
      </c>
      <c r="T240" s="711">
        <f t="shared" si="74"/>
        <v>666.75845601278172</v>
      </c>
    </row>
    <row r="241" spans="2:20">
      <c r="B241" s="581">
        <v>167</v>
      </c>
      <c r="C241" s="711">
        <f t="shared" si="59"/>
        <v>2.4305624518861775</v>
      </c>
      <c r="D241" s="711">
        <f t="shared" si="60"/>
        <v>1460.8188306016941</v>
      </c>
      <c r="E241" s="711">
        <f t="shared" si="61"/>
        <v>745.96697578057069</v>
      </c>
      <c r="F241" s="711">
        <f t="shared" si="62"/>
        <v>417.20999561327602</v>
      </c>
      <c r="G241" s="711">
        <f t="shared" si="63"/>
        <v>321.32696514894451</v>
      </c>
      <c r="H241" s="718">
        <f t="shared" si="64"/>
        <v>298.72308160752522</v>
      </c>
      <c r="I241" s="711">
        <f t="shared" si="65"/>
        <v>298.56847551375722</v>
      </c>
      <c r="J241" s="711">
        <f t="shared" si="66"/>
        <v>298.46464447481611</v>
      </c>
      <c r="K241" s="711">
        <f t="shared" si="67"/>
        <v>298.4049334453897</v>
      </c>
      <c r="L241" s="711">
        <f t="shared" si="68"/>
        <v>298.38541764073727</v>
      </c>
      <c r="N241" s="581">
        <v>167</v>
      </c>
      <c r="O241" s="711">
        <f t="shared" si="69"/>
        <v>2.4305624518861775</v>
      </c>
      <c r="P241" s="711">
        <f t="shared" si="70"/>
        <v>734.49443754585172</v>
      </c>
      <c r="Q241" s="711">
        <f t="shared" si="71"/>
        <v>705.97807143401633</v>
      </c>
      <c r="R241" s="711">
        <f t="shared" si="72"/>
        <v>685.4047589577018</v>
      </c>
      <c r="S241" s="711">
        <f t="shared" si="73"/>
        <v>672.96020685515305</v>
      </c>
      <c r="T241" s="711">
        <f t="shared" si="74"/>
        <v>668.75592683277375</v>
      </c>
    </row>
    <row r="242" spans="2:20">
      <c r="B242" s="581">
        <v>168</v>
      </c>
      <c r="C242" s="711">
        <f t="shared" si="59"/>
        <v>2.4451167180651368</v>
      </c>
      <c r="D242" s="711">
        <f t="shared" si="60"/>
        <v>1461.0887031113764</v>
      </c>
      <c r="E242" s="711">
        <f t="shared" si="61"/>
        <v>747.70824594579005</v>
      </c>
      <c r="F242" s="711">
        <f t="shared" si="62"/>
        <v>418.26024643890054</v>
      </c>
      <c r="G242" s="711">
        <f t="shared" si="63"/>
        <v>321.65745073848774</v>
      </c>
      <c r="H242" s="718">
        <f t="shared" si="64"/>
        <v>298.73761039095575</v>
      </c>
      <c r="I242" s="711">
        <f t="shared" si="65"/>
        <v>298.580702650788</v>
      </c>
      <c r="J242" s="711">
        <f t="shared" si="66"/>
        <v>298.4752690108993</v>
      </c>
      <c r="K242" s="711">
        <f t="shared" si="67"/>
        <v>298.41461285436264</v>
      </c>
      <c r="L242" s="711">
        <f t="shared" si="68"/>
        <v>298.39478379834736</v>
      </c>
      <c r="N242" s="581">
        <v>168</v>
      </c>
      <c r="O242" s="711">
        <f t="shared" si="69"/>
        <v>2.4451167180651368</v>
      </c>
      <c r="P242" s="711">
        <f t="shared" si="70"/>
        <v>736.34502493385332</v>
      </c>
      <c r="Q242" s="711">
        <f t="shared" si="71"/>
        <v>707.89083756643186</v>
      </c>
      <c r="R242" s="711">
        <f t="shared" si="72"/>
        <v>687.36224511540934</v>
      </c>
      <c r="S242" s="711">
        <f t="shared" si="73"/>
        <v>674.94454613826611</v>
      </c>
      <c r="T242" s="711">
        <f t="shared" si="74"/>
        <v>670.74900724026804</v>
      </c>
    </row>
    <row r="243" spans="2:20">
      <c r="B243" s="581">
        <v>169</v>
      </c>
      <c r="C243" s="711">
        <f t="shared" si="59"/>
        <v>2.459670984244096</v>
      </c>
      <c r="D243" s="711">
        <f t="shared" si="60"/>
        <v>1461.3569361243669</v>
      </c>
      <c r="E243" s="711">
        <f t="shared" si="61"/>
        <v>749.43976370960365</v>
      </c>
      <c r="F243" s="711">
        <f t="shared" si="62"/>
        <v>419.31036762185113</v>
      </c>
      <c r="G243" s="711">
        <f t="shared" si="63"/>
        <v>321.98975748551777</v>
      </c>
      <c r="H243" s="718">
        <f t="shared" si="64"/>
        <v>298.75232099704255</v>
      </c>
      <c r="I243" s="711">
        <f t="shared" si="65"/>
        <v>298.59309812490017</v>
      </c>
      <c r="J243" s="711">
        <f t="shared" si="66"/>
        <v>298.48605187320652</v>
      </c>
      <c r="K243" s="711">
        <f t="shared" si="67"/>
        <v>298.42444442528557</v>
      </c>
      <c r="L243" s="711">
        <f t="shared" si="68"/>
        <v>298.40430002108536</v>
      </c>
      <c r="N243" s="581">
        <v>169</v>
      </c>
      <c r="O243" s="711">
        <f t="shared" si="69"/>
        <v>2.459670984244096</v>
      </c>
      <c r="P243" s="711">
        <f t="shared" si="70"/>
        <v>738.19154475704818</v>
      </c>
      <c r="Q243" s="711">
        <f t="shared" si="71"/>
        <v>709.79939946604429</v>
      </c>
      <c r="R243" s="711">
        <f t="shared" si="72"/>
        <v>689.31542874633533</v>
      </c>
      <c r="S243" s="711">
        <f t="shared" si="73"/>
        <v>676.92452387181152</v>
      </c>
      <c r="T243" s="711">
        <f t="shared" si="74"/>
        <v>672.73770688532829</v>
      </c>
    </row>
    <row r="244" spans="2:20">
      <c r="B244" s="581">
        <v>170</v>
      </c>
      <c r="C244" s="711">
        <f t="shared" si="59"/>
        <v>2.4742252504230553</v>
      </c>
      <c r="D244" s="711">
        <f t="shared" si="60"/>
        <v>1461.6235470507443</v>
      </c>
      <c r="E244" s="711">
        <f t="shared" si="61"/>
        <v>751.16160905903951</v>
      </c>
      <c r="F244" s="711">
        <f t="shared" si="62"/>
        <v>420.36032456194687</v>
      </c>
      <c r="G244" s="711">
        <f t="shared" si="63"/>
        <v>322.32386919869049</v>
      </c>
      <c r="H244" s="718">
        <f t="shared" si="64"/>
        <v>298.76721413570721</v>
      </c>
      <c r="I244" s="711">
        <f t="shared" si="65"/>
        <v>298.60566277284011</v>
      </c>
      <c r="J244" s="711">
        <f t="shared" si="66"/>
        <v>298.49699398803318</v>
      </c>
      <c r="K244" s="711">
        <f t="shared" si="67"/>
        <v>298.43442913764119</v>
      </c>
      <c r="L244" s="711">
        <f t="shared" si="68"/>
        <v>298.41396730595761</v>
      </c>
      <c r="N244" s="581">
        <v>170</v>
      </c>
      <c r="O244" s="711">
        <f t="shared" si="69"/>
        <v>2.4742252504230553</v>
      </c>
      <c r="P244" s="711">
        <f t="shared" si="70"/>
        <v>740.03400595588664</v>
      </c>
      <c r="Q244" s="711">
        <f t="shared" si="71"/>
        <v>711.70376637369782</v>
      </c>
      <c r="R244" s="711">
        <f t="shared" si="72"/>
        <v>691.2643193073726</v>
      </c>
      <c r="S244" s="711">
        <f t="shared" si="73"/>
        <v>678.90014964241311</v>
      </c>
      <c r="T244" s="711">
        <f t="shared" si="74"/>
        <v>674.72203539680788</v>
      </c>
    </row>
    <row r="245" spans="2:20">
      <c r="B245" s="581">
        <v>171</v>
      </c>
      <c r="C245" s="711">
        <f t="shared" si="59"/>
        <v>2.4887795166020141</v>
      </c>
      <c r="D245" s="711">
        <f t="shared" si="60"/>
        <v>1461.8885529030599</v>
      </c>
      <c r="E245" s="711">
        <f t="shared" si="61"/>
        <v>752.87386118212351</v>
      </c>
      <c r="F245" s="711">
        <f t="shared" si="62"/>
        <v>421.41008325881262</v>
      </c>
      <c r="G245" s="711">
        <f t="shared" si="63"/>
        <v>322.65976967986273</v>
      </c>
      <c r="H245" s="718">
        <f t="shared" si="64"/>
        <v>298.78229050770557</v>
      </c>
      <c r="I245" s="711">
        <f t="shared" si="65"/>
        <v>298.61839742237794</v>
      </c>
      <c r="J245" s="711">
        <f t="shared" si="66"/>
        <v>298.50809627291841</v>
      </c>
      <c r="K245" s="711">
        <f t="shared" si="67"/>
        <v>298.44456796232419</v>
      </c>
      <c r="L245" s="711">
        <f t="shared" si="68"/>
        <v>298.42378664144508</v>
      </c>
      <c r="N245" s="581">
        <v>171</v>
      </c>
      <c r="O245" s="711">
        <f t="shared" si="69"/>
        <v>2.4887795166020141</v>
      </c>
      <c r="P245" s="711">
        <f t="shared" si="70"/>
        <v>741.87241745116762</v>
      </c>
      <c r="Q245" s="711">
        <f t="shared" si="71"/>
        <v>713.60394750992566</v>
      </c>
      <c r="R245" s="711">
        <f t="shared" si="72"/>
        <v>693.20892623462782</v>
      </c>
      <c r="S245" s="711">
        <f t="shared" si="73"/>
        <v>680.87143301562321</v>
      </c>
      <c r="T245" s="711">
        <f t="shared" si="74"/>
        <v>676.70200238239579</v>
      </c>
    </row>
    <row r="246" spans="2:20">
      <c r="B246" s="581">
        <v>172</v>
      </c>
      <c r="C246" s="711">
        <f t="shared" si="59"/>
        <v>2.5033337827809734</v>
      </c>
      <c r="D246" s="711">
        <f t="shared" si="60"/>
        <v>1462.1519703146814</v>
      </c>
      <c r="E246" s="711">
        <f t="shared" si="61"/>
        <v>754.57659847599871</v>
      </c>
      <c r="F246" s="711">
        <f t="shared" si="62"/>
        <v>422.45961030283519</v>
      </c>
      <c r="G246" s="711">
        <f t="shared" si="63"/>
        <v>322.9974427268175</v>
      </c>
      <c r="H246" s="718">
        <f t="shared" si="64"/>
        <v>298.79755080466037</v>
      </c>
      <c r="I246" s="711">
        <f t="shared" si="65"/>
        <v>298.63130289231464</v>
      </c>
      <c r="J246" s="711">
        <f t="shared" si="66"/>
        <v>298.51935963663266</v>
      </c>
      <c r="K246" s="711">
        <f t="shared" si="67"/>
        <v>298.45486186161554</v>
      </c>
      <c r="L246" s="711">
        <f t="shared" si="68"/>
        <v>298.43375900747435</v>
      </c>
      <c r="N246" s="581">
        <v>172</v>
      </c>
      <c r="O246" s="711">
        <f t="shared" si="69"/>
        <v>2.5033337827809734</v>
      </c>
      <c r="P246" s="711">
        <f t="shared" si="70"/>
        <v>743.70678814408257</v>
      </c>
      <c r="Q246" s="711">
        <f t="shared" si="71"/>
        <v>715.4999520749941</v>
      </c>
      <c r="R246" s="711">
        <f t="shared" si="72"/>
        <v>695.1492589434672</v>
      </c>
      <c r="S246" s="711">
        <f t="shared" si="73"/>
        <v>682.83838353596946</v>
      </c>
      <c r="T246" s="711">
        <f t="shared" si="74"/>
        <v>678.67761742866367</v>
      </c>
    </row>
    <row r="247" spans="2:20">
      <c r="B247" s="581">
        <v>173</v>
      </c>
      <c r="C247" s="711">
        <f t="shared" si="59"/>
        <v>2.5178880489599327</v>
      </c>
      <c r="D247" s="711">
        <f t="shared" si="60"/>
        <v>1462.4138155570304</v>
      </c>
      <c r="E247" s="711">
        <f t="shared" si="61"/>
        <v>756.2698985550129</v>
      </c>
      <c r="F247" s="711">
        <f t="shared" si="62"/>
        <v>423.50887286624919</v>
      </c>
      <c r="G247" s="711">
        <f t="shared" si="63"/>
        <v>323.3368721359235</v>
      </c>
      <c r="H247" s="718">
        <f t="shared" si="64"/>
        <v>298.81299570909431</v>
      </c>
      <c r="I247" s="711">
        <f t="shared" si="65"/>
        <v>298.64437999249111</v>
      </c>
      <c r="J247" s="711">
        <f t="shared" si="66"/>
        <v>298.5307849791667</v>
      </c>
      <c r="K247" s="711">
        <f t="shared" si="67"/>
        <v>298.46531178915961</v>
      </c>
      <c r="L247" s="711">
        <f t="shared" si="68"/>
        <v>298.4438853753893</v>
      </c>
      <c r="N247" s="581">
        <v>173</v>
      </c>
      <c r="O247" s="711">
        <f t="shared" si="69"/>
        <v>2.5178880489599327</v>
      </c>
      <c r="P247" s="711">
        <f t="shared" si="70"/>
        <v>745.53712691625788</v>
      </c>
      <c r="Q247" s="711">
        <f t="shared" si="71"/>
        <v>717.39178924894748</v>
      </c>
      <c r="R247" s="711">
        <f t="shared" si="72"/>
        <v>697.08532682856196</v>
      </c>
      <c r="S247" s="711">
        <f t="shared" si="73"/>
        <v>684.80101072700074</v>
      </c>
      <c r="T247" s="711">
        <f t="shared" si="74"/>
        <v>680.64889010111222</v>
      </c>
    </row>
    <row r="248" spans="2:20">
      <c r="B248" s="581">
        <v>174</v>
      </c>
      <c r="C248" s="711">
        <f t="shared" si="59"/>
        <v>2.5324423151388915</v>
      </c>
      <c r="D248" s="711">
        <f t="shared" si="60"/>
        <v>1462.6741045557844</v>
      </c>
      <c r="E248" s="711">
        <f t="shared" si="61"/>
        <v>757.95383825877116</v>
      </c>
      <c r="F248" s="711">
        <f t="shared" si="62"/>
        <v>424.55783869435226</v>
      </c>
      <c r="G248" s="711">
        <f t="shared" si="63"/>
        <v>323.67804170473113</v>
      </c>
      <c r="H248" s="718">
        <f t="shared" si="64"/>
        <v>298.82862589446427</v>
      </c>
      <c r="I248" s="711">
        <f t="shared" si="65"/>
        <v>298.65762952379765</v>
      </c>
      <c r="J248" s="711">
        <f t="shared" si="66"/>
        <v>298.54237319172262</v>
      </c>
      <c r="K248" s="711">
        <f t="shared" si="67"/>
        <v>298.47591868994289</v>
      </c>
      <c r="L248" s="711">
        <f t="shared" si="68"/>
        <v>298.45416670792622</v>
      </c>
      <c r="N248" s="581">
        <v>174</v>
      </c>
      <c r="O248" s="711">
        <f t="shared" si="69"/>
        <v>2.5324423151388915</v>
      </c>
      <c r="P248" s="711">
        <f t="shared" si="70"/>
        <v>747.36344262979844</v>
      </c>
      <c r="Q248" s="711">
        <f t="shared" si="71"/>
        <v>719.27946819165243</v>
      </c>
      <c r="R248" s="711">
        <f t="shared" si="72"/>
        <v>699.0171392639345</v>
      </c>
      <c r="S248" s="711">
        <f t="shared" si="73"/>
        <v>686.75932409133316</v>
      </c>
      <c r="T248" s="711">
        <f t="shared" si="74"/>
        <v>682.61582994421713</v>
      </c>
    </row>
    <row r="249" spans="2:20">
      <c r="B249" s="581">
        <v>175</v>
      </c>
      <c r="C249" s="711">
        <f t="shared" si="59"/>
        <v>2.5469965813178508</v>
      </c>
      <c r="D249" s="711">
        <f t="shared" si="60"/>
        <v>1462.9328529061122</v>
      </c>
      <c r="E249" s="711">
        <f t="shared" si="61"/>
        <v>759.62849366014916</v>
      </c>
      <c r="F249" s="711">
        <f t="shared" si="62"/>
        <v>425.60647609684719</v>
      </c>
      <c r="G249" s="711">
        <f t="shared" si="63"/>
        <v>324.0209352345056</v>
      </c>
      <c r="H249" s="718">
        <f t="shared" si="64"/>
        <v>298.84444202519586</v>
      </c>
      <c r="I249" s="711">
        <f t="shared" si="65"/>
        <v>298.6710522781853</v>
      </c>
      <c r="J249" s="711">
        <f t="shared" si="66"/>
        <v>298.55412515670633</v>
      </c>
      <c r="K249" s="711">
        <f t="shared" si="67"/>
        <v>298.48668350027401</v>
      </c>
      <c r="L249" s="711">
        <f t="shared" si="68"/>
        <v>298.46460395919013</v>
      </c>
      <c r="N249" s="581">
        <v>175</v>
      </c>
      <c r="O249" s="711">
        <f t="shared" si="69"/>
        <v>2.5469965813178508</v>
      </c>
      <c r="P249" s="711">
        <f t="shared" si="70"/>
        <v>749.18574412733005</v>
      </c>
      <c r="Q249" s="711">
        <f t="shared" si="71"/>
        <v>721.16299804284256</v>
      </c>
      <c r="R249" s="711">
        <f t="shared" si="72"/>
        <v>700.94470560300249</v>
      </c>
      <c r="S249" s="711">
        <f t="shared" si="73"/>
        <v>688.71333311069668</v>
      </c>
      <c r="T249" s="711">
        <f t="shared" si="74"/>
        <v>684.57844648147545</v>
      </c>
    </row>
    <row r="250" spans="2:20">
      <c r="B250" s="581">
        <v>176</v>
      </c>
      <c r="C250" s="711">
        <f t="shared" si="59"/>
        <v>2.5615508474968101</v>
      </c>
      <c r="D250" s="711">
        <f t="shared" si="60"/>
        <v>1463.1900758869992</v>
      </c>
      <c r="E250" s="711">
        <f t="shared" si="61"/>
        <v>761.29394007326437</v>
      </c>
      <c r="F250" s="711">
        <f t="shared" si="62"/>
        <v>426.65475393931007</v>
      </c>
      <c r="G250" s="711">
        <f t="shared" si="63"/>
        <v>324.36553653269777</v>
      </c>
      <c r="H250" s="718">
        <f t="shared" si="64"/>
        <v>298.86044475671883</v>
      </c>
      <c r="I250" s="711">
        <f t="shared" si="65"/>
        <v>298.68464903867817</v>
      </c>
      <c r="J250" s="711">
        <f t="shared" si="66"/>
        <v>298.56604174772173</v>
      </c>
      <c r="K250" s="711">
        <f t="shared" si="67"/>
        <v>298.4976071477671</v>
      </c>
      <c r="L250" s="711">
        <f t="shared" si="68"/>
        <v>298.47519807463323</v>
      </c>
      <c r="N250" s="581">
        <v>176</v>
      </c>
      <c r="O250" s="711">
        <f t="shared" si="69"/>
        <v>2.5615508474968101</v>
      </c>
      <c r="P250" s="711">
        <f t="shared" si="70"/>
        <v>751.00404023204283</v>
      </c>
      <c r="Q250" s="711">
        <f t="shared" si="71"/>
        <v>723.04238792216188</v>
      </c>
      <c r="R250" s="711">
        <f t="shared" si="72"/>
        <v>702.86803517862563</v>
      </c>
      <c r="S250" s="711">
        <f t="shared" si="73"/>
        <v>690.66304724598024</v>
      </c>
      <c r="T250" s="711">
        <f t="shared" si="74"/>
        <v>686.53674921545201</v>
      </c>
    </row>
    <row r="251" spans="2:20">
      <c r="B251" s="581">
        <v>177</v>
      </c>
      <c r="C251" s="711">
        <f t="shared" si="59"/>
        <v>2.5761051136757693</v>
      </c>
      <c r="D251" s="711">
        <f t="shared" si="60"/>
        <v>1463.4457884747276</v>
      </c>
      <c r="E251" s="711">
        <f t="shared" si="61"/>
        <v>762.95025206140019</v>
      </c>
      <c r="F251" s="711">
        <f t="shared" si="62"/>
        <v>427.7026416347822</v>
      </c>
      <c r="G251" s="711">
        <f t="shared" si="63"/>
        <v>324.71182941535506</v>
      </c>
      <c r="H251" s="718">
        <f t="shared" si="64"/>
        <v>298.87663473550276</v>
      </c>
      <c r="I251" s="711">
        <f t="shared" si="65"/>
        <v>298.69842057938683</v>
      </c>
      <c r="J251" s="711">
        <f t="shared" si="66"/>
        <v>298.57812382956632</v>
      </c>
      <c r="K251" s="711">
        <f t="shared" si="67"/>
        <v>298.50869055132563</v>
      </c>
      <c r="L251" s="711">
        <f t="shared" si="68"/>
        <v>298.48594999103545</v>
      </c>
      <c r="N251" s="581">
        <v>177</v>
      </c>
      <c r="O251" s="711">
        <f t="shared" si="69"/>
        <v>2.5761051136757693</v>
      </c>
      <c r="P251" s="711">
        <f t="shared" si="70"/>
        <v>752.81833974773349</v>
      </c>
      <c r="Q251" s="711">
        <f t="shared" si="71"/>
        <v>724.91764692921015</v>
      </c>
      <c r="R251" s="711">
        <f t="shared" si="72"/>
        <v>704.78713730314962</v>
      </c>
      <c r="S251" s="711">
        <f t="shared" si="73"/>
        <v>692.60847593727772</v>
      </c>
      <c r="T251" s="711">
        <f t="shared" si="74"/>
        <v>688.49074762782482</v>
      </c>
    </row>
    <row r="252" spans="2:20">
      <c r="B252" s="581">
        <v>178</v>
      </c>
      <c r="C252" s="711">
        <f t="shared" si="59"/>
        <v>2.5906593798547282</v>
      </c>
      <c r="D252" s="711">
        <f t="shared" si="60"/>
        <v>1463.700005355558</v>
      </c>
      <c r="E252" s="711">
        <f t="shared" si="61"/>
        <v>764.59750344488248</v>
      </c>
      <c r="F252" s="711">
        <f t="shared" si="62"/>
        <v>428.75010913548437</v>
      </c>
      <c r="G252" s="711">
        <f t="shared" si="63"/>
        <v>325.05979770947243</v>
      </c>
      <c r="H252" s="718">
        <f t="shared" si="64"/>
        <v>298.89301259909377</v>
      </c>
      <c r="I252" s="711">
        <f t="shared" si="65"/>
        <v>298.71236766552306</v>
      </c>
      <c r="J252" s="711">
        <f t="shared" si="66"/>
        <v>298.59037225822857</v>
      </c>
      <c r="K252" s="711">
        <f t="shared" si="67"/>
        <v>298.51993462112853</v>
      </c>
      <c r="L252" s="711">
        <f t="shared" si="68"/>
        <v>298.49686063648687</v>
      </c>
      <c r="N252" s="581">
        <v>178</v>
      </c>
      <c r="O252" s="711">
        <f t="shared" si="69"/>
        <v>2.5906593798547282</v>
      </c>
      <c r="P252" s="711">
        <f t="shared" si="70"/>
        <v>754.6286514588478</v>
      </c>
      <c r="Q252" s="711">
        <f t="shared" si="71"/>
        <v>726.7887841435861</v>
      </c>
      <c r="R252" s="711">
        <f t="shared" si="72"/>
        <v>706.7020212684522</v>
      </c>
      <c r="S252" s="711">
        <f t="shared" si="73"/>
        <v>694.54962860393425</v>
      </c>
      <c r="T252" s="711">
        <f t="shared" si="74"/>
        <v>690.44045117943176</v>
      </c>
    </row>
    <row r="253" spans="2:20">
      <c r="B253" s="581">
        <v>179</v>
      </c>
      <c r="C253" s="711">
        <f t="shared" si="59"/>
        <v>2.6052136460336874</v>
      </c>
      <c r="D253" s="711">
        <f t="shared" si="60"/>
        <v>1463.9527409376697</v>
      </c>
      <c r="E253" s="711">
        <f t="shared" si="61"/>
        <v>766.23576730890488</v>
      </c>
      <c r="F253" s="711">
        <f t="shared" si="62"/>
        <v>429.7971269246525</v>
      </c>
      <c r="G253" s="711">
        <f t="shared" si="63"/>
        <v>325.40942525528504</v>
      </c>
      <c r="H253" s="718">
        <f t="shared" si="64"/>
        <v>298.90957897615147</v>
      </c>
      <c r="I253" s="711">
        <f t="shared" si="65"/>
        <v>298.72649105341532</v>
      </c>
      <c r="J253" s="711">
        <f t="shared" si="66"/>
        <v>298.60278788088658</v>
      </c>
      <c r="K253" s="711">
        <f t="shared" si="67"/>
        <v>298.53134025861846</v>
      </c>
      <c r="L253" s="711">
        <f t="shared" si="68"/>
        <v>298.50793093037146</v>
      </c>
      <c r="N253" s="581">
        <v>179</v>
      </c>
      <c r="O253" s="711">
        <f t="shared" si="69"/>
        <v>2.6052136460336874</v>
      </c>
      <c r="P253" s="711">
        <f t="shared" si="70"/>
        <v>756.43498413052407</v>
      </c>
      <c r="Q253" s="711">
        <f t="shared" si="71"/>
        <v>728.65580862493152</v>
      </c>
      <c r="R253" s="711">
        <f t="shared" si="72"/>
        <v>708.61269634598716</v>
      </c>
      <c r="S253" s="711">
        <f t="shared" si="73"/>
        <v>696.48651464459124</v>
      </c>
      <c r="T253" s="711">
        <f t="shared" si="74"/>
        <v>692.38586931031557</v>
      </c>
    </row>
    <row r="254" spans="2:20">
      <c r="B254" s="581">
        <v>180</v>
      </c>
      <c r="C254" s="711">
        <f t="shared" si="59"/>
        <v>2.6197679122126467</v>
      </c>
      <c r="D254" s="711">
        <f t="shared" si="60"/>
        <v>1464.2040093624023</v>
      </c>
      <c r="E254" s="711">
        <f t="shared" si="61"/>
        <v>767.86511601130064</v>
      </c>
      <c r="F254" s="711">
        <f t="shared" si="62"/>
        <v>430.84366600849211</v>
      </c>
      <c r="G254" s="711">
        <f t="shared" si="63"/>
        <v>325.76069590850346</v>
      </c>
      <c r="H254" s="718">
        <f t="shared" si="64"/>
        <v>298.92633448648655</v>
      </c>
      <c r="I254" s="711">
        <f t="shared" si="65"/>
        <v>298.74079149052568</v>
      </c>
      <c r="J254" s="711">
        <f t="shared" si="66"/>
        <v>298.61537153590842</v>
      </c>
      <c r="K254" s="711">
        <f t="shared" si="67"/>
        <v>298.54290835649101</v>
      </c>
      <c r="L254" s="711">
        <f t="shared" si="68"/>
        <v>298.51916178335364</v>
      </c>
      <c r="N254" s="581">
        <v>180</v>
      </c>
      <c r="O254" s="711">
        <f t="shared" si="69"/>
        <v>2.6197679122126467</v>
      </c>
      <c r="P254" s="711">
        <f t="shared" si="70"/>
        <v>758.23734650863457</v>
      </c>
      <c r="Q254" s="711">
        <f t="shared" si="71"/>
        <v>730.51872941297529</v>
      </c>
      <c r="R254" s="711">
        <f t="shared" si="72"/>
        <v>710.51917178683038</v>
      </c>
      <c r="S254" s="711">
        <f t="shared" si="73"/>
        <v>698.41914343723204</v>
      </c>
      <c r="T254" s="711">
        <f t="shared" si="74"/>
        <v>694.32701143976999</v>
      </c>
    </row>
    <row r="255" spans="2:20">
      <c r="B255" s="581">
        <v>181</v>
      </c>
      <c r="C255" s="711">
        <f t="shared" si="59"/>
        <v>2.6343221783916055</v>
      </c>
      <c r="D255" s="711">
        <f t="shared" si="60"/>
        <v>1464.453824514846</v>
      </c>
      <c r="E255" s="711">
        <f t="shared" si="61"/>
        <v>769.48562119025769</v>
      </c>
      <c r="F255" s="711">
        <f t="shared" si="62"/>
        <v>431.88969790825053</v>
      </c>
      <c r="G255" s="711">
        <f t="shared" si="63"/>
        <v>326.11359354249316</v>
      </c>
      <c r="H255" s="718">
        <f t="shared" si="64"/>
        <v>298.94327974109905</v>
      </c>
      <c r="I255" s="711">
        <f t="shared" si="65"/>
        <v>298.75526971546748</v>
      </c>
      <c r="J255" s="711">
        <f t="shared" si="66"/>
        <v>298.62812405285371</v>
      </c>
      <c r="K255" s="711">
        <f t="shared" si="67"/>
        <v>298.55463979868625</v>
      </c>
      <c r="L255" s="711">
        <f t="shared" si="68"/>
        <v>298.53055409736555</v>
      </c>
      <c r="N255" s="581">
        <v>181</v>
      </c>
      <c r="O255" s="711">
        <f t="shared" si="69"/>
        <v>2.6343221783916055</v>
      </c>
      <c r="P255" s="711">
        <f t="shared" si="70"/>
        <v>760.03574731982803</v>
      </c>
      <c r="Q255" s="711">
        <f t="shared" si="71"/>
        <v>732.3775555275771</v>
      </c>
      <c r="R255" s="711">
        <f t="shared" si="72"/>
        <v>712.42145682172338</v>
      </c>
      <c r="S255" s="711">
        <f t="shared" si="73"/>
        <v>700.34752433922711</v>
      </c>
      <c r="T255" s="711">
        <f t="shared" si="74"/>
        <v>696.26388696638548</v>
      </c>
    </row>
    <row r="256" spans="2:20">
      <c r="B256" s="581">
        <v>182</v>
      </c>
      <c r="C256" s="711">
        <f t="shared" si="59"/>
        <v>2.6488764445705648</v>
      </c>
      <c r="D256" s="711">
        <f t="shared" si="60"/>
        <v>1464.7022000338211</v>
      </c>
      <c r="E256" s="711">
        <f t="shared" si="61"/>
        <v>771.0973537719774</v>
      </c>
      <c r="F256" s="711">
        <f t="shared" si="62"/>
        <v>432.9351946524053</v>
      </c>
      <c r="G256" s="711">
        <f t="shared" si="63"/>
        <v>326.46810205039799</v>
      </c>
      <c r="H256" s="718">
        <f t="shared" si="64"/>
        <v>298.96041534221672</v>
      </c>
      <c r="I256" s="711">
        <f t="shared" si="65"/>
        <v>298.76992645802437</v>
      </c>
      <c r="J256" s="711">
        <f t="shared" si="66"/>
        <v>298.64104625247666</v>
      </c>
      <c r="K256" s="711">
        <f t="shared" si="67"/>
        <v>298.56653546038154</v>
      </c>
      <c r="L256" s="711">
        <f t="shared" si="68"/>
        <v>298.54210876559659</v>
      </c>
      <c r="N256" s="581">
        <v>182</v>
      </c>
      <c r="O256" s="711">
        <f t="shared" si="69"/>
        <v>2.6488764445705648</v>
      </c>
      <c r="P256" s="711">
        <f t="shared" si="70"/>
        <v>761.83019527157251</v>
      </c>
      <c r="Q256" s="711">
        <f t="shared" si="71"/>
        <v>734.23229596877104</v>
      </c>
      <c r="R256" s="711">
        <f t="shared" si="72"/>
        <v>714.31956066111911</v>
      </c>
      <c r="S256" s="711">
        <f t="shared" si="73"/>
        <v>702.27166668737982</v>
      </c>
      <c r="T256" s="711">
        <f t="shared" si="74"/>
        <v>698.19650526809448</v>
      </c>
    </row>
    <row r="257" spans="2:20">
      <c r="B257" s="581">
        <v>183</v>
      </c>
      <c r="C257" s="711">
        <f t="shared" si="59"/>
        <v>2.6634307107495241</v>
      </c>
      <c r="D257" s="711">
        <f t="shared" si="60"/>
        <v>1464.9491493212829</v>
      </c>
      <c r="E257" s="711">
        <f t="shared" si="61"/>
        <v>772.70038397827363</v>
      </c>
      <c r="F257" s="711">
        <f t="shared" si="62"/>
        <v>433.9801287689674</v>
      </c>
      <c r="G257" s="711">
        <f t="shared" si="63"/>
        <v>326.82420534720978</v>
      </c>
      <c r="H257" s="718">
        <f t="shared" si="64"/>
        <v>298.97774188333455</v>
      </c>
      <c r="I257" s="711">
        <f t="shared" si="65"/>
        <v>298.78476243916987</v>
      </c>
      <c r="J257" s="711">
        <f t="shared" si="66"/>
        <v>298.65413894673043</v>
      </c>
      <c r="K257" s="711">
        <f t="shared" si="67"/>
        <v>298.5785962079861</v>
      </c>
      <c r="L257" s="711">
        <f t="shared" si="68"/>
        <v>298.55382667248477</v>
      </c>
      <c r="N257" s="581">
        <v>183</v>
      </c>
      <c r="O257" s="711">
        <f t="shared" si="69"/>
        <v>2.6634307107495241</v>
      </c>
      <c r="P257" s="711">
        <f t="shared" si="70"/>
        <v>763.62069905219698</v>
      </c>
      <c r="Q257" s="711">
        <f t="shared" si="71"/>
        <v>736.08295971680923</v>
      </c>
      <c r="R257" s="711">
        <f t="shared" si="72"/>
        <v>716.21349249522586</v>
      </c>
      <c r="S257" s="711">
        <f t="shared" si="73"/>
        <v>704.19157979797126</v>
      </c>
      <c r="T257" s="711">
        <f t="shared" si="74"/>
        <v>700.12487570221685</v>
      </c>
    </row>
    <row r="258" spans="2:20">
      <c r="B258" s="581">
        <v>184</v>
      </c>
      <c r="C258" s="711">
        <f t="shared" si="59"/>
        <v>2.6779849769284834</v>
      </c>
      <c r="D258" s="711">
        <f t="shared" si="60"/>
        <v>1465.1946855511944</v>
      </c>
      <c r="E258" s="711">
        <f t="shared" si="61"/>
        <v>774.29478133411055</v>
      </c>
      <c r="F258" s="711">
        <f t="shared" si="62"/>
        <v>435.02447327789713</v>
      </c>
      <c r="G258" s="711">
        <f t="shared" si="63"/>
        <v>327.18188737178508</v>
      </c>
      <c r="H258" s="718">
        <f t="shared" si="64"/>
        <v>298.9952599492542</v>
      </c>
      <c r="I258" s="711">
        <f t="shared" si="65"/>
        <v>298.79977837108817</v>
      </c>
      <c r="J258" s="711">
        <f t="shared" si="66"/>
        <v>298.66740293877308</v>
      </c>
      <c r="K258" s="711">
        <f t="shared" si="67"/>
        <v>298.59082289913709</v>
      </c>
      <c r="L258" s="711">
        <f t="shared" si="68"/>
        <v>298.56570869370921</v>
      </c>
      <c r="N258" s="581">
        <v>184</v>
      </c>
      <c r="O258" s="711">
        <f t="shared" si="69"/>
        <v>2.6779849769284834</v>
      </c>
      <c r="P258" s="711">
        <f t="shared" si="70"/>
        <v>765.40726733093356</v>
      </c>
      <c r="Q258" s="711">
        <f t="shared" si="71"/>
        <v>737.92955573220547</v>
      </c>
      <c r="R258" s="711">
        <f t="shared" si="72"/>
        <v>718.10326149405205</v>
      </c>
      <c r="S258" s="711">
        <f t="shared" si="73"/>
        <v>706.10727296680545</v>
      </c>
      <c r="T258" s="711">
        <f t="shared" si="74"/>
        <v>702.04900760550504</v>
      </c>
    </row>
    <row r="259" spans="2:20">
      <c r="B259" s="581">
        <v>185</v>
      </c>
      <c r="C259" s="711">
        <f t="shared" si="59"/>
        <v>2.6925392431074422</v>
      </c>
      <c r="D259" s="711">
        <f t="shared" si="60"/>
        <v>1465.4388216778923</v>
      </c>
      <c r="E259" s="711">
        <f t="shared" si="61"/>
        <v>775.88061467507896</v>
      </c>
      <c r="F259" s="711">
        <f t="shared" si="62"/>
        <v>436.06820168363151</v>
      </c>
      <c r="G259" s="711">
        <f t="shared" si="63"/>
        <v>327.54113208880904</v>
      </c>
      <c r="H259" s="718">
        <f t="shared" si="64"/>
        <v>299.01297011612405</v>
      </c>
      <c r="I259" s="711">
        <f t="shared" si="65"/>
        <v>298.81497495719594</v>
      </c>
      <c r="J259" s="711">
        <f t="shared" si="66"/>
        <v>298.68083902297428</v>
      </c>
      <c r="K259" s="711">
        <f t="shared" si="67"/>
        <v>298.60321638269733</v>
      </c>
      <c r="L259" s="711">
        <f t="shared" si="68"/>
        <v>298.57775569618457</v>
      </c>
      <c r="N259" s="581">
        <v>185</v>
      </c>
      <c r="O259" s="711">
        <f t="shared" si="69"/>
        <v>2.6925392431074422</v>
      </c>
      <c r="P259" s="711">
        <f t="shared" si="70"/>
        <v>767.18990875795976</v>
      </c>
      <c r="Q259" s="711">
        <f t="shared" si="71"/>
        <v>739.77209295577848</v>
      </c>
      <c r="R259" s="711">
        <f t="shared" si="72"/>
        <v>719.98887680745054</v>
      </c>
      <c r="S259" s="711">
        <f t="shared" si="73"/>
        <v>708.01875546925453</v>
      </c>
      <c r="T259" s="711">
        <f t="shared" si="74"/>
        <v>703.96891029418953</v>
      </c>
    </row>
    <row r="260" spans="2:20">
      <c r="B260" s="581">
        <v>186</v>
      </c>
      <c r="C260" s="711">
        <f t="shared" si="59"/>
        <v>2.7070935092864015</v>
      </c>
      <c r="D260" s="711">
        <f t="shared" si="60"/>
        <v>1465.6815704439871</v>
      </c>
      <c r="E260" s="711">
        <f t="shared" si="61"/>
        <v>777.45795215480859</v>
      </c>
      <c r="F260" s="711">
        <f t="shared" si="62"/>
        <v>437.11128796772209</v>
      </c>
      <c r="G260" s="711">
        <f t="shared" si="63"/>
        <v>327.90192349070855</v>
      </c>
      <c r="H260" s="718">
        <f t="shared" si="64"/>
        <v>299.03087295147981</v>
      </c>
      <c r="I260" s="711">
        <f t="shared" si="65"/>
        <v>298.8303528921648</v>
      </c>
      <c r="J260" s="711">
        <f t="shared" si="66"/>
        <v>298.69444798492378</v>
      </c>
      <c r="K260" s="711">
        <f t="shared" si="67"/>
        <v>298.61577749875408</v>
      </c>
      <c r="L260" s="711">
        <f t="shared" si="68"/>
        <v>298.58996853805706</v>
      </c>
      <c r="N260" s="581">
        <v>186</v>
      </c>
      <c r="O260" s="711">
        <f t="shared" si="69"/>
        <v>2.7070935092864015</v>
      </c>
      <c r="P260" s="711">
        <f t="shared" si="70"/>
        <v>768.96863196443974</v>
      </c>
      <c r="Q260" s="711">
        <f t="shared" si="71"/>
        <v>741.61058030869503</v>
      </c>
      <c r="R260" s="711">
        <f t="shared" si="72"/>
        <v>721.87034756516277</v>
      </c>
      <c r="S260" s="711">
        <f t="shared" si="73"/>
        <v>709.92603656030337</v>
      </c>
      <c r="T260" s="711">
        <f t="shared" si="74"/>
        <v>705.8845930640241</v>
      </c>
    </row>
    <row r="261" spans="2:20">
      <c r="B261" s="581">
        <v>187</v>
      </c>
      <c r="C261" s="711">
        <f t="shared" si="59"/>
        <v>2.7216477754653607</v>
      </c>
      <c r="D261" s="711">
        <f t="shared" si="60"/>
        <v>1465.9229443878187</v>
      </c>
      <c r="E261" s="711">
        <f t="shared" si="61"/>
        <v>779.02686125231605</v>
      </c>
      <c r="F261" s="711">
        <f t="shared" si="62"/>
        <v>438.15370658158059</v>
      </c>
      <c r="G261" s="711">
        <f t="shared" si="63"/>
        <v>328.26424559951488</v>
      </c>
      <c r="H261" s="718">
        <f t="shared" si="64"/>
        <v>299.04896901428549</v>
      </c>
      <c r="I261" s="711">
        <f t="shared" si="65"/>
        <v>298.84591286194461</v>
      </c>
      <c r="J261" s="711">
        <f t="shared" si="66"/>
        <v>298.7082306014409</v>
      </c>
      <c r="K261" s="711">
        <f t="shared" si="67"/>
        <v>298.62850707861992</v>
      </c>
      <c r="L261" s="711">
        <f t="shared" si="68"/>
        <v>298.60234806870176</v>
      </c>
      <c r="N261" s="581">
        <v>187</v>
      </c>
      <c r="O261" s="711">
        <f t="shared" si="69"/>
        <v>2.7216477754653607</v>
      </c>
      <c r="P261" s="711">
        <f t="shared" si="70"/>
        <v>770.74344556256665</v>
      </c>
      <c r="Q261" s="711">
        <f t="shared" si="71"/>
        <v>743.44502669251324</v>
      </c>
      <c r="R261" s="711">
        <f t="shared" si="72"/>
        <v>723.74768287686345</v>
      </c>
      <c r="S261" s="711">
        <f t="shared" si="73"/>
        <v>711.82912547459455</v>
      </c>
      <c r="T261" s="711">
        <f t="shared" si="74"/>
        <v>707.79606519033041</v>
      </c>
    </row>
    <row r="262" spans="2:20">
      <c r="B262" s="581">
        <v>188</v>
      </c>
      <c r="C262" s="711">
        <f t="shared" si="59"/>
        <v>2.7362020416443196</v>
      </c>
      <c r="D262" s="711">
        <f t="shared" si="60"/>
        <v>1466.1629558505017</v>
      </c>
      <c r="E262" s="711">
        <f t="shared" si="61"/>
        <v>780.5874087792879</v>
      </c>
      <c r="F262" s="711">
        <f t="shared" si="62"/>
        <v>439.19543243933219</v>
      </c>
      <c r="G262" s="711">
        <f t="shared" si="63"/>
        <v>328.62808246867712</v>
      </c>
      <c r="H262" s="718">
        <f t="shared" si="64"/>
        <v>299.0672588549748</v>
      </c>
      <c r="I262" s="711">
        <f t="shared" si="65"/>
        <v>298.86165554378817</v>
      </c>
      <c r="J262" s="711">
        <f t="shared" si="66"/>
        <v>298.72218764058528</v>
      </c>
      <c r="K262" s="711">
        <f t="shared" si="67"/>
        <v>298.6414059448345</v>
      </c>
      <c r="L262" s="711">
        <f t="shared" si="68"/>
        <v>298.61489512872174</v>
      </c>
      <c r="N262" s="581">
        <v>188</v>
      </c>
      <c r="O262" s="711">
        <f t="shared" si="69"/>
        <v>2.7362020416443196</v>
      </c>
      <c r="P262" s="711">
        <f t="shared" si="70"/>
        <v>772.51435814560432</v>
      </c>
      <c r="Q262" s="711">
        <f t="shared" si="71"/>
        <v>745.27544098922579</v>
      </c>
      <c r="R262" s="711">
        <f t="shared" si="72"/>
        <v>725.62089183220428</v>
      </c>
      <c r="S262" s="711">
        <f t="shared" si="73"/>
        <v>713.72803142647297</v>
      </c>
      <c r="T262" s="711">
        <f t="shared" si="74"/>
        <v>709.70333592804309</v>
      </c>
    </row>
    <row r="263" spans="2:20">
      <c r="B263" s="581">
        <v>189</v>
      </c>
      <c r="C263" s="711">
        <f t="shared" si="59"/>
        <v>2.7507563078232788</v>
      </c>
      <c r="D263" s="711">
        <f t="shared" si="60"/>
        <v>1466.4016169825818</v>
      </c>
      <c r="E263" s="711">
        <f t="shared" si="61"/>
        <v>782.13966088729728</v>
      </c>
      <c r="F263" s="711">
        <f t="shared" si="62"/>
        <v>440.23644091077369</v>
      </c>
      <c r="G263" s="711">
        <f t="shared" si="63"/>
        <v>328.99341818482691</v>
      </c>
      <c r="H263" s="718">
        <f t="shared" si="64"/>
        <v>299.08574301549277</v>
      </c>
      <c r="I263" s="711">
        <f t="shared" si="65"/>
        <v>298.87758160627618</v>
      </c>
      <c r="J263" s="711">
        <f t="shared" si="66"/>
        <v>298.73631986166868</v>
      </c>
      <c r="K263" s="711">
        <f t="shared" si="67"/>
        <v>298.65447491116799</v>
      </c>
      <c r="L263" s="711">
        <f t="shared" si="68"/>
        <v>298.62761054994837</v>
      </c>
      <c r="N263" s="581">
        <v>189</v>
      </c>
      <c r="O263" s="711">
        <f t="shared" si="69"/>
        <v>2.7507563078232788</v>
      </c>
      <c r="P263" s="711">
        <f t="shared" si="70"/>
        <v>774.28137828792842</v>
      </c>
      <c r="Q263" s="711">
        <f t="shared" si="71"/>
        <v>747.10183206130318</v>
      </c>
      <c r="R263" s="711">
        <f t="shared" si="72"/>
        <v>727.48998350085765</v>
      </c>
      <c r="S263" s="711">
        <f t="shared" si="73"/>
        <v>715.62276361003092</v>
      </c>
      <c r="T263" s="711">
        <f t="shared" si="74"/>
        <v>711.60641451175445</v>
      </c>
    </row>
    <row r="264" spans="2:20">
      <c r="B264" s="581">
        <v>190</v>
      </c>
      <c r="C264" s="711">
        <f t="shared" si="59"/>
        <v>2.7653105740022381</v>
      </c>
      <c r="D264" s="711">
        <f t="shared" si="60"/>
        <v>1466.6389397503299</v>
      </c>
      <c r="E264" s="711">
        <f t="shared" si="61"/>
        <v>783.68368307495348</v>
      </c>
      <c r="F264" s="711">
        <f t="shared" si="62"/>
        <v>441.27670781443612</v>
      </c>
      <c r="G264" s="711">
        <f t="shared" si="63"/>
        <v>329.36023686949625</v>
      </c>
      <c r="H264" s="718">
        <f t="shared" si="64"/>
        <v>299.10442202933797</v>
      </c>
      <c r="I264" s="711">
        <f t="shared" si="65"/>
        <v>298.8936917093431</v>
      </c>
      <c r="J264" s="711">
        <f t="shared" si="66"/>
        <v>298.75062801526792</v>
      </c>
      <c r="K264" s="711">
        <f t="shared" si="67"/>
        <v>298.66771478262581</v>
      </c>
      <c r="L264" s="711">
        <f t="shared" si="68"/>
        <v>298.64049515544286</v>
      </c>
      <c r="N264" s="581">
        <v>190</v>
      </c>
      <c r="O264" s="711">
        <f t="shared" si="69"/>
        <v>2.7653105740022381</v>
      </c>
      <c r="P264" s="711">
        <f t="shared" si="70"/>
        <v>776.04451454506841</v>
      </c>
      <c r="Q264" s="711">
        <f t="shared" si="71"/>
        <v>748.92420875173582</v>
      </c>
      <c r="R264" s="711">
        <f t="shared" si="72"/>
        <v>729.35496693256164</v>
      </c>
      <c r="S264" s="711">
        <f t="shared" si="73"/>
        <v>717.51333119915137</v>
      </c>
      <c r="T264" s="711">
        <f t="shared" si="74"/>
        <v>713.50531015575984</v>
      </c>
    </row>
    <row r="265" spans="2:20">
      <c r="B265" s="581">
        <v>191</v>
      </c>
      <c r="C265" s="711">
        <f t="shared" si="59"/>
        <v>2.7798648401811974</v>
      </c>
      <c r="D265" s="711">
        <f t="shared" si="60"/>
        <v>1466.8749359416972</v>
      </c>
      <c r="E265" s="711">
        <f t="shared" si="61"/>
        <v>785.21954019498423</v>
      </c>
      <c r="F265" s="711">
        <f t="shared" si="62"/>
        <v>442.31620941074959</v>
      </c>
      <c r="G265" s="711">
        <f t="shared" si="63"/>
        <v>329.7285226807881</v>
      </c>
      <c r="H265" s="718">
        <f t="shared" si="64"/>
        <v>299.12329642160512</v>
      </c>
      <c r="I265" s="711">
        <f t="shared" si="65"/>
        <v>298.90998650430396</v>
      </c>
      <c r="J265" s="711">
        <f t="shared" si="66"/>
        <v>298.76511284323936</v>
      </c>
      <c r="K265" s="711">
        <f t="shared" si="67"/>
        <v>298.68112635545441</v>
      </c>
      <c r="L265" s="711">
        <f t="shared" si="68"/>
        <v>298.65354975949992</v>
      </c>
      <c r="N265" s="581">
        <v>191</v>
      </c>
      <c r="O265" s="711">
        <f t="shared" si="69"/>
        <v>2.7798648401811974</v>
      </c>
      <c r="P265" s="711">
        <f t="shared" si="70"/>
        <v>777.80377545374881</v>
      </c>
      <c r="Q265" s="711">
        <f t="shared" si="71"/>
        <v>750.7425798840776</v>
      </c>
      <c r="R265" s="711">
        <f t="shared" si="72"/>
        <v>731.21585115716232</v>
      </c>
      <c r="S265" s="711">
        <f t="shared" si="73"/>
        <v>719.39974334755425</v>
      </c>
      <c r="T265" s="711">
        <f t="shared" si="74"/>
        <v>715.40003205410096</v>
      </c>
    </row>
    <row r="266" spans="2:20">
      <c r="B266" s="581">
        <v>192</v>
      </c>
      <c r="C266" s="711">
        <f t="shared" si="59"/>
        <v>2.7944191063601562</v>
      </c>
      <c r="D266" s="711">
        <f t="shared" si="60"/>
        <v>1467.10961717195</v>
      </c>
      <c r="E266" s="711">
        <f t="shared" si="61"/>
        <v>786.74729646125036</v>
      </c>
      <c r="F266" s="711">
        <f t="shared" si="62"/>
        <v>443.35492239530959</v>
      </c>
      <c r="G266" s="711">
        <f t="shared" si="63"/>
        <v>330.09825981500165</v>
      </c>
      <c r="H266" s="718">
        <f t="shared" si="64"/>
        <v>299.14236670902773</v>
      </c>
      <c r="I266" s="711">
        <f t="shared" si="65"/>
        <v>298.926466633882</v>
      </c>
      <c r="J266" s="711">
        <f t="shared" si="66"/>
        <v>298.77977507873368</v>
      </c>
      <c r="K266" s="711">
        <f t="shared" si="67"/>
        <v>298.69471041714877</v>
      </c>
      <c r="L266" s="711">
        <f t="shared" si="68"/>
        <v>298.66677516765219</v>
      </c>
      <c r="N266" s="581">
        <v>192</v>
      </c>
      <c r="O266" s="711">
        <f t="shared" si="69"/>
        <v>2.7944191063601562</v>
      </c>
      <c r="P266" s="711">
        <f t="shared" si="70"/>
        <v>779.55916953193048</v>
      </c>
      <c r="Q266" s="711">
        <f t="shared" si="71"/>
        <v>752.55695426248849</v>
      </c>
      <c r="R266" s="711">
        <f t="shared" si="72"/>
        <v>733.072645184659</v>
      </c>
      <c r="S266" s="711">
        <f t="shared" si="73"/>
        <v>721.28200918883886</v>
      </c>
      <c r="T266" s="711">
        <f t="shared" si="74"/>
        <v>717.29058938061166</v>
      </c>
    </row>
    <row r="267" spans="2:20">
      <c r="B267" s="581">
        <v>193</v>
      </c>
      <c r="C267" s="711">
        <f t="shared" ref="C267:C330" si="75">$C$73*B267</f>
        <v>2.8089733725391155</v>
      </c>
      <c r="D267" s="711">
        <f t="shared" ref="D267:D330" si="76">(1-2*FoAb-2*FoAb*BiCombAb)*D266+2*FoAb*E266+2*FoAb*BiCombAb*Tcomb</f>
        <v>1467.3429948890066</v>
      </c>
      <c r="E267" s="711">
        <f t="shared" ref="E267:E330" si="77">FoAb*D266+(1-2*FoAb)*E266+FoAb*F266</f>
        <v>788.26701545569233</v>
      </c>
      <c r="F267" s="711">
        <f t="shared" ref="F267:F330" si="78">FoAb*E266+(1-2*FoAb)*F266+FoAb*G266</f>
        <v>444.39282389224286</v>
      </c>
      <c r="G267" s="711">
        <f t="shared" ref="G267:G330" si="79">FoAb*F266+(1-2*FoAb)*G266+FoAb*H266</f>
        <v>330.46943250821278</v>
      </c>
      <c r="H267" s="718">
        <f t="shared" ref="H267:H330" si="80">_FoN1*G266+(1-_FoN1-_FoN2)*H266+_FoN2*I266</f>
        <v>299.16163340002134</v>
      </c>
      <c r="I267" s="711">
        <f t="shared" ref="I267:I330" si="81">FoCase*H266+(1-2*FoCase)*I266+FoCase*J266</f>
        <v>298.94313273223662</v>
      </c>
      <c r="J267" s="711">
        <f t="shared" ref="J267:J330" si="82">FoCase*I266+(1-2*FoCase)*J266+FoCase*K266</f>
        <v>298.79461544621239</v>
      </c>
      <c r="K267" s="711">
        <f t="shared" ref="K267:K330" si="83">FoCase*J266+(1-2*FoCase)*K266+FoCase*L266</f>
        <v>298.70846774646083</v>
      </c>
      <c r="L267" s="711">
        <f t="shared" ref="L267:L330" si="84">(1-2*FoCase-2*FoCase*BiAtmCase)*L266+2*FoCase*K266+2*FoCase*BiAtmCase*Tatm</f>
        <v>298.6801721766758</v>
      </c>
      <c r="N267" s="581">
        <v>193</v>
      </c>
      <c r="O267" s="711">
        <f t="shared" ref="O267:O330" si="85">$O$73*N267</f>
        <v>2.8089733725391155</v>
      </c>
      <c r="P267" s="711">
        <f t="shared" ref="P267:P330" si="86">(1-2*FoCase-2*FoCase*BiCombCase)*P266+2*FoCase*Q266+2*FoCase*BiCombCase*Tcomb</f>
        <v>781.31070527885208</v>
      </c>
      <c r="Q267" s="711">
        <f t="shared" ref="Q267:Q330" si="87">FoCase*P266+(1-2*FoCase)*Q266+FoCase*R266</f>
        <v>754.36734067177667</v>
      </c>
      <c r="R267" s="711">
        <f t="shared" ref="R267:R330" si="88">FoCase*Q266+(1-2*FoCase)*R266+FoCase*S266</f>
        <v>734.92535800524661</v>
      </c>
      <c r="S267" s="711">
        <f t="shared" ref="S267:S330" si="89">FoCase*R266+(1-2*FoCase)*S266+FoCase*T266</f>
        <v>723.16013783652954</v>
      </c>
      <c r="T267" s="711">
        <f t="shared" ref="T267:T330" si="90">(1-2*FoCase-2*FoCase*BiAtmCase)*T266+2*FoCase*S266+2*FoCase*BiAtmCase*Tatm</f>
        <v>719.17699128896163</v>
      </c>
    </row>
    <row r="268" spans="2:20">
      <c r="B268" s="581">
        <v>194</v>
      </c>
      <c r="C268" s="711">
        <f t="shared" si="75"/>
        <v>2.8235276387180748</v>
      </c>
      <c r="D268" s="711">
        <f t="shared" si="76"/>
        <v>1467.5750803784927</v>
      </c>
      <c r="E268" s="711">
        <f t="shared" si="77"/>
        <v>789.77876013520745</v>
      </c>
      <c r="F268" s="711">
        <f t="shared" si="78"/>
        <v>445.42989144767148</v>
      </c>
      <c r="G268" s="711">
        <f t="shared" si="79"/>
        <v>330.84202503781012</v>
      </c>
      <c r="H268" s="718">
        <f t="shared" si="80"/>
        <v>299.18109699472711</v>
      </c>
      <c r="I268" s="711">
        <f t="shared" si="81"/>
        <v>298.95998542499257</v>
      </c>
      <c r="J268" s="711">
        <f t="shared" si="82"/>
        <v>298.80963466146505</v>
      </c>
      <c r="K268" s="711">
        <f t="shared" si="83"/>
        <v>298.72239911340932</v>
      </c>
      <c r="L268" s="711">
        <f t="shared" si="84"/>
        <v>298.69374157459782</v>
      </c>
      <c r="N268" s="581">
        <v>194</v>
      </c>
      <c r="O268" s="711">
        <f t="shared" si="85"/>
        <v>2.8235276387180748</v>
      </c>
      <c r="P268" s="711">
        <f t="shared" si="86"/>
        <v>783.05839117507094</v>
      </c>
      <c r="Q268" s="711">
        <f t="shared" si="87"/>
        <v>756.17374787744177</v>
      </c>
      <c r="R268" s="711">
        <f t="shared" si="88"/>
        <v>736.77399858936019</v>
      </c>
      <c r="S268" s="711">
        <f t="shared" si="89"/>
        <v>725.03413838411905</v>
      </c>
      <c r="T268" s="711">
        <f t="shared" si="90"/>
        <v>721.05924691270104</v>
      </c>
    </row>
    <row r="269" spans="2:20">
      <c r="B269" s="581">
        <v>195</v>
      </c>
      <c r="C269" s="711">
        <f t="shared" si="75"/>
        <v>2.8380819048970336</v>
      </c>
      <c r="D269" s="711">
        <f t="shared" si="76"/>
        <v>1467.8058847685354</v>
      </c>
      <c r="E269" s="711">
        <f t="shared" si="77"/>
        <v>791.28259283845955</v>
      </c>
      <c r="F269" s="711">
        <f t="shared" si="78"/>
        <v>446.46610302327377</v>
      </c>
      <c r="G269" s="711">
        <f t="shared" si="79"/>
        <v>331.21602172398866</v>
      </c>
      <c r="H269" s="718">
        <f t="shared" si="80"/>
        <v>299.20075798505565</v>
      </c>
      <c r="I269" s="711">
        <f t="shared" si="81"/>
        <v>298.97702532926945</v>
      </c>
      <c r="J269" s="711">
        <f t="shared" si="82"/>
        <v>298.82483343162755</v>
      </c>
      <c r="K269" s="711">
        <f t="shared" si="83"/>
        <v>298.73650527929061</v>
      </c>
      <c r="L269" s="711">
        <f t="shared" si="84"/>
        <v>298.70748414070465</v>
      </c>
      <c r="N269" s="581">
        <v>195</v>
      </c>
      <c r="O269" s="711">
        <f t="shared" si="85"/>
        <v>2.8380819048970336</v>
      </c>
      <c r="P269" s="711">
        <f t="shared" si="86"/>
        <v>784.80223568250403</v>
      </c>
      <c r="Q269" s="711">
        <f t="shared" si="87"/>
        <v>757.97618462571688</v>
      </c>
      <c r="R269" s="711">
        <f t="shared" si="88"/>
        <v>738.61857588771761</v>
      </c>
      <c r="S269" s="711">
        <f t="shared" si="89"/>
        <v>726.90401990511282</v>
      </c>
      <c r="T269" s="711">
        <f t="shared" si="90"/>
        <v>722.93736536530434</v>
      </c>
    </row>
    <row r="270" spans="2:20">
      <c r="B270" s="581">
        <v>196</v>
      </c>
      <c r="C270" s="711">
        <f t="shared" si="75"/>
        <v>2.8526361710759929</v>
      </c>
      <c r="D270" s="711">
        <f t="shared" si="76"/>
        <v>1468.0354190343098</v>
      </c>
      <c r="E270" s="711">
        <f t="shared" si="77"/>
        <v>792.77857529261894</v>
      </c>
      <c r="F270" s="711">
        <f t="shared" si="78"/>
        <v>447.50143698994117</v>
      </c>
      <c r="G270" s="711">
        <f t="shared" si="79"/>
        <v>331.59140693120042</v>
      </c>
      <c r="H270" s="718">
        <f t="shared" si="80"/>
        <v>299.22061685473091</v>
      </c>
      <c r="I270" s="711">
        <f t="shared" si="81"/>
        <v>298.9942530537121</v>
      </c>
      <c r="J270" s="711">
        <f t="shared" si="82"/>
        <v>298.84021245520137</v>
      </c>
      <c r="K270" s="711">
        <f t="shared" si="83"/>
        <v>298.75078699669086</v>
      </c>
      <c r="L270" s="711">
        <f t="shared" si="84"/>
        <v>298.7214006455514</v>
      </c>
      <c r="N270" s="581">
        <v>196</v>
      </c>
      <c r="O270" s="711">
        <f t="shared" si="85"/>
        <v>2.8526361710759929</v>
      </c>
      <c r="P270" s="711">
        <f t="shared" si="86"/>
        <v>786.54224724446954</v>
      </c>
      <c r="Q270" s="711">
        <f t="shared" si="87"/>
        <v>759.7746596436109</v>
      </c>
      <c r="R270" s="711">
        <f t="shared" si="88"/>
        <v>740.45909883136324</v>
      </c>
      <c r="S270" s="711">
        <f t="shared" si="89"/>
        <v>728.76979145307291</v>
      </c>
      <c r="T270" s="711">
        <f t="shared" si="90"/>
        <v>724.81135574021528</v>
      </c>
    </row>
    <row r="271" spans="2:20">
      <c r="B271" s="581">
        <v>197</v>
      </c>
      <c r="C271" s="711">
        <f t="shared" si="75"/>
        <v>2.8671904372549522</v>
      </c>
      <c r="D271" s="711">
        <f t="shared" si="76"/>
        <v>1468.2636940023533</v>
      </c>
      <c r="E271" s="711">
        <f t="shared" si="77"/>
        <v>794.26676862003376</v>
      </c>
      <c r="F271" s="711">
        <f t="shared" si="78"/>
        <v>448.53587212152871</v>
      </c>
      <c r="G271" s="711">
        <f t="shared" si="79"/>
        <v>331.96816506956384</v>
      </c>
      <c r="H271" s="718">
        <f t="shared" si="80"/>
        <v>299.24067407933472</v>
      </c>
      <c r="I271" s="711">
        <f t="shared" si="81"/>
        <v>299.01166919852153</v>
      </c>
      <c r="J271" s="711">
        <f t="shared" si="82"/>
        <v>298.85577242207364</v>
      </c>
      <c r="K271" s="711">
        <f t="shared" si="83"/>
        <v>298.76524500949921</v>
      </c>
      <c r="L271" s="711">
        <f t="shared" si="84"/>
        <v>298.73549185097295</v>
      </c>
      <c r="N271" s="581">
        <v>197</v>
      </c>
      <c r="O271" s="711">
        <f t="shared" si="85"/>
        <v>2.8671904372549522</v>
      </c>
      <c r="P271" s="711">
        <f t="shared" si="86"/>
        <v>788.27843428572714</v>
      </c>
      <c r="Q271" s="711">
        <f t="shared" si="87"/>
        <v>761.56918163895102</v>
      </c>
      <c r="R271" s="711">
        <f t="shared" si="88"/>
        <v>742.29557633171135</v>
      </c>
      <c r="S271" s="711">
        <f t="shared" si="89"/>
        <v>730.63146206166141</v>
      </c>
      <c r="T271" s="711">
        <f t="shared" si="90"/>
        <v>726.68122711088984</v>
      </c>
    </row>
    <row r="272" spans="2:20">
      <c r="B272" s="581">
        <v>198</v>
      </c>
      <c r="C272" s="711">
        <f t="shared" si="75"/>
        <v>2.8817447034339114</v>
      </c>
      <c r="D272" s="711">
        <f t="shared" si="76"/>
        <v>1468.4907203546645</v>
      </c>
      <c r="E272" s="711">
        <f t="shared" si="77"/>
        <v>795.74723334483213</v>
      </c>
      <c r="F272" s="711">
        <f t="shared" si="78"/>
        <v>449.5693875886987</v>
      </c>
      <c r="G272" s="711">
        <f t="shared" si="79"/>
        <v>332.34628059623265</v>
      </c>
      <c r="H272" s="718">
        <f t="shared" si="80"/>
        <v>299.26093012635135</v>
      </c>
      <c r="I272" s="711">
        <f t="shared" si="81"/>
        <v>299.02927435548656</v>
      </c>
      <c r="J272" s="711">
        <f t="shared" si="82"/>
        <v>298.87151401353862</v>
      </c>
      <c r="K272" s="711">
        <f t="shared" si="83"/>
        <v>298.77988005292207</v>
      </c>
      <c r="L272" s="711">
        <f t="shared" si="84"/>
        <v>298.74975851009594</v>
      </c>
      <c r="N272" s="581">
        <v>198</v>
      </c>
      <c r="O272" s="711">
        <f t="shared" si="85"/>
        <v>2.8817447034339114</v>
      </c>
      <c r="P272" s="711">
        <f t="shared" si="86"/>
        <v>790.01080521251924</v>
      </c>
      <c r="Q272" s="711">
        <f t="shared" si="87"/>
        <v>763.3597593004248</v>
      </c>
      <c r="R272" s="711">
        <f t="shared" si="88"/>
        <v>744.12801728058855</v>
      </c>
      <c r="S272" s="711">
        <f t="shared" si="89"/>
        <v>732.4890407446851</v>
      </c>
      <c r="T272" s="711">
        <f t="shared" si="90"/>
        <v>728.54698853084085</v>
      </c>
    </row>
    <row r="273" spans="2:20">
      <c r="B273" s="581">
        <v>199</v>
      </c>
      <c r="C273" s="711">
        <f t="shared" si="75"/>
        <v>2.8962989696128703</v>
      </c>
      <c r="D273" s="711">
        <f t="shared" si="76"/>
        <v>1468.7165086325967</v>
      </c>
      <c r="E273" s="711">
        <f t="shared" si="77"/>
        <v>797.22002939945651</v>
      </c>
      <c r="F273" s="711">
        <f t="shared" si="78"/>
        <v>450.60196295285562</v>
      </c>
      <c r="G273" s="711">
        <f t="shared" si="79"/>
        <v>332.72573801672456</v>
      </c>
      <c r="H273" s="718">
        <f t="shared" si="80"/>
        <v>299.28138545521233</v>
      </c>
      <c r="I273" s="711">
        <f t="shared" si="81"/>
        <v>299.04706910801605</v>
      </c>
      <c r="J273" s="711">
        <f t="shared" si="82"/>
        <v>298.88743790231916</v>
      </c>
      <c r="K273" s="711">
        <f t="shared" si="83"/>
        <v>298.7946928534987</v>
      </c>
      <c r="L273" s="711">
        <f t="shared" si="84"/>
        <v>298.76420136735157</v>
      </c>
      <c r="N273" s="581">
        <v>199</v>
      </c>
      <c r="O273" s="711">
        <f t="shared" si="85"/>
        <v>2.8962989696128703</v>
      </c>
      <c r="P273" s="711">
        <f t="shared" si="86"/>
        <v>791.73936841261116</v>
      </c>
      <c r="Q273" s="711">
        <f t="shared" si="87"/>
        <v>765.14640129762188</v>
      </c>
      <c r="R273" s="711">
        <f t="shared" si="88"/>
        <v>745.9564305502779</v>
      </c>
      <c r="S273" s="711">
        <f t="shared" si="89"/>
        <v>734.342536496138</v>
      </c>
      <c r="T273" s="711">
        <f t="shared" si="90"/>
        <v>730.40864903368174</v>
      </c>
    </row>
    <row r="274" spans="2:20">
      <c r="B274" s="581">
        <v>200</v>
      </c>
      <c r="C274" s="711">
        <f t="shared" si="75"/>
        <v>2.9108532357918295</v>
      </c>
      <c r="D274" s="711">
        <f t="shared" si="76"/>
        <v>1468.9410692405609</v>
      </c>
      <c r="E274" s="711">
        <f t="shared" si="77"/>
        <v>798.68521613112785</v>
      </c>
      <c r="F274" s="711">
        <f t="shared" si="78"/>
        <v>451.63357816017128</v>
      </c>
      <c r="G274" s="711">
        <f t="shared" si="79"/>
        <v>333.10652188621094</v>
      </c>
      <c r="H274" s="718">
        <f t="shared" si="80"/>
        <v>299.30204051734182</v>
      </c>
      <c r="I274" s="711">
        <f t="shared" si="81"/>
        <v>299.06505403117154</v>
      </c>
      <c r="J274" s="711">
        <f t="shared" si="82"/>
        <v>298.90354475258999</v>
      </c>
      <c r="K274" s="711">
        <f t="shared" si="83"/>
        <v>298.80968412911733</v>
      </c>
      <c r="L274" s="711">
        <f t="shared" si="84"/>
        <v>298.77882115849025</v>
      </c>
      <c r="N274" s="581">
        <v>200</v>
      </c>
      <c r="O274" s="711">
        <f t="shared" si="85"/>
        <v>2.9108532357918295</v>
      </c>
      <c r="P274" s="711">
        <f t="shared" si="86"/>
        <v>793.46413225533195</v>
      </c>
      <c r="Q274" s="711">
        <f t="shared" si="87"/>
        <v>766.92911628107663</v>
      </c>
      <c r="R274" s="711">
        <f t="shared" si="88"/>
        <v>747.78082499356105</v>
      </c>
      <c r="S274" s="711">
        <f t="shared" si="89"/>
        <v>736.19195829024602</v>
      </c>
      <c r="T274" s="711">
        <f t="shared" si="90"/>
        <v>732.26621763316996</v>
      </c>
    </row>
    <row r="275" spans="2:20">
      <c r="B275" s="581">
        <v>201</v>
      </c>
      <c r="C275" s="711">
        <f t="shared" si="75"/>
        <v>2.9254075019707888</v>
      </c>
      <c r="D275" s="711">
        <f t="shared" si="76"/>
        <v>1469.164412449549</v>
      </c>
      <c r="E275" s="711">
        <f t="shared" si="77"/>
        <v>800.14285230824203</v>
      </c>
      <c r="F275" s="711">
        <f t="shared" si="78"/>
        <v>452.6642135356991</v>
      </c>
      <c r="G275" s="711">
        <f t="shared" si="79"/>
        <v>333.48861681076818</v>
      </c>
      <c r="H275" s="718">
        <f t="shared" si="80"/>
        <v>299.32289575620155</v>
      </c>
      <c r="I275" s="711">
        <f t="shared" si="81"/>
        <v>299.08322969170081</v>
      </c>
      <c r="J275" s="711">
        <f t="shared" si="82"/>
        <v>298.91983522000135</v>
      </c>
      <c r="K275" s="711">
        <f t="shared" si="83"/>
        <v>298.8248545890329</v>
      </c>
      <c r="L275" s="711">
        <f t="shared" si="84"/>
        <v>298.79361861059647</v>
      </c>
      <c r="N275" s="581">
        <v>201</v>
      </c>
      <c r="O275" s="711">
        <f t="shared" si="85"/>
        <v>2.9254075019707888</v>
      </c>
      <c r="P275" s="711">
        <f t="shared" si="86"/>
        <v>795.18510509161524</v>
      </c>
      <c r="Q275" s="711">
        <f t="shared" si="87"/>
        <v>768.70791288230942</v>
      </c>
      <c r="R275" s="711">
        <f t="shared" si="88"/>
        <v>749.60120944376126</v>
      </c>
      <c r="S275" s="711">
        <f t="shared" si="89"/>
        <v>738.0373150815094</v>
      </c>
      <c r="T275" s="711">
        <f t="shared" si="90"/>
        <v>734.11970332325097</v>
      </c>
    </row>
    <row r="276" spans="2:20">
      <c r="B276" s="581">
        <v>202</v>
      </c>
      <c r="C276" s="711">
        <f t="shared" si="75"/>
        <v>2.9399617681497476</v>
      </c>
      <c r="D276" s="711">
        <f t="shared" si="76"/>
        <v>1469.386548400488</v>
      </c>
      <c r="E276" s="711">
        <f t="shared" si="77"/>
        <v>801.59299612669827</v>
      </c>
      <c r="F276" s="711">
        <f t="shared" si="78"/>
        <v>453.69384977757562</v>
      </c>
      <c r="G276" s="711">
        <f t="shared" si="79"/>
        <v>333.87200744859143</v>
      </c>
      <c r="H276" s="718">
        <f t="shared" si="80"/>
        <v>299.34395160733675</v>
      </c>
      <c r="I276" s="711">
        <f t="shared" si="81"/>
        <v>299.10159664807173</v>
      </c>
      <c r="J276" s="711">
        <f t="shared" si="82"/>
        <v>298.93630995170321</v>
      </c>
      <c r="K276" s="711">
        <f t="shared" si="83"/>
        <v>298.84020493388522</v>
      </c>
      <c r="L276" s="711">
        <f t="shared" si="84"/>
        <v>298.80859444210535</v>
      </c>
      <c r="N276" s="581">
        <v>202</v>
      </c>
      <c r="O276" s="711">
        <f t="shared" si="85"/>
        <v>2.9399617681497476</v>
      </c>
      <c r="P276" s="711">
        <f t="shared" si="86"/>
        <v>796.90229525403947</v>
      </c>
      <c r="Q276" s="711">
        <f t="shared" si="87"/>
        <v>770.48279971386876</v>
      </c>
      <c r="R276" s="711">
        <f t="shared" si="88"/>
        <v>751.41759271478657</v>
      </c>
      <c r="S276" s="711">
        <f t="shared" si="89"/>
        <v>739.87861580474669</v>
      </c>
      <c r="T276" s="711">
        <f t="shared" si="90"/>
        <v>735.96911507810171</v>
      </c>
    </row>
    <row r="277" spans="2:20">
      <c r="B277" s="581">
        <v>203</v>
      </c>
      <c r="C277" s="711">
        <f t="shared" si="75"/>
        <v>2.9545160343287069</v>
      </c>
      <c r="D277" s="711">
        <f t="shared" si="76"/>
        <v>1469.6074871074356</v>
      </c>
      <c r="E277" s="711">
        <f t="shared" si="77"/>
        <v>803.03570521615882</v>
      </c>
      <c r="F277" s="711">
        <f t="shared" si="78"/>
        <v>454.7224679513082</v>
      </c>
      <c r="G277" s="711">
        <f t="shared" si="79"/>
        <v>334.25667851117117</v>
      </c>
      <c r="H277" s="718">
        <f t="shared" si="80"/>
        <v>299.36520849842174</v>
      </c>
      <c r="I277" s="711">
        <f t="shared" si="81"/>
        <v>299.12015545050679</v>
      </c>
      <c r="J277" s="711">
        <f t="shared" si="82"/>
        <v>298.95296958637107</v>
      </c>
      <c r="K277" s="711">
        <f t="shared" si="83"/>
        <v>298.85573585571865</v>
      </c>
      <c r="L277" s="711">
        <f t="shared" si="84"/>
        <v>298.82374936281974</v>
      </c>
      <c r="N277" s="581">
        <v>203</v>
      </c>
      <c r="O277" s="711">
        <f t="shared" si="85"/>
        <v>2.9545160343287069</v>
      </c>
      <c r="P277" s="711">
        <f t="shared" si="86"/>
        <v>798.61571105686812</v>
      </c>
      <c r="Q277" s="711">
        <f t="shared" si="87"/>
        <v>772.25378536937274</v>
      </c>
      <c r="R277" s="711">
        <f t="shared" si="88"/>
        <v>753.22998360117185</v>
      </c>
      <c r="S277" s="711">
        <f t="shared" si="89"/>
        <v>741.71586937513791</v>
      </c>
      <c r="T277" s="711">
        <f t="shared" si="90"/>
        <v>737.81446185217396</v>
      </c>
    </row>
    <row r="278" spans="2:20">
      <c r="B278" s="581">
        <v>204</v>
      </c>
      <c r="C278" s="711">
        <f t="shared" si="75"/>
        <v>2.9690703005076662</v>
      </c>
      <c r="D278" s="711">
        <f t="shared" si="76"/>
        <v>1469.8272384606275</v>
      </c>
      <c r="E278" s="711">
        <f t="shared" si="77"/>
        <v>804.47103664624069</v>
      </c>
      <c r="F278" s="711">
        <f t="shared" si="78"/>
        <v>455.75004948414846</v>
      </c>
      <c r="G278" s="711">
        <f t="shared" si="79"/>
        <v>334.64261476443392</v>
      </c>
      <c r="H278" s="718">
        <f t="shared" si="80"/>
        <v>299.38666684930575</v>
      </c>
      <c r="I278" s="711">
        <f t="shared" si="81"/>
        <v>299.13890664101791</v>
      </c>
      <c r="J278" s="711">
        <f t="shared" si="82"/>
        <v>298.96981475423178</v>
      </c>
      <c r="K278" s="711">
        <f t="shared" si="83"/>
        <v>298.87144803800209</v>
      </c>
      <c r="L278" s="711">
        <f t="shared" si="84"/>
        <v>298.83908407392892</v>
      </c>
      <c r="N278" s="581">
        <v>204</v>
      </c>
      <c r="O278" s="711">
        <f t="shared" si="85"/>
        <v>2.9690703005076662</v>
      </c>
      <c r="P278" s="711">
        <f t="shared" si="86"/>
        <v>800.32536079608985</v>
      </c>
      <c r="Q278" s="711">
        <f t="shared" si="87"/>
        <v>774.02087842355115</v>
      </c>
      <c r="R278" s="711">
        <f t="shared" si="88"/>
        <v>755.03839087812185</v>
      </c>
      <c r="S278" s="711">
        <f t="shared" si="89"/>
        <v>743.54908468826738</v>
      </c>
      <c r="T278" s="711">
        <f t="shared" si="90"/>
        <v>739.65575258023784</v>
      </c>
    </row>
    <row r="279" spans="2:20">
      <c r="B279" s="581">
        <v>205</v>
      </c>
      <c r="C279" s="711">
        <f t="shared" si="75"/>
        <v>2.9836245666866255</v>
      </c>
      <c r="D279" s="711">
        <f t="shared" si="76"/>
        <v>1470.0458122293844</v>
      </c>
      <c r="E279" s="711">
        <f t="shared" si="77"/>
        <v>805.89904693264043</v>
      </c>
      <c r="F279" s="711">
        <f t="shared" si="78"/>
        <v>456.77657615954882</v>
      </c>
      <c r="G279" s="711">
        <f t="shared" si="79"/>
        <v>335.02980102984753</v>
      </c>
      <c r="H279" s="718">
        <f t="shared" si="80"/>
        <v>299.40832707205936</v>
      </c>
      <c r="I279" s="711">
        <f t="shared" si="81"/>
        <v>299.15785075344206</v>
      </c>
      <c r="J279" s="711">
        <f t="shared" si="82"/>
        <v>298.98684607709038</v>
      </c>
      <c r="K279" s="711">
        <f t="shared" si="83"/>
        <v>298.88734215565057</v>
      </c>
      <c r="L279" s="711">
        <f t="shared" si="84"/>
        <v>298.85459926802753</v>
      </c>
      <c r="N279" s="581">
        <v>205</v>
      </c>
      <c r="O279" s="711">
        <f t="shared" si="85"/>
        <v>2.9836245666866255</v>
      </c>
      <c r="P279" s="711">
        <f t="shared" si="86"/>
        <v>802.0312527494591</v>
      </c>
      <c r="Q279" s="711">
        <f t="shared" si="87"/>
        <v>775.78408743228624</v>
      </c>
      <c r="R279" s="711">
        <f t="shared" si="88"/>
        <v>756.84282330155361</v>
      </c>
      <c r="S279" s="711">
        <f t="shared" si="89"/>
        <v>745.37827062016743</v>
      </c>
      <c r="T279" s="711">
        <f t="shared" si="90"/>
        <v>741.49299617742474</v>
      </c>
    </row>
    <row r="280" spans="2:20">
      <c r="B280" s="581">
        <v>206</v>
      </c>
      <c r="C280" s="711">
        <f t="shared" si="75"/>
        <v>2.9981788328655843</v>
      </c>
      <c r="D280" s="711">
        <f t="shared" si="76"/>
        <v>1470.2632180648864</v>
      </c>
      <c r="E280" s="711">
        <f t="shared" si="77"/>
        <v>807.31979204319168</v>
      </c>
      <c r="F280" s="711">
        <f t="shared" si="78"/>
        <v>457.80203011170192</v>
      </c>
      <c r="G280" s="711">
        <f t="shared" si="79"/>
        <v>335.41822218549135</v>
      </c>
      <c r="H280" s="718">
        <f t="shared" si="80"/>
        <v>299.43018957102043</v>
      </c>
      <c r="I280" s="711">
        <f t="shared" si="81"/>
        <v>299.17698831347735</v>
      </c>
      <c r="J280" s="711">
        <f t="shared" si="82"/>
        <v>299.00406416835767</v>
      </c>
      <c r="K280" s="711">
        <f t="shared" si="83"/>
        <v>298.90341887504707</v>
      </c>
      <c r="L280" s="711">
        <f t="shared" si="84"/>
        <v>298.87029562913597</v>
      </c>
      <c r="N280" s="581">
        <v>206</v>
      </c>
      <c r="O280" s="711">
        <f t="shared" si="85"/>
        <v>2.9981788328655843</v>
      </c>
      <c r="P280" s="711">
        <f t="shared" si="86"/>
        <v>803.73339517653562</v>
      </c>
      <c r="Q280" s="711">
        <f t="shared" si="87"/>
        <v>777.54342093265507</v>
      </c>
      <c r="R280" s="711">
        <f t="shared" si="88"/>
        <v>758.64328960813873</v>
      </c>
      <c r="S280" s="711">
        <f t="shared" si="89"/>
        <v>747.20343602736045</v>
      </c>
      <c r="T280" s="711">
        <f t="shared" si="90"/>
        <v>743.3262015392711</v>
      </c>
    </row>
    <row r="281" spans="2:20">
      <c r="B281" s="581">
        <v>207</v>
      </c>
      <c r="C281" s="711">
        <f t="shared" si="75"/>
        <v>3.0127330990445436</v>
      </c>
      <c r="D281" s="711">
        <f t="shared" si="76"/>
        <v>1470.4794655028259</v>
      </c>
      <c r="E281" s="711">
        <f t="shared" si="77"/>
        <v>808.73332740385581</v>
      </c>
      <c r="F281" s="711">
        <f t="shared" si="78"/>
        <v>458.82639382016168</v>
      </c>
      <c r="G281" s="711">
        <f t="shared" si="79"/>
        <v>335.80786316709265</v>
      </c>
      <c r="H281" s="718">
        <f t="shared" si="80"/>
        <v>299.45225474284086</v>
      </c>
      <c r="I281" s="711">
        <f t="shared" si="81"/>
        <v>299.19631983871909</v>
      </c>
      <c r="J281" s="711">
        <f t="shared" si="82"/>
        <v>299.02146963307871</v>
      </c>
      <c r="K281" s="711">
        <f t="shared" si="83"/>
        <v>298.91967885406569</v>
      </c>
      <c r="L281" s="711">
        <f t="shared" si="84"/>
        <v>298.88617383272145</v>
      </c>
      <c r="N281" s="581">
        <v>207</v>
      </c>
      <c r="O281" s="711">
        <f t="shared" si="85"/>
        <v>3.0127330990445436</v>
      </c>
      <c r="P281" s="711">
        <f t="shared" si="86"/>
        <v>805.43179631872522</v>
      </c>
      <c r="Q281" s="711">
        <f t="shared" si="87"/>
        <v>779.29888744296966</v>
      </c>
      <c r="R281" s="711">
        <f t="shared" si="88"/>
        <v>760.43979851534573</v>
      </c>
      <c r="S281" s="711">
        <f t="shared" si="89"/>
        <v>749.02458974690296</v>
      </c>
      <c r="T281" s="711">
        <f t="shared" si="90"/>
        <v>745.15537754176069</v>
      </c>
    </row>
    <row r="282" spans="2:20">
      <c r="B282" s="581">
        <v>208</v>
      </c>
      <c r="C282" s="711">
        <f t="shared" si="75"/>
        <v>3.0272873652235028</v>
      </c>
      <c r="D282" s="711">
        <f t="shared" si="76"/>
        <v>1470.6945639659414</v>
      </c>
      <c r="E282" s="711">
        <f t="shared" si="77"/>
        <v>810.139707904646</v>
      </c>
      <c r="F282" s="711">
        <f t="shared" si="78"/>
        <v>459.84965010454414</v>
      </c>
      <c r="G282" s="711">
        <f t="shared" si="79"/>
        <v>336.1987089690295</v>
      </c>
      <c r="H282" s="718">
        <f t="shared" si="80"/>
        <v>299.47452297653302</v>
      </c>
      <c r="I282" s="711">
        <f t="shared" si="81"/>
        <v>299.21584583869708</v>
      </c>
      <c r="J282" s="711">
        <f t="shared" si="82"/>
        <v>299.03906306796142</v>
      </c>
      <c r="K282" s="711">
        <f t="shared" si="83"/>
        <v>298.93612274209522</v>
      </c>
      <c r="L282" s="711">
        <f t="shared" si="84"/>
        <v>298.90223454572015</v>
      </c>
      <c r="N282" s="581">
        <v>208</v>
      </c>
      <c r="O282" s="711">
        <f t="shared" si="85"/>
        <v>3.0272873652235028</v>
      </c>
      <c r="P282" s="711">
        <f t="shared" si="86"/>
        <v>807.12646439931882</v>
      </c>
      <c r="Q282" s="711">
        <f t="shared" si="87"/>
        <v>781.05049546281941</v>
      </c>
      <c r="R282" s="711">
        <f t="shared" si="88"/>
        <v>762.23235872148223</v>
      </c>
      <c r="S282" s="711">
        <f t="shared" si="89"/>
        <v>750.8417405964276</v>
      </c>
      <c r="T282" s="711">
        <f t="shared" si="90"/>
        <v>746.98053304136795</v>
      </c>
    </row>
    <row r="283" spans="2:20">
      <c r="B283" s="581">
        <v>209</v>
      </c>
      <c r="C283" s="711">
        <f t="shared" si="75"/>
        <v>3.0418416314024617</v>
      </c>
      <c r="D283" s="711">
        <f t="shared" si="76"/>
        <v>1470.9085227664445</v>
      </c>
      <c r="E283" s="711">
        <f t="shared" si="77"/>
        <v>811.53898790548635</v>
      </c>
      <c r="F283" s="711">
        <f t="shared" si="78"/>
        <v>460.87178211930751</v>
      </c>
      <c r="G283" s="711">
        <f t="shared" si="79"/>
        <v>336.59074464530102</v>
      </c>
      <c r="H283" s="718">
        <f t="shared" si="80"/>
        <v>299.49699465351637</v>
      </c>
      <c r="I283" s="711">
        <f t="shared" si="81"/>
        <v>299.23556681491266</v>
      </c>
      <c r="J283" s="711">
        <f t="shared" si="82"/>
        <v>299.05684506140653</v>
      </c>
      <c r="K283" s="711">
        <f t="shared" si="83"/>
        <v>298.95275118006413</v>
      </c>
      <c r="L283" s="711">
        <f t="shared" si="84"/>
        <v>298.91847842655989</v>
      </c>
      <c r="N283" s="581">
        <v>209</v>
      </c>
      <c r="O283" s="711">
        <f t="shared" si="85"/>
        <v>3.0418416314024617</v>
      </c>
      <c r="P283" s="711">
        <f t="shared" si="86"/>
        <v>808.81740762353274</v>
      </c>
      <c r="Q283" s="711">
        <f t="shared" si="87"/>
        <v>782.79825347311157</v>
      </c>
      <c r="R283" s="711">
        <f t="shared" si="88"/>
        <v>764.02097890573702</v>
      </c>
      <c r="S283" s="711">
        <f t="shared" si="89"/>
        <v>752.65489737418545</v>
      </c>
      <c r="T283" s="711">
        <f t="shared" si="90"/>
        <v>748.80167687510152</v>
      </c>
    </row>
    <row r="284" spans="2:20">
      <c r="B284" s="581">
        <v>210</v>
      </c>
      <c r="C284" s="711">
        <f t="shared" si="75"/>
        <v>3.0563958975814209</v>
      </c>
      <c r="D284" s="711">
        <f t="shared" si="76"/>
        <v>1471.121351108342</v>
      </c>
      <c r="E284" s="711">
        <f t="shared" si="77"/>
        <v>812.93122124200409</v>
      </c>
      <c r="F284" s="711">
        <f t="shared" si="78"/>
        <v>461.89277334861032</v>
      </c>
      <c r="G284" s="711">
        <f t="shared" si="79"/>
        <v>336.98395531046543</v>
      </c>
      <c r="H284" s="718">
        <f t="shared" si="80"/>
        <v>299.51967014766456</v>
      </c>
      <c r="I284" s="711">
        <f t="shared" si="81"/>
        <v>299.25548326087642</v>
      </c>
      <c r="J284" s="711">
        <f t="shared" si="82"/>
        <v>299.07481619353774</v>
      </c>
      <c r="K284" s="711">
        <f t="shared" si="83"/>
        <v>298.96956480046555</v>
      </c>
      <c r="L284" s="711">
        <f t="shared" si="84"/>
        <v>298.93490612518394</v>
      </c>
      <c r="N284" s="581">
        <v>210</v>
      </c>
      <c r="O284" s="711">
        <f t="shared" si="85"/>
        <v>3.0563958975814209</v>
      </c>
      <c r="P284" s="711">
        <f t="shared" si="86"/>
        <v>810.5046341785486</v>
      </c>
      <c r="Q284" s="711">
        <f t="shared" si="87"/>
        <v>784.54216993611237</v>
      </c>
      <c r="R284" s="711">
        <f t="shared" si="88"/>
        <v>765.80566772822249</v>
      </c>
      <c r="S284" s="711">
        <f t="shared" si="89"/>
        <v>754.46406885908959</v>
      </c>
      <c r="T284" s="711">
        <f t="shared" si="90"/>
        <v>750.61881786054585</v>
      </c>
    </row>
    <row r="285" spans="2:20">
      <c r="B285" s="581">
        <v>211</v>
      </c>
      <c r="C285" s="711">
        <f t="shared" si="75"/>
        <v>3.0709501637603802</v>
      </c>
      <c r="D285" s="711">
        <f t="shared" si="76"/>
        <v>1471.3330580896602</v>
      </c>
      <c r="E285" s="711">
        <f t="shared" si="77"/>
        <v>814.31646123125802</v>
      </c>
      <c r="F285" s="711">
        <f t="shared" si="78"/>
        <v>462.91260760124601</v>
      </c>
      <c r="G285" s="711">
        <f t="shared" si="79"/>
        <v>337.37832614054673</v>
      </c>
      <c r="H285" s="718">
        <f t="shared" si="80"/>
        <v>299.5425498253523</v>
      </c>
      <c r="I285" s="711">
        <f t="shared" si="81"/>
        <v>299.2755956621466</v>
      </c>
      <c r="J285" s="711">
        <f t="shared" si="82"/>
        <v>299.09297703623247</v>
      </c>
      <c r="K285" s="711">
        <f t="shared" si="83"/>
        <v>298.98656422738384</v>
      </c>
      <c r="L285" s="711">
        <f t="shared" si="84"/>
        <v>298.95151828307553</v>
      </c>
      <c r="N285" s="581">
        <v>211</v>
      </c>
      <c r="O285" s="711">
        <f t="shared" si="85"/>
        <v>3.0709501637603802</v>
      </c>
      <c r="P285" s="711">
        <f t="shared" si="86"/>
        <v>812.18815223355239</v>
      </c>
      <c r="Q285" s="711">
        <f t="shared" si="87"/>
        <v>786.28225329548843</v>
      </c>
      <c r="R285" s="711">
        <f t="shared" si="88"/>
        <v>767.58643383001572</v>
      </c>
      <c r="S285" s="711">
        <f t="shared" si="89"/>
        <v>756.26926381075737</v>
      </c>
      <c r="T285" s="711">
        <f t="shared" si="90"/>
        <v>752.43196479590472</v>
      </c>
    </row>
    <row r="286" spans="2:20">
      <c r="B286" s="581">
        <v>212</v>
      </c>
      <c r="C286" s="711">
        <f t="shared" si="75"/>
        <v>3.0855044299393395</v>
      </c>
      <c r="D286" s="711">
        <f t="shared" si="76"/>
        <v>1471.5436527045815</v>
      </c>
      <c r="E286" s="711">
        <f t="shared" si="77"/>
        <v>815.69476067740209</v>
      </c>
      <c r="F286" s="711">
        <f t="shared" si="78"/>
        <v>463.93126900565323</v>
      </c>
      <c r="G286" s="711">
        <f t="shared" si="79"/>
        <v>337.77384237391067</v>
      </c>
      <c r="H286" s="718">
        <f t="shared" si="80"/>
        <v>299.56563404550229</v>
      </c>
      <c r="I286" s="711">
        <f t="shared" si="81"/>
        <v>299.29590449636737</v>
      </c>
      <c r="J286" s="711">
        <f t="shared" si="82"/>
        <v>299.11132815315352</v>
      </c>
      <c r="K286" s="711">
        <f t="shared" si="83"/>
        <v>299.0037500765211</v>
      </c>
      <c r="L286" s="711">
        <f t="shared" si="84"/>
        <v>298.96831553328337</v>
      </c>
      <c r="N286" s="581">
        <v>212</v>
      </c>
      <c r="O286" s="711">
        <f t="shared" si="85"/>
        <v>3.0855044299393395</v>
      </c>
      <c r="P286" s="711">
        <f t="shared" si="86"/>
        <v>813.86796993977464</v>
      </c>
      <c r="Q286" s="711">
        <f t="shared" si="87"/>
        <v>788.01851197634687</v>
      </c>
      <c r="R286" s="711">
        <f t="shared" si="88"/>
        <v>769.36328583320142</v>
      </c>
      <c r="S286" s="711">
        <f t="shared" si="89"/>
        <v>758.07049096955222</v>
      </c>
      <c r="T286" s="711">
        <f t="shared" si="90"/>
        <v>754.24112646004335</v>
      </c>
    </row>
    <row r="287" spans="2:20">
      <c r="B287" s="581">
        <v>213</v>
      </c>
      <c r="C287" s="711">
        <f t="shared" si="75"/>
        <v>3.1000586961182983</v>
      </c>
      <c r="D287" s="711">
        <f t="shared" si="76"/>
        <v>1471.7531438454907</v>
      </c>
      <c r="E287" s="711">
        <f t="shared" si="77"/>
        <v>817.06617187728523</v>
      </c>
      <c r="F287" s="711">
        <f t="shared" si="78"/>
        <v>464.94874200500072</v>
      </c>
      <c r="G287" s="711">
        <f t="shared" si="79"/>
        <v>338.17048931211019</v>
      </c>
      <c r="H287" s="718">
        <f t="shared" si="80"/>
        <v>299.5889231596326</v>
      </c>
      <c r="I287" s="711">
        <f t="shared" si="81"/>
        <v>299.31641023330764</v>
      </c>
      <c r="J287" s="711">
        <f t="shared" si="82"/>
        <v>299.12987009978133</v>
      </c>
      <c r="K287" s="711">
        <f t="shared" si="83"/>
        <v>299.02112295522522</v>
      </c>
      <c r="L287" s="711">
        <f t="shared" si="84"/>
        <v>298.9852985004473</v>
      </c>
      <c r="N287" s="581">
        <v>213</v>
      </c>
      <c r="O287" s="711">
        <f t="shared" si="85"/>
        <v>3.1000586961182983</v>
      </c>
      <c r="P287" s="711">
        <f t="shared" si="86"/>
        <v>815.54409543052918</v>
      </c>
      <c r="Q287" s="711">
        <f t="shared" si="87"/>
        <v>789.75095438527705</v>
      </c>
      <c r="R287" s="711">
        <f t="shared" si="88"/>
        <v>771.13623234091233</v>
      </c>
      <c r="S287" s="711">
        <f t="shared" si="89"/>
        <v>759.8677590566266</v>
      </c>
      <c r="T287" s="711">
        <f t="shared" si="90"/>
        <v>756.04631161253144</v>
      </c>
    </row>
    <row r="288" spans="2:20">
      <c r="B288" s="581">
        <v>214</v>
      </c>
      <c r="C288" s="711">
        <f t="shared" si="75"/>
        <v>3.1146129622972576</v>
      </c>
      <c r="D288" s="711">
        <f t="shared" si="76"/>
        <v>1471.9615403049427</v>
      </c>
      <c r="E288" s="711">
        <f t="shared" si="77"/>
        <v>818.4307466259869</v>
      </c>
      <c r="F288" s="711">
        <f t="shared" si="78"/>
        <v>465.96501135234541</v>
      </c>
      <c r="G288" s="711">
        <f t="shared" si="79"/>
        <v>338.56825232070167</v>
      </c>
      <c r="H288" s="718">
        <f t="shared" si="80"/>
        <v>299.6124175119038</v>
      </c>
      <c r="I288" s="711">
        <f t="shared" si="81"/>
        <v>299.33711333490055</v>
      </c>
      <c r="J288" s="711">
        <f t="shared" si="82"/>
        <v>299.14860342344616</v>
      </c>
      <c r="K288" s="711">
        <f t="shared" si="83"/>
        <v>299.03868346251784</v>
      </c>
      <c r="L288" s="711">
        <f t="shared" si="84"/>
        <v>299.00246780082557</v>
      </c>
      <c r="N288" s="581">
        <v>214</v>
      </c>
      <c r="O288" s="711">
        <f t="shared" si="85"/>
        <v>3.1146129622972576</v>
      </c>
      <c r="P288" s="711">
        <f t="shared" si="86"/>
        <v>817.21653682125338</v>
      </c>
      <c r="Q288" s="711">
        <f t="shared" si="87"/>
        <v>791.47958891039002</v>
      </c>
      <c r="R288" s="711">
        <f t="shared" si="88"/>
        <v>772.90528193737237</v>
      </c>
      <c r="S288" s="711">
        <f t="shared" si="89"/>
        <v>761.66107677396394</v>
      </c>
      <c r="T288" s="711">
        <f t="shared" si="90"/>
        <v>757.84752899368505</v>
      </c>
    </row>
    <row r="289" spans="2:20">
      <c r="B289" s="581">
        <v>215</v>
      </c>
      <c r="C289" s="711">
        <f t="shared" si="75"/>
        <v>3.1291672284762169</v>
      </c>
      <c r="D289" s="711">
        <f t="shared" si="76"/>
        <v>1472.1688507775527</v>
      </c>
      <c r="E289" s="711">
        <f t="shared" si="77"/>
        <v>819.78853622229087</v>
      </c>
      <c r="F289" s="711">
        <f t="shared" si="78"/>
        <v>466.98006210586311</v>
      </c>
      <c r="G289" s="711">
        <f t="shared" si="79"/>
        <v>338.96711683003184</v>
      </c>
      <c r="H289" s="718">
        <f t="shared" si="80"/>
        <v>299.63611743916636</v>
      </c>
      <c r="I289" s="711">
        <f t="shared" si="81"/>
        <v>299.35801425528302</v>
      </c>
      <c r="J289" s="711">
        <f t="shared" si="82"/>
        <v>299.16752866336174</v>
      </c>
      <c r="K289" s="711">
        <f t="shared" si="83"/>
        <v>299.05643218912365</v>
      </c>
      <c r="L289" s="711">
        <f t="shared" si="84"/>
        <v>299.01982404232194</v>
      </c>
      <c r="N289" s="581">
        <v>215</v>
      </c>
      <c r="O289" s="711">
        <f t="shared" si="85"/>
        <v>3.1291672284762169</v>
      </c>
      <c r="P289" s="711">
        <f t="shared" si="86"/>
        <v>818.88530220954681</v>
      </c>
      <c r="Q289" s="711">
        <f t="shared" si="87"/>
        <v>793.20442392136079</v>
      </c>
      <c r="R289" s="711">
        <f t="shared" si="88"/>
        <v>774.67044318793705</v>
      </c>
      <c r="S289" s="711">
        <f t="shared" si="89"/>
        <v>763.45045280442082</v>
      </c>
      <c r="T289" s="711">
        <f t="shared" si="90"/>
        <v>759.64478732460941</v>
      </c>
    </row>
    <row r="290" spans="2:20">
      <c r="B290" s="581">
        <v>216</v>
      </c>
      <c r="C290" s="711">
        <f t="shared" si="75"/>
        <v>3.1437214946551757</v>
      </c>
      <c r="D290" s="711">
        <f t="shared" si="76"/>
        <v>1472.3750838618148</v>
      </c>
      <c r="E290" s="711">
        <f t="shared" si="77"/>
        <v>821.13959147409582</v>
      </c>
      <c r="F290" s="711">
        <f t="shared" si="78"/>
        <v>467.99387962415005</v>
      </c>
      <c r="G290" s="711">
        <f t="shared" si="79"/>
        <v>339.36706833599663</v>
      </c>
      <c r="H290" s="718">
        <f t="shared" si="80"/>
        <v>299.6600232710079</v>
      </c>
      <c r="I290" s="711">
        <f t="shared" si="81"/>
        <v>299.37911344083545</v>
      </c>
      <c r="J290" s="711">
        <f t="shared" si="82"/>
        <v>299.18664635065863</v>
      </c>
      <c r="K290" s="711">
        <f t="shared" si="83"/>
        <v>299.07436971749985</v>
      </c>
      <c r="L290" s="711">
        <f t="shared" si="84"/>
        <v>299.03736782451449</v>
      </c>
      <c r="N290" s="581">
        <v>216</v>
      </c>
      <c r="O290" s="711">
        <f t="shared" si="85"/>
        <v>3.1437214946551757</v>
      </c>
      <c r="P290" s="711">
        <f t="shared" si="86"/>
        <v>820.55039967521043</v>
      </c>
      <c r="Q290" s="711">
        <f t="shared" si="87"/>
        <v>794.92546776946733</v>
      </c>
      <c r="R290" s="711">
        <f t="shared" si="88"/>
        <v>776.43172463913561</v>
      </c>
      <c r="S290" s="711">
        <f t="shared" si="89"/>
        <v>765.23589581176907</v>
      </c>
      <c r="T290" s="711">
        <f t="shared" si="90"/>
        <v>761.43809530724047</v>
      </c>
    </row>
    <row r="291" spans="2:20">
      <c r="B291" s="581">
        <v>217</v>
      </c>
      <c r="C291" s="711">
        <f t="shared" si="75"/>
        <v>3.158275760834135</v>
      </c>
      <c r="D291" s="711">
        <f t="shared" si="76"/>
        <v>1472.5802480618522</v>
      </c>
      <c r="E291" s="711">
        <f t="shared" si="77"/>
        <v>822.48396270376475</v>
      </c>
      <c r="F291" s="711">
        <f t="shared" si="78"/>
        <v>469.00644956159522</v>
      </c>
      <c r="G291" s="711">
        <f t="shared" si="79"/>
        <v>339.76809240077216</v>
      </c>
      <c r="H291" s="718">
        <f t="shared" si="80"/>
        <v>299.68413532980082</v>
      </c>
      <c r="I291" s="711">
        <f t="shared" si="81"/>
        <v>299.40041133022214</v>
      </c>
      <c r="J291" s="711">
        <f t="shared" si="82"/>
        <v>299.20595700841892</v>
      </c>
      <c r="K291" s="711">
        <f t="shared" si="83"/>
        <v>299.09249662186647</v>
      </c>
      <c r="L291" s="711">
        <f t="shared" si="84"/>
        <v>299.05509973868396</v>
      </c>
      <c r="N291" s="581">
        <v>217</v>
      </c>
      <c r="O291" s="711">
        <f t="shared" si="85"/>
        <v>3.158275760834135</v>
      </c>
      <c r="P291" s="711">
        <f t="shared" si="86"/>
        <v>822.21183728028632</v>
      </c>
      <c r="Q291" s="711">
        <f t="shared" si="87"/>
        <v>796.64272878763177</v>
      </c>
      <c r="R291" s="711">
        <f t="shared" si="88"/>
        <v>778.18913481871175</v>
      </c>
      <c r="S291" s="711">
        <f t="shared" si="89"/>
        <v>767.01741444073753</v>
      </c>
      <c r="T291" s="711">
        <f t="shared" si="90"/>
        <v>763.22746162438784</v>
      </c>
    </row>
    <row r="292" spans="2:20">
      <c r="B292" s="581">
        <v>218</v>
      </c>
      <c r="C292" s="711">
        <f t="shared" si="75"/>
        <v>3.1728300270130942</v>
      </c>
      <c r="D292" s="711">
        <f t="shared" si="76"/>
        <v>1472.7843517891033</v>
      </c>
      <c r="E292" s="711">
        <f t="shared" si="77"/>
        <v>823.82169975341264</v>
      </c>
      <c r="F292" s="711">
        <f t="shared" si="78"/>
        <v>470.0177578638212</v>
      </c>
      <c r="G292" s="711">
        <f t="shared" si="79"/>
        <v>340.17017465351813</v>
      </c>
      <c r="H292" s="718">
        <f t="shared" si="80"/>
        <v>299.70845393074978</v>
      </c>
      <c r="I292" s="711">
        <f t="shared" si="81"/>
        <v>299.42190835443171</v>
      </c>
      <c r="J292" s="711">
        <f t="shared" si="82"/>
        <v>299.22546115171036</v>
      </c>
      <c r="K292" s="711">
        <f t="shared" si="83"/>
        <v>299.11081346823755</v>
      </c>
      <c r="L292" s="711">
        <f t="shared" si="84"/>
        <v>299.07302036784375</v>
      </c>
      <c r="N292" s="581">
        <v>218</v>
      </c>
      <c r="O292" s="711">
        <f t="shared" si="85"/>
        <v>3.1728300270130942</v>
      </c>
      <c r="P292" s="711">
        <f t="shared" si="86"/>
        <v>823.86962306909595</v>
      </c>
      <c r="Q292" s="711">
        <f t="shared" si="87"/>
        <v>798.35621529046068</v>
      </c>
      <c r="R292" s="711">
        <f t="shared" si="88"/>
        <v>779.94268223566553</v>
      </c>
      <c r="S292" s="711">
        <f t="shared" si="89"/>
        <v>768.7950173170542</v>
      </c>
      <c r="T292" s="711">
        <f t="shared" si="90"/>
        <v>765.01289493977629</v>
      </c>
    </row>
    <row r="293" spans="2:20">
      <c r="B293" s="581">
        <v>219</v>
      </c>
      <c r="C293" s="711">
        <f t="shared" si="75"/>
        <v>3.1873842931920535</v>
      </c>
      <c r="D293" s="711">
        <f t="shared" si="76"/>
        <v>1472.9874033639469</v>
      </c>
      <c r="E293" s="711">
        <f t="shared" si="77"/>
        <v>825.15285199013385</v>
      </c>
      <c r="F293" s="711">
        <f t="shared" si="78"/>
        <v>471.02779076319359</v>
      </c>
      <c r="G293" s="711">
        <f t="shared" si="79"/>
        <v>340.57330079105492</v>
      </c>
      <c r="H293" s="718">
        <f t="shared" si="80"/>
        <v>299.73297938193929</v>
      </c>
      <c r="I293" s="711">
        <f t="shared" si="81"/>
        <v>299.44360493681796</v>
      </c>
      <c r="J293" s="711">
        <f t="shared" si="82"/>
        <v>299.24515928762207</v>
      </c>
      <c r="K293" s="711">
        <f t="shared" si="83"/>
        <v>299.12932081445223</v>
      </c>
      <c r="L293" s="711">
        <f t="shared" si="84"/>
        <v>299.09113028676995</v>
      </c>
      <c r="N293" s="581">
        <v>219</v>
      </c>
      <c r="O293" s="711">
        <f t="shared" si="85"/>
        <v>3.1873842931920535</v>
      </c>
      <c r="P293" s="711">
        <f t="shared" si="86"/>
        <v>825.52376506827977</v>
      </c>
      <c r="Q293" s="711">
        <f t="shared" si="87"/>
        <v>800.06593557428505</v>
      </c>
      <c r="R293" s="711">
        <f t="shared" si="88"/>
        <v>781.69237538029438</v>
      </c>
      <c r="S293" s="711">
        <f t="shared" si="89"/>
        <v>770.5687130474879</v>
      </c>
      <c r="T293" s="711">
        <f t="shared" si="90"/>
        <v>766.79440389808781</v>
      </c>
    </row>
    <row r="294" spans="2:20">
      <c r="B294" s="581">
        <v>220</v>
      </c>
      <c r="C294" s="711">
        <f t="shared" si="75"/>
        <v>3.2019385593710123</v>
      </c>
      <c r="D294" s="711">
        <f t="shared" si="76"/>
        <v>1473.1894110172702</v>
      </c>
      <c r="E294" s="711">
        <f t="shared" si="77"/>
        <v>826.4774683111691</v>
      </c>
      <c r="F294" s="711">
        <f t="shared" si="78"/>
        <v>472.03653477439752</v>
      </c>
      <c r="G294" s="711">
        <f t="shared" si="79"/>
        <v>340.97745657851431</v>
      </c>
      <c r="H294" s="718">
        <f t="shared" si="80"/>
        <v>299.7577119843811</v>
      </c>
      <c r="I294" s="711">
        <f t="shared" si="81"/>
        <v>299.46550149314101</v>
      </c>
      <c r="J294" s="711">
        <f t="shared" si="82"/>
        <v>299.26505191529998</v>
      </c>
      <c r="K294" s="711">
        <f t="shared" si="83"/>
        <v>299.14801921020722</v>
      </c>
      <c r="L294" s="711">
        <f t="shared" si="84"/>
        <v>299.10943006203229</v>
      </c>
      <c r="N294" s="581">
        <v>220</v>
      </c>
      <c r="O294" s="711">
        <f t="shared" si="85"/>
        <v>3.2019385593710123</v>
      </c>
      <c r="P294" s="711">
        <f t="shared" si="86"/>
        <v>827.17427128683562</v>
      </c>
      <c r="Q294" s="711">
        <f t="shared" si="87"/>
        <v>801.77189791720082</v>
      </c>
      <c r="R294" s="711">
        <f t="shared" si="88"/>
        <v>783.43822272423427</v>
      </c>
      <c r="S294" s="711">
        <f t="shared" si="89"/>
        <v>772.3385102198896</v>
      </c>
      <c r="T294" s="711">
        <f t="shared" si="90"/>
        <v>768.57199712500358</v>
      </c>
    </row>
    <row r="295" spans="2:20">
      <c r="B295" s="581">
        <v>221</v>
      </c>
      <c r="C295" s="711">
        <f t="shared" si="75"/>
        <v>3.2164928255499716</v>
      </c>
      <c r="D295" s="711">
        <f t="shared" si="76"/>
        <v>1473.3903828919831</v>
      </c>
      <c r="E295" s="711">
        <f t="shared" si="77"/>
        <v>827.79559714901347</v>
      </c>
      <c r="F295" s="711">
        <f t="shared" si="78"/>
        <v>473.04397669008</v>
      </c>
      <c r="G295" s="711">
        <f t="shared" si="79"/>
        <v>341.38262784996459</v>
      </c>
      <c r="H295" s="718">
        <f t="shared" si="80"/>
        <v>299.78265203206212</v>
      </c>
      <c r="I295" s="711">
        <f t="shared" si="81"/>
        <v>299.48759843160866</v>
      </c>
      <c r="J295" s="711">
        <f t="shared" si="82"/>
        <v>299.28513952598303</v>
      </c>
      <c r="K295" s="711">
        <f t="shared" si="83"/>
        <v>299.1669091970893</v>
      </c>
      <c r="L295" s="711">
        <f t="shared" si="84"/>
        <v>299.12792025202555</v>
      </c>
      <c r="N295" s="581">
        <v>221</v>
      </c>
      <c r="O295" s="711">
        <f t="shared" si="85"/>
        <v>3.2164928255499716</v>
      </c>
      <c r="P295" s="711">
        <f t="shared" si="86"/>
        <v>828.82114971615738</v>
      </c>
      <c r="Q295" s="711">
        <f t="shared" si="87"/>
        <v>803.47411057910892</v>
      </c>
      <c r="R295" s="711">
        <f t="shared" si="88"/>
        <v>785.18023272050027</v>
      </c>
      <c r="S295" s="711">
        <f t="shared" si="89"/>
        <v>774.10441740323483</v>
      </c>
      <c r="T295" s="711">
        <f t="shared" si="90"/>
        <v>770.34568322724533</v>
      </c>
    </row>
    <row r="296" spans="2:20">
      <c r="B296" s="581">
        <v>222</v>
      </c>
      <c r="C296" s="711">
        <f t="shared" si="75"/>
        <v>3.2310470917289309</v>
      </c>
      <c r="D296" s="711">
        <f t="shared" si="76"/>
        <v>1473.5903270444805</v>
      </c>
      <c r="E296" s="711">
        <f t="shared" si="77"/>
        <v>829.10728647646476</v>
      </c>
      <c r="F296" s="711">
        <f t="shared" si="78"/>
        <v>474.05010357655794</v>
      </c>
      <c r="G296" s="711">
        <f t="shared" si="79"/>
        <v>341.78880050901085</v>
      </c>
      <c r="H296" s="718">
        <f t="shared" si="80"/>
        <v>299.80779981199174</v>
      </c>
      <c r="I296" s="711">
        <f t="shared" si="81"/>
        <v>299.50989615291775</v>
      </c>
      <c r="J296" s="711">
        <f t="shared" si="82"/>
        <v>299.30542260303969</v>
      </c>
      <c r="K296" s="711">
        <f t="shared" si="83"/>
        <v>299.18599130860844</v>
      </c>
      <c r="L296" s="711">
        <f t="shared" si="84"/>
        <v>299.14660140700141</v>
      </c>
      <c r="N296" s="581">
        <v>222</v>
      </c>
      <c r="O296" s="711">
        <f t="shared" si="85"/>
        <v>3.2310470917289309</v>
      </c>
      <c r="P296" s="711">
        <f t="shared" si="86"/>
        <v>830.46440833007466</v>
      </c>
      <c r="Q296" s="711">
        <f t="shared" si="87"/>
        <v>805.17258180175475</v>
      </c>
      <c r="R296" s="711">
        <f t="shared" si="88"/>
        <v>786.91841380352832</v>
      </c>
      <c r="S296" s="711">
        <f t="shared" si="89"/>
        <v>775.86644314766397</v>
      </c>
      <c r="T296" s="711">
        <f t="shared" si="90"/>
        <v>772.11547079261811</v>
      </c>
    </row>
    <row r="297" spans="2:20">
      <c r="B297" s="581">
        <v>223</v>
      </c>
      <c r="C297" s="711">
        <f t="shared" si="75"/>
        <v>3.2456013579078897</v>
      </c>
      <c r="D297" s="711">
        <f t="shared" si="76"/>
        <v>1473.7892514460566</v>
      </c>
      <c r="E297" s="711">
        <f t="shared" si="77"/>
        <v>830.41258381161424</v>
      </c>
      <c r="F297" s="711">
        <f t="shared" si="78"/>
        <v>475.05490276958977</v>
      </c>
      <c r="G297" s="711">
        <f t="shared" si="79"/>
        <v>342.19596052937044</v>
      </c>
      <c r="H297" s="718">
        <f t="shared" si="80"/>
        <v>299.83315560424978</v>
      </c>
      <c r="I297" s="711">
        <f t="shared" si="81"/>
        <v>299.53239505029632</v>
      </c>
      <c r="J297" s="711">
        <f t="shared" si="82"/>
        <v>299.32590162200484</v>
      </c>
      <c r="K297" s="711">
        <f t="shared" si="83"/>
        <v>299.20526607023169</v>
      </c>
      <c r="L297" s="711">
        <f t="shared" si="84"/>
        <v>299.16547406910149</v>
      </c>
      <c r="N297" s="581">
        <v>223</v>
      </c>
      <c r="O297" s="711">
        <f t="shared" si="85"/>
        <v>3.2456013579078897</v>
      </c>
      <c r="P297" s="711">
        <f t="shared" si="86"/>
        <v>832.10405508489021</v>
      </c>
      <c r="Q297" s="711">
        <f t="shared" si="87"/>
        <v>806.8673198087688</v>
      </c>
      <c r="R297" s="711">
        <f t="shared" si="88"/>
        <v>788.65277438921521</v>
      </c>
      <c r="S297" s="711">
        <f t="shared" si="89"/>
        <v>777.62459598452483</v>
      </c>
      <c r="T297" s="711">
        <f t="shared" si="90"/>
        <v>773.88136839005017</v>
      </c>
    </row>
    <row r="298" spans="2:20">
      <c r="B298" s="581">
        <v>224</v>
      </c>
      <c r="C298" s="711">
        <f t="shared" si="75"/>
        <v>3.260155624086849</v>
      </c>
      <c r="D298" s="711">
        <f t="shared" si="76"/>
        <v>1473.9871639842727</v>
      </c>
      <c r="E298" s="711">
        <f t="shared" si="77"/>
        <v>831.71153622277939</v>
      </c>
      <c r="F298" s="711">
        <f t="shared" si="78"/>
        <v>476.05836187021083</v>
      </c>
      <c r="G298" s="711">
        <f t="shared" si="79"/>
        <v>342.6040939554245</v>
      </c>
      <c r="H298" s="718">
        <f t="shared" si="80"/>
        <v>299.85871968203401</v>
      </c>
      <c r="I298" s="711">
        <f t="shared" si="81"/>
        <v>299.55509550954537</v>
      </c>
      <c r="J298" s="711">
        <f t="shared" si="82"/>
        <v>299.34657705061721</v>
      </c>
      <c r="K298" s="711">
        <f t="shared" si="83"/>
        <v>299.22473399941731</v>
      </c>
      <c r="L298" s="711">
        <f t="shared" si="84"/>
        <v>299.18453877238994</v>
      </c>
      <c r="N298" s="581">
        <v>224</v>
      </c>
      <c r="O298" s="711">
        <f t="shared" si="85"/>
        <v>3.260155624086849</v>
      </c>
      <c r="P298" s="711">
        <f t="shared" si="86"/>
        <v>833.74009791941899</v>
      </c>
      <c r="Q298" s="711">
        <f t="shared" si="87"/>
        <v>808.55833280570596</v>
      </c>
      <c r="R298" s="711">
        <f t="shared" si="88"/>
        <v>790.38332287495984</v>
      </c>
      <c r="S298" s="711">
        <f t="shared" si="89"/>
        <v>779.37888442641326</v>
      </c>
      <c r="T298" s="711">
        <f t="shared" si="90"/>
        <v>775.64338456963594</v>
      </c>
    </row>
    <row r="299" spans="2:20">
      <c r="B299" s="581">
        <v>225</v>
      </c>
      <c r="C299" s="711">
        <f t="shared" si="75"/>
        <v>3.2747098902658083</v>
      </c>
      <c r="D299" s="711">
        <f t="shared" si="76"/>
        <v>1474.1840724642827</v>
      </c>
      <c r="E299" s="711">
        <f t="shared" si="77"/>
        <v>833.00419033337971</v>
      </c>
      <c r="F299" s="711">
        <f t="shared" si="78"/>
        <v>477.06046874063065</v>
      </c>
      <c r="G299" s="711">
        <f t="shared" si="79"/>
        <v>343.01318690274593</v>
      </c>
      <c r="H299" s="718">
        <f t="shared" si="80"/>
        <v>299.88449231170773</v>
      </c>
      <c r="I299" s="711">
        <f t="shared" si="81"/>
        <v>299.57799790908149</v>
      </c>
      <c r="J299" s="711">
        <f t="shared" si="82"/>
        <v>299.36744934885712</v>
      </c>
      <c r="K299" s="711">
        <f t="shared" si="83"/>
        <v>299.24439560564946</v>
      </c>
      <c r="L299" s="711">
        <f t="shared" si="84"/>
        <v>299.20379604288746</v>
      </c>
      <c r="N299" s="581">
        <v>225</v>
      </c>
      <c r="O299" s="711">
        <f t="shared" si="85"/>
        <v>3.2747098902658083</v>
      </c>
      <c r="P299" s="711">
        <f t="shared" si="86"/>
        <v>835.37254475502664</v>
      </c>
      <c r="Q299" s="711">
        <f t="shared" si="87"/>
        <v>810.2456289800856</v>
      </c>
      <c r="R299" s="711">
        <f t="shared" si="88"/>
        <v>792.11006763970386</v>
      </c>
      <c r="S299" s="711">
        <f t="shared" si="89"/>
        <v>781.12931696721455</v>
      </c>
      <c r="T299" s="711">
        <f t="shared" si="90"/>
        <v>777.40152786267697</v>
      </c>
    </row>
    <row r="300" spans="2:20">
      <c r="B300" s="581">
        <v>226</v>
      </c>
      <c r="C300" s="711">
        <f t="shared" si="75"/>
        <v>3.2892641564447676</v>
      </c>
      <c r="D300" s="711">
        <f t="shared" si="76"/>
        <v>1474.3799846101172</v>
      </c>
      <c r="E300" s="711">
        <f t="shared" si="77"/>
        <v>834.29059232675547</v>
      </c>
      <c r="F300" s="711">
        <f t="shared" si="78"/>
        <v>478.06121150019203</v>
      </c>
      <c r="G300" s="711">
        <f t="shared" si="79"/>
        <v>343.4232255586042</v>
      </c>
      <c r="H300" s="718">
        <f t="shared" si="80"/>
        <v>299.91047375284762</v>
      </c>
      <c r="I300" s="711">
        <f t="shared" si="81"/>
        <v>299.60110261997903</v>
      </c>
      <c r="J300" s="711">
        <f t="shared" si="82"/>
        <v>299.3885189689845</v>
      </c>
      <c r="K300" s="711">
        <f t="shared" si="83"/>
        <v>299.26425139047348</v>
      </c>
      <c r="L300" s="711">
        <f t="shared" si="84"/>
        <v>299.22324639860528</v>
      </c>
      <c r="N300" s="581">
        <v>226</v>
      </c>
      <c r="O300" s="711">
        <f t="shared" si="85"/>
        <v>3.2892641564447676</v>
      </c>
      <c r="P300" s="711">
        <f t="shared" si="86"/>
        <v>837.00140349566777</v>
      </c>
      <c r="Q300" s="711">
        <f t="shared" si="87"/>
        <v>811.9292165014308</v>
      </c>
      <c r="R300" s="711">
        <f t="shared" si="88"/>
        <v>793.83301704397206</v>
      </c>
      <c r="S300" s="711">
        <f t="shared" si="89"/>
        <v>782.87590208214431</v>
      </c>
      <c r="T300" s="711">
        <f t="shared" si="90"/>
        <v>779.15580678172262</v>
      </c>
    </row>
    <row r="301" spans="2:20">
      <c r="B301" s="581">
        <v>227</v>
      </c>
      <c r="C301" s="711">
        <f t="shared" si="75"/>
        <v>3.3038184226237264</v>
      </c>
      <c r="D301" s="711">
        <f t="shared" si="76"/>
        <v>1474.5749080659266</v>
      </c>
      <c r="E301" s="711">
        <f t="shared" si="77"/>
        <v>835.57078795093139</v>
      </c>
      <c r="F301" s="711">
        <f t="shared" si="78"/>
        <v>479.06057852138991</v>
      </c>
      <c r="G301" s="711">
        <f t="shared" si="79"/>
        <v>343.83419618244795</v>
      </c>
      <c r="H301" s="718">
        <f t="shared" si="80"/>
        <v>299.93666425829116</v>
      </c>
      <c r="I301" s="711">
        <f t="shared" si="81"/>
        <v>299.62441000601285</v>
      </c>
      <c r="J301" s="711">
        <f t="shared" si="82"/>
        <v>299.40978635557735</v>
      </c>
      <c r="K301" s="711">
        <f t="shared" si="83"/>
        <v>299.28430184753137</v>
      </c>
      <c r="L301" s="711">
        <f t="shared" si="84"/>
        <v>299.24289034958008</v>
      </c>
      <c r="N301" s="581">
        <v>227</v>
      </c>
      <c r="O301" s="711">
        <f t="shared" si="85"/>
        <v>3.3038184226237264</v>
      </c>
      <c r="P301" s="711">
        <f t="shared" si="86"/>
        <v>838.62668202792418</v>
      </c>
      <c r="Q301" s="711">
        <f t="shared" si="87"/>
        <v>813.60910352130827</v>
      </c>
      <c r="R301" s="711">
        <f t="shared" si="88"/>
        <v>795.55217942991271</v>
      </c>
      <c r="S301" s="711">
        <f t="shared" si="89"/>
        <v>784.61864822779035</v>
      </c>
      <c r="T301" s="711">
        <f t="shared" si="90"/>
        <v>780.90622982061211</v>
      </c>
    </row>
    <row r="302" spans="2:20">
      <c r="B302" s="581">
        <v>228</v>
      </c>
      <c r="C302" s="711">
        <f t="shared" si="75"/>
        <v>3.3183726888026857</v>
      </c>
      <c r="D302" s="711">
        <f t="shared" si="76"/>
        <v>1474.7688503971899</v>
      </c>
      <c r="E302" s="711">
        <f t="shared" si="77"/>
        <v>836.84482252332441</v>
      </c>
      <c r="F302" s="711">
        <f t="shared" si="78"/>
        <v>480.05855842595071</v>
      </c>
      <c r="G302" s="711">
        <f t="shared" si="79"/>
        <v>344.246085106365</v>
      </c>
      <c r="H302" s="718">
        <f t="shared" si="80"/>
        <v>299.96306407418444</v>
      </c>
      <c r="I302" s="711">
        <f t="shared" si="81"/>
        <v>299.64792042370124</v>
      </c>
      <c r="J302" s="711">
        <f t="shared" si="82"/>
        <v>299.43125194557069</v>
      </c>
      <c r="K302" s="711">
        <f t="shared" si="83"/>
        <v>299.30454746259812</v>
      </c>
      <c r="L302" s="711">
        <f t="shared" si="84"/>
        <v>299.26272839790863</v>
      </c>
      <c r="N302" s="581">
        <v>228</v>
      </c>
      <c r="O302" s="711">
        <f t="shared" si="85"/>
        <v>3.3183726888026857</v>
      </c>
      <c r="P302" s="711">
        <f t="shared" si="86"/>
        <v>840.24838822104289</v>
      </c>
      <c r="Q302" s="711">
        <f t="shared" si="87"/>
        <v>815.28529817336789</v>
      </c>
      <c r="R302" s="711">
        <f t="shared" si="88"/>
        <v>797.26756312133841</v>
      </c>
      <c r="S302" s="711">
        <f t="shared" si="89"/>
        <v>786.35756384215233</v>
      </c>
      <c r="T302" s="711">
        <f t="shared" si="90"/>
        <v>782.65280545451549</v>
      </c>
    </row>
    <row r="303" spans="2:20">
      <c r="B303" s="581">
        <v>229</v>
      </c>
      <c r="C303" s="711">
        <f t="shared" si="75"/>
        <v>3.3329269549816449</v>
      </c>
      <c r="D303" s="711">
        <f t="shared" si="76"/>
        <v>1474.961819091887</v>
      </c>
      <c r="E303" s="711">
        <f t="shared" si="77"/>
        <v>838.11274093539726</v>
      </c>
      <c r="F303" s="711">
        <f t="shared" si="78"/>
        <v>481.05514008096958</v>
      </c>
      <c r="G303" s="711">
        <f t="shared" si="79"/>
        <v>344.65887873552111</v>
      </c>
      <c r="H303" s="718">
        <f t="shared" si="80"/>
        <v>299.98967344002961</v>
      </c>
      <c r="I303" s="711">
        <f t="shared" si="81"/>
        <v>299.67163422234887</v>
      </c>
      <c r="J303" s="711">
        <f t="shared" si="82"/>
        <v>299.45291616829547</v>
      </c>
      <c r="K303" s="711">
        <f t="shared" si="83"/>
        <v>299.32498871361798</v>
      </c>
      <c r="L303" s="711">
        <f t="shared" si="84"/>
        <v>299.28276103778387</v>
      </c>
      <c r="N303" s="581">
        <v>229</v>
      </c>
      <c r="O303" s="711">
        <f t="shared" si="85"/>
        <v>3.3329269549816449</v>
      </c>
      <c r="P303" s="711">
        <f t="shared" si="86"/>
        <v>841.86652992697486</v>
      </c>
      <c r="Q303" s="711">
        <f t="shared" si="87"/>
        <v>816.9578085733815</v>
      </c>
      <c r="R303" s="711">
        <f t="shared" si="88"/>
        <v>798.97917642376615</v>
      </c>
      <c r="S303" s="711">
        <f t="shared" si="89"/>
        <v>788.09265734468386</v>
      </c>
      <c r="T303" s="711">
        <f t="shared" si="90"/>
        <v>784.39554213997405</v>
      </c>
    </row>
    <row r="304" spans="2:20">
      <c r="B304" s="581">
        <v>230</v>
      </c>
      <c r="C304" s="711">
        <f t="shared" si="75"/>
        <v>3.3474812211606038</v>
      </c>
      <c r="D304" s="711">
        <f t="shared" si="76"/>
        <v>1475.1538215616374</v>
      </c>
      <c r="E304" s="711">
        <f t="shared" si="77"/>
        <v>839.37458765725694</v>
      </c>
      <c r="F304" s="711">
        <f t="shared" si="78"/>
        <v>482.05031259510571</v>
      </c>
      <c r="G304" s="711">
        <f t="shared" si="79"/>
        <v>345.07256354857753</v>
      </c>
      <c r="H304" s="718">
        <f t="shared" si="80"/>
        <v>300.01649258873243</v>
      </c>
      <c r="I304" s="711">
        <f t="shared" si="81"/>
        <v>299.69555174408998</v>
      </c>
      <c r="J304" s="711">
        <f t="shared" si="82"/>
        <v>299.47477944551815</v>
      </c>
      <c r="K304" s="711">
        <f t="shared" si="83"/>
        <v>299.34562607074145</v>
      </c>
      <c r="L304" s="711">
        <f t="shared" si="84"/>
        <v>299.30298875553069</v>
      </c>
      <c r="N304" s="581">
        <v>230</v>
      </c>
      <c r="O304" s="711">
        <f t="shared" si="85"/>
        <v>3.3474812211606038</v>
      </c>
      <c r="P304" s="711">
        <f t="shared" si="86"/>
        <v>843.48111498041226</v>
      </c>
      <c r="Q304" s="711">
        <f t="shared" si="87"/>
        <v>818.62664281928289</v>
      </c>
      <c r="R304" s="711">
        <f t="shared" si="88"/>
        <v>800.68702762445719</v>
      </c>
      <c r="S304" s="711">
        <f t="shared" si="89"/>
        <v>789.82393713633235</v>
      </c>
      <c r="T304" s="711">
        <f t="shared" si="90"/>
        <v>786.13444831494201</v>
      </c>
    </row>
    <row r="305" spans="2:20">
      <c r="B305" s="581">
        <v>231</v>
      </c>
      <c r="C305" s="711">
        <f t="shared" si="75"/>
        <v>3.362035487339563</v>
      </c>
      <c r="D305" s="711">
        <f t="shared" si="76"/>
        <v>1475.3448651428075</v>
      </c>
      <c r="E305" s="711">
        <f t="shared" si="77"/>
        <v>840.63040674220099</v>
      </c>
      <c r="F305" s="711">
        <f t="shared" si="78"/>
        <v>483.04406531483488</v>
      </c>
      <c r="G305" s="711">
        <f t="shared" si="79"/>
        <v>345.48712609808763</v>
      </c>
      <c r="H305" s="718">
        <f t="shared" si="80"/>
        <v>300.0435217466499</v>
      </c>
      <c r="I305" s="711">
        <f t="shared" si="81"/>
        <v>299.71967332393183</v>
      </c>
      <c r="J305" s="711">
        <f t="shared" si="82"/>
        <v>299.49684219148025</v>
      </c>
      <c r="K305" s="711">
        <f t="shared" si="83"/>
        <v>299.36645999636266</v>
      </c>
      <c r="L305" s="711">
        <f t="shared" si="84"/>
        <v>299.32341202964227</v>
      </c>
      <c r="N305" s="581">
        <v>231</v>
      </c>
      <c r="O305" s="711">
        <f t="shared" si="85"/>
        <v>3.362035487339563</v>
      </c>
      <c r="P305" s="711">
        <f t="shared" si="86"/>
        <v>845.09215119882674</v>
      </c>
      <c r="Q305" s="711">
        <f t="shared" si="87"/>
        <v>820.29180899120638</v>
      </c>
      <c r="R305" s="711">
        <f t="shared" si="88"/>
        <v>802.39112499245789</v>
      </c>
      <c r="S305" s="711">
        <f t="shared" si="89"/>
        <v>791.55141159958021</v>
      </c>
      <c r="T305" s="711">
        <f t="shared" si="90"/>
        <v>787.86953239882712</v>
      </c>
    </row>
    <row r="306" spans="2:20">
      <c r="B306" s="581">
        <v>232</v>
      </c>
      <c r="C306" s="711">
        <f t="shared" si="75"/>
        <v>3.3765897535185223</v>
      </c>
      <c r="D306" s="711">
        <f t="shared" si="76"/>
        <v>1475.5349570975884</v>
      </c>
      <c r="E306" s="711">
        <f t="shared" si="77"/>
        <v>841.88024183121013</v>
      </c>
      <c r="F306" s="711">
        <f t="shared" si="78"/>
        <v>484.03638782075762</v>
      </c>
      <c r="G306" s="711">
        <f t="shared" si="79"/>
        <v>345.90255301087336</v>
      </c>
      <c r="H306" s="718">
        <f t="shared" si="80"/>
        <v>300.07076113363752</v>
      </c>
      <c r="I306" s="711">
        <f t="shared" si="81"/>
        <v>299.7439992897979</v>
      </c>
      <c r="J306" s="711">
        <f t="shared" si="82"/>
        <v>299.51910481293851</v>
      </c>
      <c r="K306" s="711">
        <f t="shared" si="83"/>
        <v>299.38749094515691</v>
      </c>
      <c r="L306" s="711">
        <f t="shared" si="84"/>
        <v>299.34403133081724</v>
      </c>
      <c r="N306" s="581">
        <v>232</v>
      </c>
      <c r="O306" s="711">
        <f t="shared" si="85"/>
        <v>3.3765897535185223</v>
      </c>
      <c r="P306" s="711">
        <f t="shared" si="86"/>
        <v>846.69964638250713</v>
      </c>
      <c r="Q306" s="711">
        <f t="shared" si="87"/>
        <v>821.95331515152691</v>
      </c>
      <c r="R306" s="711">
        <f t="shared" si="88"/>
        <v>804.09147677863928</v>
      </c>
      <c r="S306" s="711">
        <f t="shared" si="89"/>
        <v>793.27508909848507</v>
      </c>
      <c r="T306" s="711">
        <f t="shared" si="90"/>
        <v>789.60080279253123</v>
      </c>
    </row>
    <row r="307" spans="2:20">
      <c r="B307" s="581">
        <v>233</v>
      </c>
      <c r="C307" s="711">
        <f t="shared" si="75"/>
        <v>3.3911440196974816</v>
      </c>
      <c r="D307" s="711">
        <f t="shared" si="76"/>
        <v>1475.7241046150436</v>
      </c>
      <c r="E307" s="711">
        <f t="shared" si="77"/>
        <v>843.12413615738842</v>
      </c>
      <c r="F307" s="711">
        <f t="shared" si="78"/>
        <v>485.02726992396276</v>
      </c>
      <c r="G307" s="711">
        <f t="shared" si="79"/>
        <v>346.31883098838222</v>
      </c>
      <c r="H307" s="718">
        <f t="shared" si="80"/>
        <v>300.0982109630969</v>
      </c>
      <c r="I307" s="711">
        <f t="shared" si="81"/>
        <v>299.76852996257173</v>
      </c>
      <c r="J307" s="711">
        <f t="shared" si="82"/>
        <v>299.5415677092052</v>
      </c>
      <c r="K307" s="711">
        <f t="shared" si="83"/>
        <v>299.40871936411884</v>
      </c>
      <c r="L307" s="711">
        <f t="shared" si="84"/>
        <v>299.36484712199672</v>
      </c>
      <c r="N307" s="581">
        <v>233</v>
      </c>
      <c r="O307" s="711">
        <f t="shared" si="85"/>
        <v>3.3911440196974816</v>
      </c>
      <c r="P307" s="711">
        <f t="shared" si="86"/>
        <v>848.3036083145978</v>
      </c>
      <c r="Q307" s="711">
        <f t="shared" si="87"/>
        <v>823.61116934489769</v>
      </c>
      <c r="R307" s="711">
        <f t="shared" si="88"/>
        <v>805.78809121573681</v>
      </c>
      <c r="S307" s="711">
        <f t="shared" si="89"/>
        <v>794.99497797872095</v>
      </c>
      <c r="T307" s="711">
        <f t="shared" si="90"/>
        <v>791.32826787849115</v>
      </c>
    </row>
    <row r="308" spans="2:20">
      <c r="B308" s="581">
        <v>234</v>
      </c>
      <c r="C308" s="711">
        <f t="shared" si="75"/>
        <v>3.4056982858764404</v>
      </c>
      <c r="D308" s="711">
        <f t="shared" si="76"/>
        <v>1475.9123148121309</v>
      </c>
      <c r="E308" s="711">
        <f t="shared" si="77"/>
        <v>844.36213255035216</v>
      </c>
      <c r="F308" s="711">
        <f t="shared" si="78"/>
        <v>486.01670166244588</v>
      </c>
      <c r="G308" s="711">
        <f t="shared" si="79"/>
        <v>346.73594680702422</v>
      </c>
      <c r="H308" s="718">
        <f t="shared" si="80"/>
        <v>300.12587144202303</v>
      </c>
      <c r="I308" s="711">
        <f t="shared" si="81"/>
        <v>299.79326565614059</v>
      </c>
      <c r="J308" s="711">
        <f t="shared" si="82"/>
        <v>299.56423127218841</v>
      </c>
      <c r="K308" s="711">
        <f t="shared" si="83"/>
        <v>299.43014569260077</v>
      </c>
      <c r="L308" s="711">
        <f t="shared" si="84"/>
        <v>299.38585985840194</v>
      </c>
      <c r="N308" s="581">
        <v>234</v>
      </c>
      <c r="O308" s="711">
        <f t="shared" si="85"/>
        <v>3.4056982858764404</v>
      </c>
      <c r="P308" s="711">
        <f t="shared" si="86"/>
        <v>849.90404476113542</v>
      </c>
      <c r="Q308" s="711">
        <f t="shared" si="87"/>
        <v>825.26537959829022</v>
      </c>
      <c r="R308" s="711">
        <f t="shared" si="88"/>
        <v>807.48097651839078</v>
      </c>
      <c r="S308" s="711">
        <f t="shared" si="89"/>
        <v>796.71108656761771</v>
      </c>
      <c r="T308" s="711">
        <f t="shared" si="90"/>
        <v>793.05193602071938</v>
      </c>
    </row>
    <row r="309" spans="2:20">
      <c r="B309" s="581">
        <v>235</v>
      </c>
      <c r="C309" s="711">
        <f t="shared" si="75"/>
        <v>3.4202525520553997</v>
      </c>
      <c r="D309" s="711">
        <f t="shared" si="76"/>
        <v>1476.0995947346964</v>
      </c>
      <c r="E309" s="711">
        <f t="shared" si="77"/>
        <v>845.59427344056746</v>
      </c>
      <c r="F309" s="711">
        <f t="shared" si="78"/>
        <v>487.0046732975805</v>
      </c>
      <c r="G309" s="711">
        <f t="shared" si="79"/>
        <v>347.15388731849038</v>
      </c>
      <c r="H309" s="718">
        <f t="shared" si="80"/>
        <v>300.15374277105155</v>
      </c>
      <c r="I309" s="711">
        <f t="shared" si="81"/>
        <v>299.81820667743915</v>
      </c>
      <c r="J309" s="711">
        <f t="shared" si="82"/>
        <v>299.58709588643319</v>
      </c>
      <c r="K309" s="711">
        <f t="shared" si="83"/>
        <v>299.45177036235134</v>
      </c>
      <c r="L309" s="711">
        <f t="shared" si="84"/>
        <v>299.40706998757241</v>
      </c>
      <c r="N309" s="581">
        <v>235</v>
      </c>
      <c r="O309" s="711">
        <f t="shared" si="85"/>
        <v>3.4202525520553997</v>
      </c>
      <c r="P309" s="711">
        <f t="shared" si="86"/>
        <v>851.50096347108706</v>
      </c>
      <c r="Q309" s="711">
        <f t="shared" si="87"/>
        <v>826.91595392103295</v>
      </c>
      <c r="R309" s="711">
        <f t="shared" si="88"/>
        <v>809.17014088318581</v>
      </c>
      <c r="S309" s="711">
        <f t="shared" si="89"/>
        <v>798.42342317420196</v>
      </c>
      <c r="T309" s="711">
        <f t="shared" si="90"/>
        <v>794.77181556484436</v>
      </c>
    </row>
    <row r="310" spans="2:20">
      <c r="B310" s="581">
        <v>236</v>
      </c>
      <c r="C310" s="711">
        <f t="shared" si="75"/>
        <v>3.434806818234359</v>
      </c>
      <c r="D310" s="711">
        <f t="shared" si="76"/>
        <v>1476.2859513584463</v>
      </c>
      <c r="E310" s="711">
        <f t="shared" si="77"/>
        <v>846.82060086363708</v>
      </c>
      <c r="F310" s="711">
        <f t="shared" si="78"/>
        <v>487.99117531064286</v>
      </c>
      <c r="G310" s="711">
        <f t="shared" si="79"/>
        <v>347.57263945005229</v>
      </c>
      <c r="H310" s="718">
        <f t="shared" si="80"/>
        <v>300.18182514450598</v>
      </c>
      <c r="I310" s="711">
        <f t="shared" si="81"/>
        <v>299.84335332649357</v>
      </c>
      <c r="J310" s="711">
        <f t="shared" si="82"/>
        <v>299.61016192916236</v>
      </c>
      <c r="K310" s="711">
        <f t="shared" si="83"/>
        <v>299.47359379755471</v>
      </c>
      <c r="L310" s="711">
        <f t="shared" si="84"/>
        <v>299.42847794940405</v>
      </c>
      <c r="N310" s="581">
        <v>236</v>
      </c>
      <c r="O310" s="711">
        <f t="shared" si="85"/>
        <v>3.434806818234359</v>
      </c>
      <c r="P310" s="711">
        <f t="shared" si="86"/>
        <v>853.09437217638799</v>
      </c>
      <c r="Q310" s="711">
        <f t="shared" si="87"/>
        <v>828.56290030484979</v>
      </c>
      <c r="R310" s="711">
        <f t="shared" si="88"/>
        <v>810.85559248869049</v>
      </c>
      <c r="S310" s="711">
        <f t="shared" si="89"/>
        <v>800.13199608923742</v>
      </c>
      <c r="T310" s="711">
        <f t="shared" si="90"/>
        <v>796.48791483815091</v>
      </c>
    </row>
    <row r="311" spans="2:20">
      <c r="B311" s="581">
        <v>237</v>
      </c>
      <c r="C311" s="711">
        <f t="shared" si="75"/>
        <v>3.4493610844133178</v>
      </c>
      <c r="D311" s="711">
        <f t="shared" si="76"/>
        <v>1476.4713915898917</v>
      </c>
      <c r="E311" s="711">
        <f t="shared" si="77"/>
        <v>848.04115646453772</v>
      </c>
      <c r="F311" s="711">
        <f t="shared" si="78"/>
        <v>488.97619839938858</v>
      </c>
      <c r="G311" s="711">
        <f t="shared" si="79"/>
        <v>347.99219020484372</v>
      </c>
      <c r="H311" s="718">
        <f t="shared" si="80"/>
        <v>300.21011875044491</v>
      </c>
      <c r="I311" s="711">
        <f t="shared" si="81"/>
        <v>299.86870589646549</v>
      </c>
      <c r="J311" s="711">
        <f t="shared" si="82"/>
        <v>299.63342977031766</v>
      </c>
      <c r="K311" s="711">
        <f t="shared" si="83"/>
        <v>299.49561641486986</v>
      </c>
      <c r="L311" s="711">
        <f t="shared" si="84"/>
        <v>299.45008417618789</v>
      </c>
      <c r="N311" s="581">
        <v>237</v>
      </c>
      <c r="O311" s="711">
        <f t="shared" si="85"/>
        <v>3.4493610844133178</v>
      </c>
      <c r="P311" s="711">
        <f t="shared" si="86"/>
        <v>854.68427859197845</v>
      </c>
      <c r="Q311" s="711">
        <f t="shared" si="87"/>
        <v>830.20622672389914</v>
      </c>
      <c r="R311" s="711">
        <f t="shared" si="88"/>
        <v>812.53733949549689</v>
      </c>
      <c r="S311" s="711">
        <f t="shared" si="89"/>
        <v>801.83681358526474</v>
      </c>
      <c r="T311" s="711">
        <f t="shared" si="90"/>
        <v>798.20024214962052</v>
      </c>
    </row>
    <row r="312" spans="2:20">
      <c r="B312" s="581">
        <v>238</v>
      </c>
      <c r="C312" s="711">
        <f t="shared" si="75"/>
        <v>3.4639153505922771</v>
      </c>
      <c r="D312" s="711">
        <f t="shared" si="76"/>
        <v>1476.6559222672736</v>
      </c>
      <c r="E312" s="711">
        <f t="shared" si="77"/>
        <v>849.25598150180747</v>
      </c>
      <c r="F312" s="711">
        <f t="shared" si="78"/>
        <v>489.95973347468026</v>
      </c>
      <c r="G312" s="711">
        <f t="shared" si="79"/>
        <v>348.41252666212455</v>
      </c>
      <c r="H312" s="718">
        <f t="shared" si="80"/>
        <v>300.2386237707089</v>
      </c>
      <c r="I312" s="711">
        <f t="shared" si="81"/>
        <v>299.89426467369617</v>
      </c>
      <c r="J312" s="711">
        <f t="shared" si="82"/>
        <v>299.65689977260149</v>
      </c>
      <c r="K312" s="711">
        <f t="shared" si="83"/>
        <v>299.51783862347003</v>
      </c>
      <c r="L312" s="711">
        <f t="shared" si="84"/>
        <v>299.47188909264935</v>
      </c>
      <c r="N312" s="581">
        <v>238</v>
      </c>
      <c r="O312" s="711">
        <f t="shared" si="85"/>
        <v>3.4639153505922771</v>
      </c>
      <c r="P312" s="711">
        <f t="shared" si="86"/>
        <v>856.27069041584173</v>
      </c>
      <c r="Q312" s="711">
        <f t="shared" si="87"/>
        <v>831.84594113481182</v>
      </c>
      <c r="R312" s="711">
        <f t="shared" si="88"/>
        <v>814.2153900462605</v>
      </c>
      <c r="S312" s="711">
        <f t="shared" si="89"/>
        <v>803.53788391664136</v>
      </c>
      <c r="T312" s="711">
        <f t="shared" si="90"/>
        <v>799.90880578997189</v>
      </c>
    </row>
    <row r="313" spans="2:20">
      <c r="B313" s="581">
        <v>239</v>
      </c>
      <c r="C313" s="711">
        <f t="shared" si="75"/>
        <v>3.4784696167712363</v>
      </c>
      <c r="D313" s="711">
        <f t="shared" si="76"/>
        <v>1476.839550161465</v>
      </c>
      <c r="E313" s="711">
        <f t="shared" si="77"/>
        <v>850.46511685168491</v>
      </c>
      <c r="F313" s="711">
        <f t="shared" si="78"/>
        <v>490.94177165716587</v>
      </c>
      <c r="G313" s="711">
        <f t="shared" si="79"/>
        <v>348.83363597752697</v>
      </c>
      <c r="H313" s="718">
        <f t="shared" si="80"/>
        <v>300.26734038096777</v>
      </c>
      <c r="I313" s="711">
        <f t="shared" si="81"/>
        <v>299.92002993775054</v>
      </c>
      <c r="J313" s="711">
        <f t="shared" si="82"/>
        <v>299.68057229151839</v>
      </c>
      <c r="K313" s="711">
        <f t="shared" si="83"/>
        <v>299.54026082508312</v>
      </c>
      <c r="L313" s="711">
        <f t="shared" si="84"/>
        <v>299.49389311598702</v>
      </c>
      <c r="N313" s="581">
        <v>239</v>
      </c>
      <c r="O313" s="711">
        <f t="shared" si="85"/>
        <v>3.4784696167712363</v>
      </c>
      <c r="P313" s="711">
        <f t="shared" si="86"/>
        <v>857.85361532904039</v>
      </c>
      <c r="Q313" s="711">
        <f t="shared" si="87"/>
        <v>833.4820514767307</v>
      </c>
      <c r="R313" s="711">
        <f t="shared" si="88"/>
        <v>815.88975226573916</v>
      </c>
      <c r="S313" s="711">
        <f t="shared" si="89"/>
        <v>805.23521531958215</v>
      </c>
      <c r="T313" s="711">
        <f t="shared" si="90"/>
        <v>801.61361403170065</v>
      </c>
    </row>
    <row r="314" spans="2:20">
      <c r="B314" s="581">
        <v>240</v>
      </c>
      <c r="C314" s="711">
        <f t="shared" si="75"/>
        <v>3.4930238829501956</v>
      </c>
      <c r="D314" s="711">
        <f t="shared" si="76"/>
        <v>1477.0222819768528</v>
      </c>
      <c r="E314" s="711">
        <f t="shared" si="77"/>
        <v>851.66860301219936</v>
      </c>
      <c r="F314" s="711">
        <f t="shared" si="78"/>
        <v>491.92230427400682</v>
      </c>
      <c r="G314" s="711">
        <f t="shared" si="79"/>
        <v>349.25550538328491</v>
      </c>
      <c r="H314" s="718">
        <f t="shared" si="80"/>
        <v>300.29626875076713</v>
      </c>
      <c r="I314" s="711">
        <f t="shared" si="81"/>
        <v>299.94600196146155</v>
      </c>
      <c r="J314" s="711">
        <f t="shared" si="82"/>
        <v>299.70444767541676</v>
      </c>
      <c r="K314" s="711">
        <f t="shared" si="83"/>
        <v>299.56288341403138</v>
      </c>
      <c r="L314" s="711">
        <f t="shared" si="84"/>
        <v>299.51609665591286</v>
      </c>
      <c r="N314" s="581">
        <v>240</v>
      </c>
      <c r="O314" s="711">
        <f t="shared" si="85"/>
        <v>3.4930238829501956</v>
      </c>
      <c r="P314" s="711">
        <f t="shared" si="86"/>
        <v>859.433060995755</v>
      </c>
      <c r="Q314" s="711">
        <f t="shared" si="87"/>
        <v>835.11456567134815</v>
      </c>
      <c r="R314" s="711">
        <f t="shared" si="88"/>
        <v>817.56043426083261</v>
      </c>
      <c r="S314" s="711">
        <f t="shared" si="89"/>
        <v>806.92881601219869</v>
      </c>
      <c r="T314" s="711">
        <f t="shared" si="90"/>
        <v>803.31467512911956</v>
      </c>
    </row>
    <row r="315" spans="2:20">
      <c r="B315" s="581">
        <v>241</v>
      </c>
      <c r="C315" s="711">
        <f t="shared" si="75"/>
        <v>3.5075781491291544</v>
      </c>
      <c r="D315" s="711">
        <f t="shared" si="76"/>
        <v>1477.2041243521992</v>
      </c>
      <c r="E315" s="711">
        <f t="shared" si="77"/>
        <v>852.86648010721422</v>
      </c>
      <c r="F315" s="711">
        <f t="shared" si="78"/>
        <v>492.90132285565483</v>
      </c>
      <c r="G315" s="711">
        <f t="shared" si="79"/>
        <v>349.67812218844699</v>
      </c>
      <c r="H315" s="718">
        <f t="shared" si="80"/>
        <v>300.32540904357552</v>
      </c>
      <c r="I315" s="711">
        <f t="shared" si="81"/>
        <v>299.9721810109744</v>
      </c>
      <c r="J315" s="711">
        <f t="shared" si="82"/>
        <v>299.72852626553134</v>
      </c>
      <c r="K315" s="711">
        <f t="shared" si="83"/>
        <v>299.58570677727204</v>
      </c>
      <c r="L315" s="711">
        <f t="shared" si="84"/>
        <v>299.53850011469171</v>
      </c>
      <c r="N315" s="581">
        <v>241</v>
      </c>
      <c r="O315" s="711">
        <f t="shared" si="85"/>
        <v>3.5075781491291544</v>
      </c>
      <c r="P315" s="711">
        <f t="shared" si="86"/>
        <v>861.00903506331974</v>
      </c>
      <c r="Q315" s="711">
        <f t="shared" si="87"/>
        <v>836.74349162294493</v>
      </c>
      <c r="R315" s="711">
        <f t="shared" si="88"/>
        <v>819.22744412062195</v>
      </c>
      <c r="S315" s="711">
        <f t="shared" si="89"/>
        <v>808.6186941945391</v>
      </c>
      <c r="T315" s="711">
        <f t="shared" si="90"/>
        <v>805.01199731839881</v>
      </c>
    </row>
    <row r="316" spans="2:20">
      <c r="B316" s="581">
        <v>242</v>
      </c>
      <c r="C316" s="711">
        <f t="shared" si="75"/>
        <v>3.5221324153081137</v>
      </c>
      <c r="D316" s="711">
        <f t="shared" si="76"/>
        <v>1477.3850838614846</v>
      </c>
      <c r="E316" s="711">
        <f t="shared" si="77"/>
        <v>854.05878789042242</v>
      </c>
      <c r="F316" s="711">
        <f t="shared" si="78"/>
        <v>493.87881913267739</v>
      </c>
      <c r="G316" s="711">
        <f t="shared" si="79"/>
        <v>350.10147377907305</v>
      </c>
      <c r="H316" s="718">
        <f t="shared" si="80"/>
        <v>300.35476141683085</v>
      </c>
      <c r="I316" s="711">
        <f t="shared" si="81"/>
        <v>299.998567345791</v>
      </c>
      <c r="J316" s="711">
        <f t="shared" si="82"/>
        <v>299.75280839602482</v>
      </c>
      <c r="K316" s="711">
        <f t="shared" si="83"/>
        <v>299.60873129443826</v>
      </c>
      <c r="L316" s="711">
        <f t="shared" si="84"/>
        <v>299.56110388718139</v>
      </c>
      <c r="N316" s="581">
        <v>242</v>
      </c>
      <c r="O316" s="711">
        <f t="shared" si="85"/>
        <v>3.5221324153081137</v>
      </c>
      <c r="P316" s="711">
        <f t="shared" si="86"/>
        <v>862.58154516226023</v>
      </c>
      <c r="Q316" s="711">
        <f t="shared" si="87"/>
        <v>838.36883721842833</v>
      </c>
      <c r="R316" s="711">
        <f t="shared" si="88"/>
        <v>820.89078991640827</v>
      </c>
      <c r="S316" s="711">
        <f t="shared" si="89"/>
        <v>810.30485804862838</v>
      </c>
      <c r="T316" s="711">
        <f t="shared" si="90"/>
        <v>806.70558881760519</v>
      </c>
    </row>
    <row r="317" spans="2:20">
      <c r="B317" s="581">
        <v>243</v>
      </c>
      <c r="C317" s="711">
        <f t="shared" si="75"/>
        <v>3.536686681487073</v>
      </c>
      <c r="D317" s="711">
        <f t="shared" si="76"/>
        <v>1477.5651670147333</v>
      </c>
      <c r="E317" s="711">
        <f t="shared" si="77"/>
        <v>855.24556574929568</v>
      </c>
      <c r="F317" s="711">
        <f t="shared" si="78"/>
        <v>494.85478503263062</v>
      </c>
      <c r="G317" s="711">
        <f t="shared" si="79"/>
        <v>350.52554761841463</v>
      </c>
      <c r="H317" s="718">
        <f t="shared" si="80"/>
        <v>300.38432602198714</v>
      </c>
      <c r="I317" s="711">
        <f t="shared" si="81"/>
        <v>300.02516121881445</v>
      </c>
      <c r="J317" s="711">
        <f t="shared" si="82"/>
        <v>299.77729439403066</v>
      </c>
      <c r="K317" s="711">
        <f t="shared" si="83"/>
        <v>299.63195733787961</v>
      </c>
      <c r="L317" s="711">
        <f t="shared" si="84"/>
        <v>299.58390836087347</v>
      </c>
      <c r="N317" s="581">
        <v>243</v>
      </c>
      <c r="O317" s="711">
        <f t="shared" si="85"/>
        <v>3.536686681487073</v>
      </c>
      <c r="P317" s="711">
        <f t="shared" si="86"/>
        <v>864.1505989063304</v>
      </c>
      <c r="Q317" s="711">
        <f t="shared" si="87"/>
        <v>839.99061032737018</v>
      </c>
      <c r="R317" s="711">
        <f t="shared" si="88"/>
        <v>822.55047970175224</v>
      </c>
      <c r="S317" s="711">
        <f t="shared" si="89"/>
        <v>811.98731573850716</v>
      </c>
      <c r="T317" s="711">
        <f t="shared" si="90"/>
        <v>808.39545782674247</v>
      </c>
    </row>
    <row r="318" spans="2:20">
      <c r="B318" s="581">
        <v>244</v>
      </c>
      <c r="C318" s="711">
        <f t="shared" si="75"/>
        <v>3.5512409476660318</v>
      </c>
      <c r="D318" s="711">
        <f t="shared" si="76"/>
        <v>1477.74438025882</v>
      </c>
      <c r="E318" s="711">
        <f t="shared" si="77"/>
        <v>856.42685270898824</v>
      </c>
      <c r="F318" s="711">
        <f t="shared" si="78"/>
        <v>495.82921267697873</v>
      </c>
      <c r="G318" s="711">
        <f t="shared" si="79"/>
        <v>350.95033124708044</v>
      </c>
      <c r="H318" s="718">
        <f t="shared" si="80"/>
        <v>300.4141030045609</v>
      </c>
      <c r="I318" s="711">
        <f t="shared" si="81"/>
        <v>300.05196287639319</v>
      </c>
      <c r="J318" s="711">
        <f t="shared" si="82"/>
        <v>299.80198457969527</v>
      </c>
      <c r="K318" s="711">
        <f t="shared" si="83"/>
        <v>299.65538527270354</v>
      </c>
      <c r="L318" s="711">
        <f t="shared" si="84"/>
        <v>299.60691391593355</v>
      </c>
      <c r="N318" s="581">
        <v>244</v>
      </c>
      <c r="O318" s="711">
        <f t="shared" si="85"/>
        <v>3.5512409476660318</v>
      </c>
      <c r="P318" s="711">
        <f t="shared" si="86"/>
        <v>865.71620389254917</v>
      </c>
      <c r="Q318" s="711">
        <f t="shared" si="87"/>
        <v>841.60881880204511</v>
      </c>
      <c r="R318" s="711">
        <f t="shared" si="88"/>
        <v>824.20652151251306</v>
      </c>
      <c r="S318" s="711">
        <f t="shared" si="89"/>
        <v>813.66607541027179</v>
      </c>
      <c r="T318" s="711">
        <f t="shared" si="90"/>
        <v>810.08161252779121</v>
      </c>
    </row>
    <row r="319" spans="2:20">
      <c r="B319" s="581">
        <v>245</v>
      </c>
      <c r="C319" s="711">
        <f t="shared" si="75"/>
        <v>3.5657952138449911</v>
      </c>
      <c r="D319" s="711">
        <f t="shared" si="76"/>
        <v>1477.9227299782608</v>
      </c>
      <c r="E319" s="711">
        <f t="shared" si="77"/>
        <v>857.60268743619395</v>
      </c>
      <c r="F319" s="711">
        <f t="shared" si="78"/>
        <v>496.80209437806013</v>
      </c>
      <c r="G319" s="711">
        <f t="shared" si="79"/>
        <v>351.37581228318618</v>
      </c>
      <c r="H319" s="718">
        <f t="shared" si="80"/>
        <v>300.44409250417766</v>
      </c>
      <c r="I319" s="711">
        <f t="shared" si="81"/>
        <v>300.07897255836559</v>
      </c>
      <c r="J319" s="711">
        <f t="shared" si="82"/>
        <v>299.826879266221</v>
      </c>
      <c r="K319" s="711">
        <f t="shared" si="83"/>
        <v>299.67901545681667</v>
      </c>
      <c r="L319" s="711">
        <f t="shared" si="84"/>
        <v>299.63012092524241</v>
      </c>
      <c r="N319" s="581">
        <v>245</v>
      </c>
      <c r="O319" s="711">
        <f t="shared" si="85"/>
        <v>3.5657952138449911</v>
      </c>
      <c r="P319" s="711">
        <f t="shared" si="86"/>
        <v>867.27836770123736</v>
      </c>
      <c r="Q319" s="711">
        <f t="shared" si="87"/>
        <v>843.2234704774686</v>
      </c>
      <c r="R319" s="711">
        <f t="shared" si="88"/>
        <v>825.85892336688687</v>
      </c>
      <c r="S319" s="711">
        <f t="shared" si="89"/>
        <v>815.34114519211357</v>
      </c>
      <c r="T319" s="711">
        <f t="shared" si="90"/>
        <v>811.76406108474771</v>
      </c>
    </row>
    <row r="320" spans="2:20">
      <c r="B320" s="581">
        <v>246</v>
      </c>
      <c r="C320" s="711">
        <f t="shared" si="75"/>
        <v>3.5803494800239504</v>
      </c>
      <c r="D320" s="711">
        <f t="shared" si="76"/>
        <v>1478.1002224959882</v>
      </c>
      <c r="E320" s="711">
        <f t="shared" si="77"/>
        <v>858.77310824295989</v>
      </c>
      <c r="F320" s="711">
        <f t="shared" si="78"/>
        <v>497.77342263609842</v>
      </c>
      <c r="G320" s="711">
        <f t="shared" si="79"/>
        <v>351.8019784224897</v>
      </c>
      <c r="H320" s="718">
        <f t="shared" si="80"/>
        <v>300.47429465461806</v>
      </c>
      <c r="I320" s="711">
        <f t="shared" si="81"/>
        <v>300.10619049810458</v>
      </c>
      <c r="J320" s="711">
        <f t="shared" si="82"/>
        <v>299.85197875990855</v>
      </c>
      <c r="K320" s="711">
        <f t="shared" si="83"/>
        <v>299.70284824096609</v>
      </c>
      <c r="L320" s="711">
        <f t="shared" si="84"/>
        <v>299.65352975443693</v>
      </c>
      <c r="N320" s="581">
        <v>246</v>
      </c>
      <c r="O320" s="711">
        <f t="shared" si="85"/>
        <v>3.5803494800239504</v>
      </c>
      <c r="P320" s="711">
        <f t="shared" si="86"/>
        <v>868.83709789605427</v>
      </c>
      <c r="Q320" s="711">
        <f t="shared" si="87"/>
        <v>844.83457317143495</v>
      </c>
      <c r="R320" s="711">
        <f t="shared" si="88"/>
        <v>827.50769326544628</v>
      </c>
      <c r="S320" s="711">
        <f t="shared" si="89"/>
        <v>817.01253319435818</v>
      </c>
      <c r="T320" s="711">
        <f t="shared" si="90"/>
        <v>813.44281164366407</v>
      </c>
    </row>
    <row r="321" spans="2:20">
      <c r="B321" s="581">
        <v>247</v>
      </c>
      <c r="C321" s="711">
        <f t="shared" si="75"/>
        <v>3.5949037462029096</v>
      </c>
      <c r="D321" s="711">
        <f t="shared" si="76"/>
        <v>1478.2768640741099</v>
      </c>
      <c r="E321" s="711">
        <f t="shared" si="77"/>
        <v>859.93815309045431</v>
      </c>
      <c r="F321" s="711">
        <f t="shared" si="78"/>
        <v>498.74319013625853</v>
      </c>
      <c r="G321" s="711">
        <f t="shared" si="79"/>
        <v>352.22881743851156</v>
      </c>
      <c r="H321" s="718">
        <f t="shared" si="80"/>
        <v>300.50470958386416</v>
      </c>
      <c r="I321" s="711">
        <f t="shared" si="81"/>
        <v>300.13361692256211</v>
      </c>
      <c r="J321" s="711">
        <f t="shared" si="82"/>
        <v>299.87728336020007</v>
      </c>
      <c r="K321" s="711">
        <f t="shared" si="83"/>
        <v>299.72688396878164</v>
      </c>
      <c r="L321" s="711">
        <f t="shared" si="84"/>
        <v>299.67714076195136</v>
      </c>
      <c r="N321" s="581">
        <v>247</v>
      </c>
      <c r="O321" s="711">
        <f t="shared" si="85"/>
        <v>3.5949037462029096</v>
      </c>
      <c r="P321" s="711">
        <f t="shared" si="86"/>
        <v>870.39240202403437</v>
      </c>
      <c r="Q321" s="711">
        <f t="shared" si="87"/>
        <v>846.44213468455507</v>
      </c>
      <c r="R321" s="711">
        <f t="shared" si="88"/>
        <v>829.15283919117849</v>
      </c>
      <c r="S321" s="711">
        <f t="shared" si="89"/>
        <v>818.68024750950485</v>
      </c>
      <c r="T321" s="711">
        <f t="shared" si="90"/>
        <v>815.11787233268751</v>
      </c>
    </row>
    <row r="322" spans="2:20">
      <c r="B322" s="581">
        <v>248</v>
      </c>
      <c r="C322" s="711">
        <f t="shared" si="75"/>
        <v>3.6094580123818685</v>
      </c>
      <c r="D322" s="711">
        <f t="shared" si="76"/>
        <v>1478.4526609146537</v>
      </c>
      <c r="E322" s="711">
        <f t="shared" si="77"/>
        <v>861.09785959269129</v>
      </c>
      <c r="F322" s="711">
        <f t="shared" si="78"/>
        <v>499.71138974574683</v>
      </c>
      <c r="G322" s="711">
        <f t="shared" si="79"/>
        <v>352.65631718264189</v>
      </c>
      <c r="H322" s="718">
        <f t="shared" si="80"/>
        <v>300.53533741414532</v>
      </c>
      <c r="I322" s="711">
        <f t="shared" si="81"/>
        <v>300.16125205231339</v>
      </c>
      <c r="J322" s="711">
        <f t="shared" si="82"/>
        <v>299.90279335972218</v>
      </c>
      <c r="K322" s="711">
        <f t="shared" si="83"/>
        <v>299.75112297681721</v>
      </c>
      <c r="L322" s="711">
        <f t="shared" si="84"/>
        <v>299.70095429905933</v>
      </c>
      <c r="N322" s="581">
        <v>248</v>
      </c>
      <c r="O322" s="711">
        <f t="shared" si="85"/>
        <v>3.6094580123818685</v>
      </c>
      <c r="P322" s="711">
        <f t="shared" si="86"/>
        <v>871.94428761562403</v>
      </c>
      <c r="Q322" s="711">
        <f t="shared" si="87"/>
        <v>848.04616280029416</v>
      </c>
      <c r="R322" s="711">
        <f t="shared" si="88"/>
        <v>830.79436910952438</v>
      </c>
      <c r="S322" s="711">
        <f t="shared" si="89"/>
        <v>820.34429621226582</v>
      </c>
      <c r="T322" s="711">
        <f t="shared" si="90"/>
        <v>816.78925126209958</v>
      </c>
    </row>
    <row r="323" spans="2:20">
      <c r="B323" s="581">
        <v>249</v>
      </c>
      <c r="C323" s="711">
        <f t="shared" si="75"/>
        <v>3.6240122785608277</v>
      </c>
      <c r="D323" s="711">
        <f t="shared" si="76"/>
        <v>1478.6276191602979</v>
      </c>
      <c r="E323" s="711">
        <f t="shared" si="77"/>
        <v>862.25226502021235</v>
      </c>
      <c r="F323" s="711">
        <f t="shared" si="78"/>
        <v>500.67801451095454</v>
      </c>
      <c r="G323" s="711">
        <f t="shared" si="79"/>
        <v>353.08446558423265</v>
      </c>
      <c r="H323" s="718">
        <f t="shared" si="80"/>
        <v>300.56617826198419</v>
      </c>
      <c r="I323" s="711">
        <f t="shared" si="81"/>
        <v>300.18909610160176</v>
      </c>
      <c r="J323" s="711">
        <f t="shared" si="82"/>
        <v>299.92850904432896</v>
      </c>
      <c r="K323" s="711">
        <f t="shared" si="83"/>
        <v>299.77556559459327</v>
      </c>
      <c r="L323" s="711">
        <f t="shared" si="84"/>
        <v>299.72497070991494</v>
      </c>
      <c r="N323" s="581">
        <v>249</v>
      </c>
      <c r="O323" s="711">
        <f t="shared" si="85"/>
        <v>3.6240122785608277</v>
      </c>
      <c r="P323" s="711">
        <f t="shared" si="86"/>
        <v>873.49276218471755</v>
      </c>
      <c r="Q323" s="711">
        <f t="shared" si="87"/>
        <v>849.64666528500948</v>
      </c>
      <c r="R323" s="711">
        <f t="shared" si="88"/>
        <v>832.43229096841696</v>
      </c>
      <c r="S323" s="711">
        <f t="shared" si="89"/>
        <v>822.00468735960476</v>
      </c>
      <c r="T323" s="711">
        <f t="shared" si="90"/>
        <v>818.45695652435586</v>
      </c>
    </row>
    <row r="324" spans="2:20">
      <c r="B324" s="581">
        <v>250</v>
      </c>
      <c r="C324" s="711">
        <f t="shared" si="75"/>
        <v>3.638566544739787</v>
      </c>
      <c r="D324" s="711">
        <f t="shared" si="76"/>
        <v>1478.801744895087</v>
      </c>
      <c r="E324" s="711">
        <f t="shared" si="77"/>
        <v>863.40140630372491</v>
      </c>
      <c r="F324" s="711">
        <f t="shared" si="78"/>
        <v>501.64305765464417</v>
      </c>
      <c r="G324" s="711">
        <f t="shared" si="79"/>
        <v>353.51325065067704</v>
      </c>
      <c r="H324" s="718">
        <f t="shared" si="80"/>
        <v>300.59723223824238</v>
      </c>
      <c r="I324" s="711">
        <f t="shared" si="81"/>
        <v>300.21714927838303</v>
      </c>
      <c r="J324" s="711">
        <f t="shared" si="82"/>
        <v>299.95443069314513</v>
      </c>
      <c r="K324" s="711">
        <f t="shared" si="83"/>
        <v>299.80021214463892</v>
      </c>
      <c r="L324" s="711">
        <f t="shared" si="84"/>
        <v>299.74919033159483</v>
      </c>
      <c r="N324" s="581">
        <v>250</v>
      </c>
      <c r="O324" s="711">
        <f t="shared" si="85"/>
        <v>3.638566544739787</v>
      </c>
      <c r="P324" s="711">
        <f t="shared" si="86"/>
        <v>875.03783322869413</v>
      </c>
      <c r="Q324" s="711">
        <f t="shared" si="87"/>
        <v>851.243649887988</v>
      </c>
      <c r="R324" s="711">
        <f t="shared" si="88"/>
        <v>834.06661269831943</v>
      </c>
      <c r="S324" s="711">
        <f t="shared" si="89"/>
        <v>823.66142899077681</v>
      </c>
      <c r="T324" s="711">
        <f t="shared" si="90"/>
        <v>820.12099619412436</v>
      </c>
    </row>
    <row r="325" spans="2:20">
      <c r="B325" s="581">
        <v>251</v>
      </c>
      <c r="C325" s="711">
        <f t="shared" si="75"/>
        <v>3.6531208109187459</v>
      </c>
      <c r="D325" s="711">
        <f t="shared" si="76"/>
        <v>1478.9750441451361</v>
      </c>
      <c r="E325" s="711">
        <f t="shared" si="77"/>
        <v>864.54532003769862</v>
      </c>
      <c r="F325" s="711">
        <f t="shared" si="78"/>
        <v>502.60651257317812</v>
      </c>
      <c r="G325" s="711">
        <f t="shared" si="79"/>
        <v>353.94266046747555</v>
      </c>
      <c r="H325" s="718">
        <f t="shared" si="80"/>
        <v>300.62849944816622</v>
      </c>
      <c r="I325" s="711">
        <f t="shared" si="81"/>
        <v>300.24541178436994</v>
      </c>
      <c r="J325" s="711">
        <f t="shared" si="82"/>
        <v>299.98055857860948</v>
      </c>
      <c r="K325" s="711">
        <f t="shared" si="83"/>
        <v>299.82506294253426</v>
      </c>
      <c r="L325" s="711">
        <f t="shared" si="84"/>
        <v>299.77361349414048</v>
      </c>
      <c r="N325" s="581">
        <v>251</v>
      </c>
      <c r="O325" s="711">
        <f t="shared" si="85"/>
        <v>3.6531208109187459</v>
      </c>
      <c r="P325" s="711">
        <f t="shared" si="86"/>
        <v>876.57950822845362</v>
      </c>
      <c r="Q325" s="711">
        <f t="shared" si="87"/>
        <v>852.83712434148367</v>
      </c>
      <c r="R325" s="711">
        <f t="shared" si="88"/>
        <v>835.6973422122644</v>
      </c>
      <c r="S325" s="711">
        <f t="shared" si="89"/>
        <v>825.31452912736665</v>
      </c>
      <c r="T325" s="711">
        <f t="shared" si="90"/>
        <v>821.78137832832533</v>
      </c>
    </row>
    <row r="326" spans="2:20">
      <c r="B326" s="581">
        <v>252</v>
      </c>
      <c r="C326" s="711">
        <f t="shared" si="75"/>
        <v>3.6676750770977051</v>
      </c>
      <c r="D326" s="711">
        <f t="shared" si="76"/>
        <v>1479.1475228793206</v>
      </c>
      <c r="E326" s="711">
        <f t="shared" si="77"/>
        <v>865.68404248391971</v>
      </c>
      <c r="F326" s="711">
        <f t="shared" si="78"/>
        <v>503.56837283378837</v>
      </c>
      <c r="G326" s="711">
        <f t="shared" si="79"/>
        <v>354.37268319828877</v>
      </c>
      <c r="H326" s="718">
        <f t="shared" si="80"/>
        <v>300.65997999143212</v>
      </c>
      <c r="I326" s="711">
        <f t="shared" si="81"/>
        <v>300.27388381507666</v>
      </c>
      <c r="J326" s="711">
        <f t="shared" si="82"/>
        <v>300.00689296651814</v>
      </c>
      <c r="K326" s="711">
        <f t="shared" si="83"/>
        <v>299.85011829695287</v>
      </c>
      <c r="L326" s="711">
        <f t="shared" si="84"/>
        <v>299.79824052060019</v>
      </c>
      <c r="N326" s="581">
        <v>252</v>
      </c>
      <c r="O326" s="711">
        <f t="shared" si="85"/>
        <v>3.6676750770977051</v>
      </c>
      <c r="P326" s="711">
        <f t="shared" si="86"/>
        <v>878.1177946484529</v>
      </c>
      <c r="Q326" s="711">
        <f t="shared" si="87"/>
        <v>854.42709636075551</v>
      </c>
      <c r="R326" s="711">
        <f t="shared" si="88"/>
        <v>837.32448740589132</v>
      </c>
      <c r="S326" s="711">
        <f t="shared" si="89"/>
        <v>826.96399577332772</v>
      </c>
      <c r="T326" s="711">
        <f t="shared" si="90"/>
        <v>823.43811096617014</v>
      </c>
    </row>
    <row r="327" spans="2:20">
      <c r="B327" s="581">
        <v>253</v>
      </c>
      <c r="C327" s="711">
        <f t="shared" si="75"/>
        <v>3.6822293432766644</v>
      </c>
      <c r="D327" s="711">
        <f t="shared" si="76"/>
        <v>1479.3191870099545</v>
      </c>
      <c r="E327" s="711">
        <f t="shared" si="77"/>
        <v>866.81760957500421</v>
      </c>
      <c r="F327" s="711">
        <f t="shared" si="78"/>
        <v>504.52863217188764</v>
      </c>
      <c r="G327" s="711">
        <f t="shared" si="79"/>
        <v>354.80330708497803</v>
      </c>
      <c r="H327" s="718">
        <f t="shared" si="80"/>
        <v>300.691673962192</v>
      </c>
      <c r="I327" s="711">
        <f t="shared" si="81"/>
        <v>300.3025655598633</v>
      </c>
      <c r="J327" s="711">
        <f t="shared" si="82"/>
        <v>300.03343411606795</v>
      </c>
      <c r="K327" s="711">
        <f t="shared" si="83"/>
        <v>299.87537850970477</v>
      </c>
      <c r="L327" s="711">
        <f t="shared" si="84"/>
        <v>299.82307172707141</v>
      </c>
      <c r="N327" s="581">
        <v>253</v>
      </c>
      <c r="O327" s="711">
        <f t="shared" si="85"/>
        <v>3.6822293432766644</v>
      </c>
      <c r="P327" s="711">
        <f t="shared" si="86"/>
        <v>879.65269993674224</v>
      </c>
      <c r="Q327" s="711">
        <f t="shared" si="87"/>
        <v>856.01357364410399</v>
      </c>
      <c r="R327" s="711">
        <f t="shared" si="88"/>
        <v>838.94805615748567</v>
      </c>
      <c r="S327" s="711">
        <f t="shared" si="89"/>
        <v>828.60983691502065</v>
      </c>
      <c r="T327" s="711">
        <f t="shared" si="90"/>
        <v>825.09120212920004</v>
      </c>
    </row>
    <row r="328" spans="2:20">
      <c r="B328" s="581">
        <v>254</v>
      </c>
      <c r="C328" s="711">
        <f t="shared" si="75"/>
        <v>3.6967836094556237</v>
      </c>
      <c r="D328" s="711">
        <f t="shared" si="76"/>
        <v>1479.4900423934571</v>
      </c>
      <c r="E328" s="711">
        <f t="shared" si="77"/>
        <v>867.94605691787046</v>
      </c>
      <c r="F328" s="711">
        <f t="shared" si="78"/>
        <v>505.4872844884203</v>
      </c>
      <c r="G328" s="711">
        <f t="shared" si="79"/>
        <v>355.23452044763371</v>
      </c>
      <c r="H328" s="718">
        <f t="shared" si="80"/>
        <v>300.72358144911846</v>
      </c>
      <c r="I328" s="711">
        <f t="shared" si="81"/>
        <v>300.33145720198024</v>
      </c>
      <c r="J328" s="711">
        <f t="shared" si="82"/>
        <v>300.06018227990006</v>
      </c>
      <c r="K328" s="711">
        <f t="shared" si="83"/>
        <v>299.90084387577872</v>
      </c>
      <c r="L328" s="711">
        <f t="shared" si="84"/>
        <v>299.84810742274328</v>
      </c>
      <c r="N328" s="581">
        <v>254</v>
      </c>
      <c r="O328" s="711">
        <f t="shared" si="85"/>
        <v>3.6967836094556237</v>
      </c>
      <c r="P328" s="711">
        <f t="shared" si="86"/>
        <v>881.18423152500111</v>
      </c>
      <c r="Q328" s="711">
        <f t="shared" si="87"/>
        <v>857.59656387290909</v>
      </c>
      <c r="R328" s="711">
        <f t="shared" si="88"/>
        <v>840.56805632801593</v>
      </c>
      <c r="S328" s="711">
        <f t="shared" si="89"/>
        <v>830.25206052125236</v>
      </c>
      <c r="T328" s="711">
        <f t="shared" si="90"/>
        <v>826.74065982132481</v>
      </c>
    </row>
    <row r="329" spans="2:20">
      <c r="B329" s="581">
        <v>255</v>
      </c>
      <c r="C329" s="711">
        <f t="shared" si="75"/>
        <v>3.7113378756345825</v>
      </c>
      <c r="D329" s="711">
        <f t="shared" si="76"/>
        <v>1479.6600948310072</v>
      </c>
      <c r="E329" s="711">
        <f t="shared" si="77"/>
        <v>869.06941979717169</v>
      </c>
      <c r="F329" s="711">
        <f t="shared" si="78"/>
        <v>506.44432384725349</v>
      </c>
      <c r="G329" s="711">
        <f t="shared" si="79"/>
        <v>355.66631168459134</v>
      </c>
      <c r="H329" s="718">
        <f t="shared" si="80"/>
        <v>300.75570253544981</v>
      </c>
      <c r="I329" s="711">
        <f t="shared" si="81"/>
        <v>300.36055891861258</v>
      </c>
      <c r="J329" s="711">
        <f t="shared" si="82"/>
        <v>300.08713770414329</v>
      </c>
      <c r="K329" s="711">
        <f t="shared" si="83"/>
        <v>299.92651468338534</v>
      </c>
      <c r="L329" s="711">
        <f t="shared" si="84"/>
        <v>299.87334790993941</v>
      </c>
      <c r="N329" s="581">
        <v>255</v>
      </c>
      <c r="O329" s="711">
        <f t="shared" si="85"/>
        <v>3.7113378756345825</v>
      </c>
      <c r="P329" s="711">
        <f t="shared" si="86"/>
        <v>882.71239682857436</v>
      </c>
      <c r="Q329" s="711">
        <f t="shared" si="87"/>
        <v>859.17607471166718</v>
      </c>
      <c r="R329" s="711">
        <f t="shared" si="88"/>
        <v>842.18449576117291</v>
      </c>
      <c r="S329" s="711">
        <f t="shared" si="89"/>
        <v>831.89067454331462</v>
      </c>
      <c r="T329" s="711">
        <f t="shared" si="90"/>
        <v>828.38649202886188</v>
      </c>
    </row>
    <row r="330" spans="2:20">
      <c r="B330" s="581">
        <v>256</v>
      </c>
      <c r="C330" s="711">
        <f t="shared" si="75"/>
        <v>3.7258921418135418</v>
      </c>
      <c r="D330" s="711">
        <f t="shared" si="76"/>
        <v>1479.8293500691871</v>
      </c>
      <c r="E330" s="711">
        <f t="shared" si="77"/>
        <v>870.18773317868784</v>
      </c>
      <c r="F330" s="711">
        <f t="shared" si="78"/>
        <v>507.39974447260687</v>
      </c>
      <c r="G330" s="711">
        <f t="shared" si="79"/>
        <v>356.09866927243598</v>
      </c>
      <c r="H330" s="718">
        <f t="shared" si="80"/>
        <v>300.78803729903501</v>
      </c>
      <c r="I330" s="711">
        <f t="shared" si="81"/>
        <v>300.38987088092449</v>
      </c>
      <c r="J330" s="711">
        <f t="shared" si="82"/>
        <v>300.11430062845795</v>
      </c>
      <c r="K330" s="711">
        <f t="shared" si="83"/>
        <v>299.95239121400016</v>
      </c>
      <c r="L330" s="711">
        <f t="shared" si="84"/>
        <v>299.89879348416031</v>
      </c>
      <c r="N330" s="581">
        <v>256</v>
      </c>
      <c r="O330" s="711">
        <f t="shared" si="85"/>
        <v>3.7258921418135418</v>
      </c>
      <c r="P330" s="711">
        <f t="shared" si="86"/>
        <v>884.23720324650776</v>
      </c>
      <c r="Q330" s="711">
        <f t="shared" si="87"/>
        <v>860.75211380802807</v>
      </c>
      <c r="R330" s="711">
        <f t="shared" si="88"/>
        <v>843.79738228340659</v>
      </c>
      <c r="S330" s="711">
        <f t="shared" si="89"/>
        <v>833.52568691502211</v>
      </c>
      <c r="T330" s="711">
        <f t="shared" si="90"/>
        <v>830.02870672057486</v>
      </c>
    </row>
    <row r="331" spans="2:20">
      <c r="B331" s="581">
        <v>257</v>
      </c>
      <c r="C331" s="711">
        <f t="shared" ref="C331:C394" si="91">$C$73*B331</f>
        <v>3.7404464079925011</v>
      </c>
      <c r="D331" s="711">
        <f t="shared" ref="D331:D394" si="92">(1-2*FoAb-2*FoAb*BiCombAb)*D330+2*FoAb*E330+2*FoAb*BiCombAb*Tcomb</f>
        <v>1479.9978138006156</v>
      </c>
      <c r="E331" s="711">
        <f t="shared" ref="E331:E394" si="93">FoAb*D330+(1-2*FoAb)*E330+FoAb*F330</f>
        <v>871.30103171267922</v>
      </c>
      <c r="F331" s="711">
        <f t="shared" ref="F331:F394" si="94">FoAb*E330+(1-2*FoAb)*F330+FoAb*G330</f>
        <v>508.35354074652105</v>
      </c>
      <c r="G331" s="711">
        <f t="shared" ref="G331:G394" si="95">FoAb*F330+(1-2*FoAb)*G330+FoAb*H330</f>
        <v>356.53158176599555</v>
      </c>
      <c r="H331" s="718">
        <f t="shared" ref="H331:H394" si="96">_FoN1*G330+(1-_FoN1-_FoN2)*H330+_FoN2*I330</f>
        <v>300.82058581237851</v>
      </c>
      <c r="I331" s="711">
        <f t="shared" ref="I331:I394" si="97">FoCase*H330+(1-2*FoCase)*I330+FoCase*J330</f>
        <v>300.4193932541034</v>
      </c>
      <c r="J331" s="711">
        <f t="shared" ref="J331:J394" si="98">FoCase*I330+(1-2*FoCase)*J330+FoCase*K330</f>
        <v>300.1416712860792</v>
      </c>
      <c r="K331" s="711">
        <f t="shared" ref="K331:K394" si="99">FoCase*J330+(1-2*FoCase)*K330+FoCase*L330</f>
        <v>299.97847374240655</v>
      </c>
      <c r="L331" s="711">
        <f t="shared" ref="L331:L394" si="100">(1-2*FoCase-2*FoCase*BiAtmCase)*L330+2*FoCase*K330+2*FoCase*BiAtmCase*Tatm</f>
        <v>299.92444443412643</v>
      </c>
      <c r="N331" s="581">
        <v>257</v>
      </c>
      <c r="O331" s="711">
        <f t="shared" ref="O331:O394" si="101">$O$73*N331</f>
        <v>3.7404464079925011</v>
      </c>
      <c r="P331" s="711">
        <f t="shared" ref="P331:P394" si="102">(1-2*FoCase-2*FoCase*BiCombCase)*P330+2*FoCase*Q330+2*FoCase*BiCombCase*Tcomb</f>
        <v>885.75865816158432</v>
      </c>
      <c r="Q331" s="711">
        <f t="shared" ref="Q331:Q394" si="103">FoCase*P330+(1-2*FoCase)*Q330+FoCase*R330</f>
        <v>862.32468879283249</v>
      </c>
      <c r="R331" s="711">
        <f t="shared" ref="R331:R394" si="104">FoCase*Q330+(1-2*FoCase)*R330+FoCase*S330</f>
        <v>845.40672370396476</v>
      </c>
      <c r="S331" s="711">
        <f t="shared" ref="S331:S394" si="105">FoCase*R330+(1-2*FoCase)*S330+FoCase*T330</f>
        <v>835.15710555275109</v>
      </c>
      <c r="T331" s="711">
        <f t="shared" ref="T331:T394" si="106">(1-2*FoCase-2*FoCase*BiAtmCase)*T330+2*FoCase*S330+2*FoCase*BiAtmCase*Tatm</f>
        <v>831.66731184771231</v>
      </c>
    </row>
    <row r="332" spans="2:20">
      <c r="B332" s="581">
        <v>258</v>
      </c>
      <c r="C332" s="711">
        <f t="shared" si="91"/>
        <v>3.7550006741714599</v>
      </c>
      <c r="D332" s="711">
        <f t="shared" si="92"/>
        <v>1480.1654916645707</v>
      </c>
      <c r="E332" s="711">
        <f t="shared" si="93"/>
        <v>872.40934973720061</v>
      </c>
      <c r="F332" s="711">
        <f t="shared" si="94"/>
        <v>509.30570720636405</v>
      </c>
      <c r="G332" s="711">
        <f t="shared" si="95"/>
        <v>356.96503779832261</v>
      </c>
      <c r="H332" s="718">
        <f t="shared" si="96"/>
        <v>300.85334814268469</v>
      </c>
      <c r="I332" s="711">
        <f t="shared" si="97"/>
        <v>300.44912619740438</v>
      </c>
      <c r="J332" s="711">
        <f t="shared" si="98"/>
        <v>300.16924990386099</v>
      </c>
      <c r="K332" s="711">
        <f t="shared" si="99"/>
        <v>300.00476253673884</v>
      </c>
      <c r="L332" s="711">
        <f t="shared" si="100"/>
        <v>299.95030104182109</v>
      </c>
      <c r="N332" s="581">
        <v>258</v>
      </c>
      <c r="O332" s="711">
        <f t="shared" si="101"/>
        <v>3.7550006741714599</v>
      </c>
      <c r="P332" s="711">
        <f t="shared" si="102"/>
        <v>887.27676894035972</v>
      </c>
      <c r="Q332" s="711">
        <f t="shared" si="103"/>
        <v>863.89380728014839</v>
      </c>
      <c r="R332" s="711">
        <f t="shared" si="104"/>
        <v>847.01252781493065</v>
      </c>
      <c r="S332" s="711">
        <f t="shared" si="105"/>
        <v>836.78493835547772</v>
      </c>
      <c r="T332" s="711">
        <f t="shared" si="106"/>
        <v>833.30231534404595</v>
      </c>
    </row>
    <row r="333" spans="2:20">
      <c r="B333" s="581">
        <v>259</v>
      </c>
      <c r="C333" s="711">
        <f t="shared" si="91"/>
        <v>3.7695549403504192</v>
      </c>
      <c r="D333" s="711">
        <f t="shared" si="92"/>
        <v>1480.332389247601</v>
      </c>
      <c r="E333" s="711">
        <f t="shared" si="93"/>
        <v>873.51272128137737</v>
      </c>
      <c r="F333" s="711">
        <f t="shared" si="94"/>
        <v>510.25623854237494</v>
      </c>
      <c r="G333" s="711">
        <f t="shared" si="95"/>
        <v>357.39902608066541</v>
      </c>
      <c r="H333" s="718">
        <f t="shared" si="96"/>
        <v>300.88632435190249</v>
      </c>
      <c r="I333" s="711">
        <f t="shared" si="97"/>
        <v>300.47906986419423</v>
      </c>
      <c r="J333" s="711">
        <f t="shared" si="98"/>
        <v>300.19703670231934</v>
      </c>
      <c r="K333" s="711">
        <f t="shared" si="99"/>
        <v>300.03125785852552</v>
      </c>
      <c r="L333" s="711">
        <f t="shared" si="100"/>
        <v>299.97636358253351</v>
      </c>
      <c r="N333" s="581">
        <v>259</v>
      </c>
      <c r="O333" s="711">
        <f t="shared" si="101"/>
        <v>3.7695549403504192</v>
      </c>
      <c r="P333" s="711">
        <f t="shared" si="102"/>
        <v>888.79154293319812</v>
      </c>
      <c r="Q333" s="711">
        <f t="shared" si="103"/>
        <v>865.45947686730813</v>
      </c>
      <c r="R333" s="711">
        <f t="shared" si="104"/>
        <v>848.61480239126035</v>
      </c>
      <c r="S333" s="711">
        <f t="shared" si="105"/>
        <v>838.40919320481669</v>
      </c>
      <c r="T333" s="711">
        <f t="shared" si="106"/>
        <v>834.93372512590906</v>
      </c>
    </row>
    <row r="334" spans="2:20">
      <c r="B334" s="581">
        <v>260</v>
      </c>
      <c r="C334" s="711">
        <f t="shared" si="91"/>
        <v>3.7841092065293784</v>
      </c>
      <c r="D334" s="711">
        <f t="shared" si="92"/>
        <v>1480.4985120841288</v>
      </c>
      <c r="E334" s="711">
        <f t="shared" si="93"/>
        <v>874.61118006864365</v>
      </c>
      <c r="F334" s="711">
        <f t="shared" si="94"/>
        <v>511.2051295952445</v>
      </c>
      <c r="G334" s="711">
        <f t="shared" si="95"/>
        <v>357.83353540242825</v>
      </c>
      <c r="H334" s="718">
        <f t="shared" si="96"/>
        <v>300.91951449676941</v>
      </c>
      <c r="I334" s="711">
        <f t="shared" si="97"/>
        <v>300.50922440199554</v>
      </c>
      <c r="J334" s="711">
        <f t="shared" si="98"/>
        <v>300.22503189567647</v>
      </c>
      <c r="K334" s="711">
        <f t="shared" si="99"/>
        <v>300.0579599627327</v>
      </c>
      <c r="L334" s="711">
        <f t="shared" si="100"/>
        <v>300.00263232490192</v>
      </c>
      <c r="N334" s="581">
        <v>260</v>
      </c>
      <c r="O334" s="711">
        <f t="shared" si="101"/>
        <v>3.7841092065293784</v>
      </c>
      <c r="P334" s="711">
        <f t="shared" si="102"/>
        <v>890.30298747430766</v>
      </c>
      <c r="Q334" s="711">
        <f t="shared" si="103"/>
        <v>867.02170513494525</v>
      </c>
      <c r="R334" s="711">
        <f t="shared" si="104"/>
        <v>850.21355519082113</v>
      </c>
      <c r="S334" s="711">
        <f t="shared" si="105"/>
        <v>840.02987796505863</v>
      </c>
      <c r="T334" s="711">
        <f t="shared" si="106"/>
        <v>836.56154909223494</v>
      </c>
    </row>
    <row r="335" spans="2:20">
      <c r="B335" s="581">
        <v>261</v>
      </c>
      <c r="C335" s="711">
        <f t="shared" si="91"/>
        <v>3.7986634727083377</v>
      </c>
      <c r="D335" s="711">
        <f t="shared" si="92"/>
        <v>1480.6638656570437</v>
      </c>
      <c r="E335" s="711">
        <f t="shared" si="93"/>
        <v>875.70475951994297</v>
      </c>
      <c r="F335" s="711">
        <f t="shared" si="94"/>
        <v>512.1523753537316</v>
      </c>
      <c r="G335" s="711">
        <f t="shared" si="95"/>
        <v>358.26855463112173</v>
      </c>
      <c r="H335" s="718">
        <f t="shared" si="96"/>
        <v>300.9529186288558</v>
      </c>
      <c r="I335" s="711">
        <f t="shared" si="97"/>
        <v>300.53958995253106</v>
      </c>
      <c r="J335" s="711">
        <f t="shared" si="98"/>
        <v>300.25323569190414</v>
      </c>
      <c r="K335" s="711">
        <f t="shared" si="99"/>
        <v>300.08486909780726</v>
      </c>
      <c r="L335" s="711">
        <f t="shared" si="100"/>
        <v>300.02910753095671</v>
      </c>
      <c r="N335" s="581">
        <v>261</v>
      </c>
      <c r="O335" s="711">
        <f t="shared" si="101"/>
        <v>3.7986634727083377</v>
      </c>
      <c r="P335" s="711">
        <f t="shared" si="102"/>
        <v>891.81110988177602</v>
      </c>
      <c r="Q335" s="711">
        <f t="shared" si="103"/>
        <v>868.58049964703116</v>
      </c>
      <c r="R335" s="711">
        <f t="shared" si="104"/>
        <v>851.80879395442821</v>
      </c>
      <c r="S335" s="711">
        <f t="shared" si="105"/>
        <v>841.64700048320856</v>
      </c>
      <c r="T335" s="711">
        <f t="shared" si="106"/>
        <v>838.18579512459542</v>
      </c>
    </row>
    <row r="336" spans="2:20">
      <c r="B336" s="581">
        <v>262</v>
      </c>
      <c r="C336" s="711">
        <f t="shared" si="91"/>
        <v>3.8132177388872965</v>
      </c>
      <c r="D336" s="711">
        <f t="shared" si="92"/>
        <v>1480.8284553982855</v>
      </c>
      <c r="E336" s="711">
        <f t="shared" si="93"/>
        <v>876.79349275689219</v>
      </c>
      <c r="F336" s="711">
        <f t="shared" si="94"/>
        <v>513.09797095231625</v>
      </c>
      <c r="G336" s="711">
        <f t="shared" si="95"/>
        <v>358.70407271230243</v>
      </c>
      <c r="H336" s="718">
        <f t="shared" si="96"/>
        <v>300.98653679460892</v>
      </c>
      <c r="I336" s="711">
        <f t="shared" si="97"/>
        <v>300.57016665176724</v>
      </c>
      <c r="J336" s="711">
        <f t="shared" si="98"/>
        <v>300.28164829276739</v>
      </c>
      <c r="K336" s="711">
        <f t="shared" si="99"/>
        <v>300.11198550572033</v>
      </c>
      <c r="L336" s="711">
        <f t="shared" si="100"/>
        <v>300.05578945616367</v>
      </c>
      <c r="N336" s="581">
        <v>262</v>
      </c>
      <c r="O336" s="711">
        <f t="shared" si="101"/>
        <v>3.8132177388872965</v>
      </c>
      <c r="P336" s="711">
        <f t="shared" si="102"/>
        <v>893.31591745760556</v>
      </c>
      <c r="Q336" s="711">
        <f t="shared" si="103"/>
        <v>870.13586795091192</v>
      </c>
      <c r="R336" s="711">
        <f t="shared" si="104"/>
        <v>853.4005264058826</v>
      </c>
      <c r="S336" s="711">
        <f t="shared" si="105"/>
        <v>843.26056858902427</v>
      </c>
      <c r="T336" s="711">
        <f t="shared" si="106"/>
        <v>839.80647108723838</v>
      </c>
    </row>
    <row r="337" spans="2:20">
      <c r="B337" s="581">
        <v>263</v>
      </c>
      <c r="C337" s="711">
        <f t="shared" si="91"/>
        <v>3.8277720050662558</v>
      </c>
      <c r="D337" s="711">
        <f t="shared" si="92"/>
        <v>1480.9922866894194</v>
      </c>
      <c r="E337" s="711">
        <f t="shared" si="93"/>
        <v>877.87741260490861</v>
      </c>
      <c r="F337" s="711">
        <f t="shared" si="94"/>
        <v>514.04191166888688</v>
      </c>
      <c r="G337" s="711">
        <f t="shared" si="95"/>
        <v>359.14007866950328</v>
      </c>
      <c r="H337" s="718">
        <f t="shared" si="96"/>
        <v>301.02036903539641</v>
      </c>
      <c r="I337" s="711">
        <f t="shared" si="97"/>
        <v>300.60095462995844</v>
      </c>
      <c r="J337" s="711">
        <f t="shared" si="98"/>
        <v>300.31026989386845</v>
      </c>
      <c r="K337" s="711">
        <f t="shared" si="99"/>
        <v>300.13930942201074</v>
      </c>
      <c r="L337" s="711">
        <f t="shared" si="100"/>
        <v>300.08267834946753</v>
      </c>
      <c r="N337" s="581">
        <v>263</v>
      </c>
      <c r="O337" s="711">
        <f t="shared" si="101"/>
        <v>3.8277720050662558</v>
      </c>
      <c r="P337" s="711">
        <f t="shared" si="102"/>
        <v>894.81741748774925</v>
      </c>
      <c r="Q337" s="711">
        <f t="shared" si="103"/>
        <v>871.6878175773445</v>
      </c>
      <c r="R337" s="711">
        <f t="shared" si="104"/>
        <v>854.98876025200889</v>
      </c>
      <c r="S337" s="711">
        <f t="shared" si="105"/>
        <v>844.87059009505356</v>
      </c>
      <c r="T337" s="711">
        <f t="shared" si="106"/>
        <v>841.42358482712655</v>
      </c>
    </row>
    <row r="338" spans="2:20">
      <c r="B338" s="581">
        <v>264</v>
      </c>
      <c r="C338" s="711">
        <f t="shared" si="91"/>
        <v>3.8423262712452151</v>
      </c>
      <c r="D338" s="711">
        <f t="shared" si="92"/>
        <v>1481.1553648622018</v>
      </c>
      <c r="E338" s="711">
        <f t="shared" si="93"/>
        <v>878.95655159630144</v>
      </c>
      <c r="F338" s="711">
        <f t="shared" si="94"/>
        <v>514.98419292246251</v>
      </c>
      <c r="G338" s="711">
        <f t="shared" si="95"/>
        <v>359.57656160415411</v>
      </c>
      <c r="H338" s="718">
        <f t="shared" si="96"/>
        <v>301.05441538755025</v>
      </c>
      <c r="I338" s="711">
        <f t="shared" si="97"/>
        <v>300.63195401169048</v>
      </c>
      <c r="J338" s="711">
        <f t="shared" si="98"/>
        <v>300.33910068469021</v>
      </c>
      <c r="K338" s="711">
        <f t="shared" si="99"/>
        <v>300.16684107582842</v>
      </c>
      <c r="L338" s="711">
        <f t="shared" si="100"/>
        <v>300.10977445333492</v>
      </c>
      <c r="N338" s="581">
        <v>264</v>
      </c>
      <c r="O338" s="711">
        <f t="shared" si="101"/>
        <v>3.8423262712452151</v>
      </c>
      <c r="P338" s="711">
        <f t="shared" si="102"/>
        <v>896.31561724214566</v>
      </c>
      <c r="Q338" s="711">
        <f t="shared" si="103"/>
        <v>873.23635604053345</v>
      </c>
      <c r="R338" s="711">
        <f t="shared" si="104"/>
        <v>856.57350318269175</v>
      </c>
      <c r="S338" s="711">
        <f t="shared" si="105"/>
        <v>846.47707279667225</v>
      </c>
      <c r="T338" s="711">
        <f t="shared" si="106"/>
        <v>843.03714417397475</v>
      </c>
    </row>
    <row r="339" spans="2:20">
      <c r="B339" s="581">
        <v>265</v>
      </c>
      <c r="C339" s="711">
        <f t="shared" si="91"/>
        <v>3.8568805374241739</v>
      </c>
      <c r="D339" s="711">
        <f t="shared" si="92"/>
        <v>1481.3176951991379</v>
      </c>
      <c r="E339" s="711">
        <f t="shared" si="93"/>
        <v>880.03094197332757</v>
      </c>
      <c r="F339" s="711">
        <f t="shared" si="94"/>
        <v>515.92481027094959</v>
      </c>
      <c r="G339" s="711">
        <f t="shared" si="95"/>
        <v>360.01351069549253</v>
      </c>
      <c r="H339" s="718">
        <f t="shared" si="96"/>
        <v>301.08867588240986</v>
      </c>
      <c r="I339" s="711">
        <f t="shared" si="97"/>
        <v>300.66316491592488</v>
      </c>
      <c r="J339" s="711">
        <f t="shared" si="98"/>
        <v>300.36814084864</v>
      </c>
      <c r="K339" s="711">
        <f t="shared" si="99"/>
        <v>300.19458068997778</v>
      </c>
      <c r="L339" s="711">
        <f t="shared" si="100"/>
        <v>300.13707800379825</v>
      </c>
      <c r="N339" s="581">
        <v>265</v>
      </c>
      <c r="O339" s="711">
        <f t="shared" si="101"/>
        <v>3.8568805374241739</v>
      </c>
      <c r="P339" s="711">
        <f t="shared" si="102"/>
        <v>897.81052397475401</v>
      </c>
      <c r="Q339" s="711">
        <f t="shared" si="103"/>
        <v>874.78149083816709</v>
      </c>
      <c r="R339" s="711">
        <f t="shared" si="104"/>
        <v>858.15476287091371</v>
      </c>
      <c r="S339" s="711">
        <f t="shared" si="105"/>
        <v>848.08002447212232</v>
      </c>
      <c r="T339" s="711">
        <f t="shared" si="106"/>
        <v>844.64715694028871</v>
      </c>
    </row>
    <row r="340" spans="2:20">
      <c r="B340" s="581">
        <v>266</v>
      </c>
      <c r="C340" s="711">
        <f t="shared" si="91"/>
        <v>3.8714348036031332</v>
      </c>
      <c r="D340" s="711">
        <f t="shared" si="92"/>
        <v>1481.4792829340315</v>
      </c>
      <c r="E340" s="711">
        <f t="shared" si="93"/>
        <v>881.10061569121171</v>
      </c>
      <c r="F340" s="711">
        <f t="shared" si="94"/>
        <v>516.86375940893151</v>
      </c>
      <c r="G340" s="711">
        <f t="shared" si="95"/>
        <v>360.45091520046617</v>
      </c>
      <c r="H340" s="718">
        <f t="shared" si="96"/>
        <v>301.12315054636565</v>
      </c>
      <c r="I340" s="711">
        <f t="shared" si="97"/>
        <v>300.69458745604192</v>
      </c>
      <c r="J340" s="711">
        <f t="shared" si="98"/>
        <v>300.39739056309304</v>
      </c>
      <c r="K340" s="711">
        <f t="shared" si="99"/>
        <v>300.22252848096156</v>
      </c>
      <c r="L340" s="711">
        <f t="shared" si="100"/>
        <v>300.1645892304989</v>
      </c>
      <c r="N340" s="581">
        <v>266</v>
      </c>
      <c r="O340" s="711">
        <f t="shared" si="101"/>
        <v>3.8714348036031332</v>
      </c>
      <c r="P340" s="711">
        <f t="shared" si="102"/>
        <v>899.30214492358937</v>
      </c>
      <c r="Q340" s="711">
        <f t="shared" si="103"/>
        <v>876.32322945145381</v>
      </c>
      <c r="R340" s="711">
        <f t="shared" si="104"/>
        <v>859.73254697279231</v>
      </c>
      <c r="S340" s="711">
        <f t="shared" si="105"/>
        <v>849.67945288254896</v>
      </c>
      <c r="T340" s="711">
        <f t="shared" si="106"/>
        <v>846.25363092140185</v>
      </c>
    </row>
    <row r="341" spans="2:20">
      <c r="B341" s="581">
        <v>267</v>
      </c>
      <c r="C341" s="711">
        <f t="shared" si="91"/>
        <v>3.8859890697820925</v>
      </c>
      <c r="D341" s="711">
        <f t="shared" si="92"/>
        <v>1481.6401332525254</v>
      </c>
      <c r="E341" s="711">
        <f t="shared" si="93"/>
        <v>882.16560442113246</v>
      </c>
      <c r="F341" s="711">
        <f t="shared" si="94"/>
        <v>517.80103616549241</v>
      </c>
      <c r="G341" s="711">
        <f t="shared" si="95"/>
        <v>360.88876445362587</v>
      </c>
      <c r="H341" s="718">
        <f t="shared" si="96"/>
        <v>301.15783940090182</v>
      </c>
      <c r="I341" s="711">
        <f t="shared" si="97"/>
        <v>300.72622173988452</v>
      </c>
      <c r="J341" s="711">
        <f t="shared" si="98"/>
        <v>300.42684999943634</v>
      </c>
      <c r="K341" s="711">
        <f t="shared" si="99"/>
        <v>300.25068465902416</v>
      </c>
      <c r="L341" s="711">
        <f t="shared" si="100"/>
        <v>300.19230835673051</v>
      </c>
      <c r="N341" s="581">
        <v>267</v>
      </c>
      <c r="O341" s="711">
        <f t="shared" si="101"/>
        <v>3.8859890697820925</v>
      </c>
      <c r="P341" s="711">
        <f t="shared" si="102"/>
        <v>900.79048731075773</v>
      </c>
      <c r="Q341" s="711">
        <f t="shared" si="103"/>
        <v>877.86157934515882</v>
      </c>
      <c r="R341" s="711">
        <f t="shared" si="104"/>
        <v>861.30686312761713</v>
      </c>
      <c r="S341" s="711">
        <f t="shared" si="105"/>
        <v>851.27536577203875</v>
      </c>
      <c r="T341" s="711">
        <f t="shared" si="106"/>
        <v>847.85657389551386</v>
      </c>
    </row>
    <row r="342" spans="2:20">
      <c r="B342" s="581">
        <v>268</v>
      </c>
      <c r="C342" s="711">
        <f t="shared" si="91"/>
        <v>3.9005433359610517</v>
      </c>
      <c r="D342" s="711">
        <f t="shared" si="92"/>
        <v>1481.8002512926355</v>
      </c>
      <c r="E342" s="711">
        <f t="shared" si="93"/>
        <v>883.22593955317359</v>
      </c>
      <c r="F342" s="711">
        <f t="shared" si="94"/>
        <v>518.73663650207243</v>
      </c>
      <c r="G342" s="711">
        <f t="shared" si="95"/>
        <v>361.32704786701004</v>
      </c>
      <c r="H342" s="718">
        <f t="shared" si="96"/>
        <v>301.19274246263944</v>
      </c>
      <c r="I342" s="711">
        <f t="shared" si="97"/>
        <v>300.75806786980155</v>
      </c>
      <c r="J342" s="711">
        <f t="shared" si="98"/>
        <v>300.45651932311205</v>
      </c>
      <c r="K342" s="711">
        <f t="shared" si="99"/>
        <v>300.27904942819498</v>
      </c>
      <c r="L342" s="711">
        <f t="shared" si="100"/>
        <v>300.22023559948298</v>
      </c>
      <c r="N342" s="581">
        <v>268</v>
      </c>
      <c r="O342" s="711">
        <f t="shared" si="101"/>
        <v>3.9005433359610517</v>
      </c>
      <c r="P342" s="711">
        <f t="shared" si="102"/>
        <v>902.27555834249108</v>
      </c>
      <c r="Q342" s="711">
        <f t="shared" si="103"/>
        <v>879.39654796763966</v>
      </c>
      <c r="R342" s="711">
        <f t="shared" si="104"/>
        <v>862.87771895788626</v>
      </c>
      <c r="S342" s="711">
        <f t="shared" si="105"/>
        <v>852.86777086765699</v>
      </c>
      <c r="T342" s="711">
        <f t="shared" si="106"/>
        <v>849.45599362372786</v>
      </c>
    </row>
    <row r="343" spans="2:20">
      <c r="B343" s="581">
        <v>269</v>
      </c>
      <c r="C343" s="711">
        <f t="shared" si="91"/>
        <v>3.9150976021400106</v>
      </c>
      <c r="D343" s="711">
        <f t="shared" si="92"/>
        <v>1481.9596421452761</v>
      </c>
      <c r="E343" s="711">
        <f t="shared" si="93"/>
        <v>884.28165219924176</v>
      </c>
      <c r="F343" s="711">
        <f t="shared" si="94"/>
        <v>519.6705565103556</v>
      </c>
      <c r="G343" s="711">
        <f t="shared" si="95"/>
        <v>361.76575493002076</v>
      </c>
      <c r="H343" s="718">
        <f t="shared" si="96"/>
        <v>301.22785974337916</v>
      </c>
      <c r="I343" s="711">
        <f t="shared" si="97"/>
        <v>300.79012594269136</v>
      </c>
      <c r="J343" s="711">
        <f t="shared" si="98"/>
        <v>300.48639869366099</v>
      </c>
      <c r="K343" s="711">
        <f t="shared" si="99"/>
        <v>300.30762298633238</v>
      </c>
      <c r="L343" s="711">
        <f t="shared" si="100"/>
        <v>300.24837116948549</v>
      </c>
      <c r="N343" s="581">
        <v>269</v>
      </c>
      <c r="O343" s="711">
        <f t="shared" si="101"/>
        <v>3.9150976021400106</v>
      </c>
      <c r="P343" s="711">
        <f t="shared" si="102"/>
        <v>903.75736520918235</v>
      </c>
      <c r="Q343" s="711">
        <f t="shared" si="103"/>
        <v>880.92814275088233</v>
      </c>
      <c r="R343" s="711">
        <f t="shared" si="104"/>
        <v>864.44512206934417</v>
      </c>
      <c r="S343" s="711">
        <f t="shared" si="105"/>
        <v>854.45667587948469</v>
      </c>
      <c r="T343" s="711">
        <f t="shared" si="106"/>
        <v>851.05189785008849</v>
      </c>
    </row>
    <row r="344" spans="2:20">
      <c r="B344" s="581">
        <v>270</v>
      </c>
      <c r="C344" s="711">
        <f t="shared" si="91"/>
        <v>3.9296518683189698</v>
      </c>
      <c r="D344" s="711">
        <f t="shared" si="92"/>
        <v>1482.1183108547784</v>
      </c>
      <c r="E344" s="711">
        <f t="shared" si="93"/>
        <v>885.33277319595072</v>
      </c>
      <c r="F344" s="711">
        <f t="shared" si="94"/>
        <v>520.60279241018975</v>
      </c>
      <c r="G344" s="711">
        <f t="shared" si="95"/>
        <v>362.20487520929169</v>
      </c>
      <c r="H344" s="718">
        <f t="shared" si="96"/>
        <v>301.26319125014362</v>
      </c>
      <c r="I344" s="711">
        <f t="shared" si="97"/>
        <v>300.82239605004474</v>
      </c>
      <c r="J344" s="711">
        <f t="shared" si="98"/>
        <v>300.51648826476639</v>
      </c>
      <c r="K344" s="711">
        <f t="shared" si="99"/>
        <v>300.33640552516675</v>
      </c>
      <c r="L344" s="711">
        <f t="shared" si="100"/>
        <v>300.2767152712504</v>
      </c>
      <c r="N344" s="581">
        <v>270</v>
      </c>
      <c r="O344" s="711">
        <f t="shared" si="101"/>
        <v>3.9296518683189698</v>
      </c>
      <c r="P344" s="711">
        <f t="shared" si="102"/>
        <v>905.23591508541995</v>
      </c>
      <c r="Q344" s="711">
        <f t="shared" si="103"/>
        <v>882.45637111053748</v>
      </c>
      <c r="R344" s="711">
        <f t="shared" si="104"/>
        <v>866.00908005101769</v>
      </c>
      <c r="S344" s="711">
        <f t="shared" si="105"/>
        <v>856.04208850065618</v>
      </c>
      <c r="T344" s="711">
        <f t="shared" si="106"/>
        <v>852.64429430161897</v>
      </c>
    </row>
    <row r="345" spans="2:20">
      <c r="B345" s="581">
        <v>271</v>
      </c>
      <c r="C345" s="711">
        <f t="shared" si="91"/>
        <v>3.9442061344979291</v>
      </c>
      <c r="D345" s="711">
        <f t="shared" si="92"/>
        <v>1482.2762624194011</v>
      </c>
      <c r="E345" s="711">
        <f t="shared" si="93"/>
        <v>886.37933310747189</v>
      </c>
      <c r="F345" s="711">
        <f t="shared" si="94"/>
        <v>521.53334054753714</v>
      </c>
      <c r="G345" s="711">
        <f t="shared" si="95"/>
        <v>362.64439834854772</v>
      </c>
      <c r="H345" s="718">
        <f t="shared" si="96"/>
        <v>301.29873698521993</v>
      </c>
      <c r="I345" s="711">
        <f t="shared" si="97"/>
        <v>300.8548782779884</v>
      </c>
      <c r="J345" s="711">
        <f t="shared" si="98"/>
        <v>300.54678818429704</v>
      </c>
      <c r="K345" s="711">
        <f t="shared" si="99"/>
        <v>300.36539723034451</v>
      </c>
      <c r="L345" s="711">
        <f t="shared" si="100"/>
        <v>300.30526810311642</v>
      </c>
      <c r="N345" s="581">
        <v>271</v>
      </c>
      <c r="O345" s="711">
        <f t="shared" si="101"/>
        <v>3.9442061344979291</v>
      </c>
      <c r="P345" s="711">
        <f t="shared" si="102"/>
        <v>906.71121513002254</v>
      </c>
      <c r="Q345" s="711">
        <f t="shared" si="103"/>
        <v>883.98124044595659</v>
      </c>
      <c r="R345" s="711">
        <f t="shared" si="104"/>
        <v>867.56960047525308</v>
      </c>
      <c r="S345" s="711">
        <f t="shared" si="105"/>
        <v>857.62401640739677</v>
      </c>
      <c r="T345" s="711">
        <f t="shared" si="106"/>
        <v>854.23319068835838</v>
      </c>
    </row>
    <row r="346" spans="2:20">
      <c r="B346" s="581">
        <v>272</v>
      </c>
      <c r="C346" s="711">
        <f t="shared" si="91"/>
        <v>3.9587604006768879</v>
      </c>
      <c r="D346" s="711">
        <f t="shared" si="92"/>
        <v>1482.4335017918343</v>
      </c>
      <c r="E346" s="711">
        <f t="shared" si="93"/>
        <v>887.42136222835302</v>
      </c>
      <c r="F346" s="711">
        <f t="shared" si="94"/>
        <v>522.46219739245555</v>
      </c>
      <c r="G346" s="711">
        <f t="shared" si="95"/>
        <v>363.08431406845733</v>
      </c>
      <c r="H346" s="718">
        <f t="shared" si="96"/>
        <v>301.3344969462018</v>
      </c>
      <c r="I346" s="711">
        <f t="shared" si="97"/>
        <v>300.88757270732765</v>
      </c>
      <c r="J346" s="711">
        <f t="shared" si="98"/>
        <v>300.57729859435079</v>
      </c>
      <c r="K346" s="711">
        <f t="shared" si="99"/>
        <v>300.39459828147125</v>
      </c>
      <c r="L346" s="711">
        <f t="shared" si="100"/>
        <v>300.33402985729231</v>
      </c>
      <c r="N346" s="581">
        <v>272</v>
      </c>
      <c r="O346" s="711">
        <f t="shared" si="101"/>
        <v>3.9587604006768879</v>
      </c>
      <c r="P346" s="711">
        <f t="shared" si="102"/>
        <v>908.18327248607409</v>
      </c>
      <c r="Q346" s="711">
        <f t="shared" si="103"/>
        <v>885.50275814022712</v>
      </c>
      <c r="R346" s="711">
        <f t="shared" si="104"/>
        <v>869.12669089775295</v>
      </c>
      <c r="S346" s="711">
        <f t="shared" si="105"/>
        <v>859.20246725905906</v>
      </c>
      <c r="T346" s="711">
        <f t="shared" si="106"/>
        <v>855.81859470339953</v>
      </c>
    </row>
    <row r="347" spans="2:20">
      <c r="B347" s="581">
        <v>273</v>
      </c>
      <c r="C347" s="711">
        <f t="shared" si="91"/>
        <v>3.9733146668558472</v>
      </c>
      <c r="D347" s="711">
        <f t="shared" si="92"/>
        <v>1482.5900338796966</v>
      </c>
      <c r="E347" s="711">
        <f t="shared" si="93"/>
        <v>888.45889058630462</v>
      </c>
      <c r="F347" s="711">
        <f t="shared" si="94"/>
        <v>523.38935953711029</v>
      </c>
      <c r="G347" s="711">
        <f t="shared" si="95"/>
        <v>363.52461216647686</v>
      </c>
      <c r="H347" s="718">
        <f t="shared" si="96"/>
        <v>301.37047112603136</v>
      </c>
      <c r="I347" s="711">
        <f t="shared" si="97"/>
        <v>300.92047941358953</v>
      </c>
      <c r="J347" s="711">
        <f t="shared" si="98"/>
        <v>300.60801963129791</v>
      </c>
      <c r="K347" s="711">
        <f t="shared" si="99"/>
        <v>300.42400885215528</v>
      </c>
      <c r="L347" s="711">
        <f t="shared" si="100"/>
        <v>300.36300071990058</v>
      </c>
      <c r="N347" s="581">
        <v>273</v>
      </c>
      <c r="O347" s="711">
        <f t="shared" si="101"/>
        <v>3.9733146668558472</v>
      </c>
      <c r="P347" s="711">
        <f t="shared" si="102"/>
        <v>909.65209428095784</v>
      </c>
      <c r="Q347" s="711">
        <f t="shared" si="103"/>
        <v>887.02093156020874</v>
      </c>
      <c r="R347" s="711">
        <f t="shared" si="104"/>
        <v>870.6803588576123</v>
      </c>
      <c r="S347" s="711">
        <f t="shared" si="105"/>
        <v>860.77744869816092</v>
      </c>
      <c r="T347" s="711">
        <f t="shared" si="106"/>
        <v>857.40051402292568</v>
      </c>
    </row>
    <row r="348" spans="2:20">
      <c r="B348" s="581">
        <v>274</v>
      </c>
      <c r="C348" s="711">
        <f t="shared" si="91"/>
        <v>3.9878689330348065</v>
      </c>
      <c r="D348" s="711">
        <f t="shared" si="92"/>
        <v>1482.745863546025</v>
      </c>
      <c r="E348" s="711">
        <f t="shared" si="93"/>
        <v>889.49194794495384</v>
      </c>
      <c r="F348" s="711">
        <f t="shared" si="94"/>
        <v>524.3148236938157</v>
      </c>
      <c r="G348" s="711">
        <f t="shared" si="95"/>
        <v>363.96528251668758</v>
      </c>
      <c r="H348" s="718">
        <f t="shared" si="96"/>
        <v>301.40665951304123</v>
      </c>
      <c r="I348" s="711">
        <f t="shared" si="97"/>
        <v>300.95359846706549</v>
      </c>
      <c r="J348" s="711">
        <f t="shared" si="98"/>
        <v>300.6389514258243</v>
      </c>
      <c r="K348" s="711">
        <f t="shared" si="99"/>
        <v>300.45362911005111</v>
      </c>
      <c r="L348" s="711">
        <f t="shared" si="100"/>
        <v>300.39218087102063</v>
      </c>
      <c r="N348" s="581">
        <v>274</v>
      </c>
      <c r="O348" s="711">
        <f t="shared" si="101"/>
        <v>3.9878689330348065</v>
      </c>
      <c r="P348" s="711">
        <f t="shared" si="102"/>
        <v>911.11768762639133</v>
      </c>
      <c r="Q348" s="711">
        <f t="shared" si="103"/>
        <v>888.53576805656905</v>
      </c>
      <c r="R348" s="711">
        <f t="shared" si="104"/>
        <v>872.2306118773555</v>
      </c>
      <c r="S348" s="711">
        <f t="shared" si="105"/>
        <v>862.34896835042173</v>
      </c>
      <c r="T348" s="711">
        <f t="shared" si="106"/>
        <v>858.97895630624828</v>
      </c>
    </row>
    <row r="349" spans="2:20">
      <c r="B349" s="581">
        <v>275</v>
      </c>
      <c r="C349" s="711">
        <f t="shared" si="91"/>
        <v>4.0024231992137658</v>
      </c>
      <c r="D349" s="711">
        <f t="shared" si="92"/>
        <v>1482.9009956097584</v>
      </c>
      <c r="E349" s="711">
        <f t="shared" si="93"/>
        <v>890.52056380656734</v>
      </c>
      <c r="F349" s="711">
        <f t="shared" si="94"/>
        <v>525.23858669310584</v>
      </c>
      <c r="G349" s="711">
        <f t="shared" si="95"/>
        <v>364.40631506962575</v>
      </c>
      <c r="H349" s="718">
        <f t="shared" si="96"/>
        <v>301.4430620909958</v>
      </c>
      <c r="I349" s="711">
        <f t="shared" si="97"/>
        <v>300.98692993285397</v>
      </c>
      <c r="J349" s="711">
        <f t="shared" si="98"/>
        <v>300.6700941029747</v>
      </c>
      <c r="K349" s="711">
        <f t="shared" si="99"/>
        <v>300.48345921690299</v>
      </c>
      <c r="L349" s="711">
        <f t="shared" si="100"/>
        <v>300.42157048473234</v>
      </c>
      <c r="N349" s="581">
        <v>275</v>
      </c>
      <c r="O349" s="711">
        <f t="shared" si="101"/>
        <v>4.0024231992137658</v>
      </c>
      <c r="P349" s="711">
        <f t="shared" si="102"/>
        <v>912.58005961846072</v>
      </c>
      <c r="Q349" s="711">
        <f t="shared" si="103"/>
        <v>890.0472749638185</v>
      </c>
      <c r="R349" s="711">
        <f t="shared" si="104"/>
        <v>873.77745746297251</v>
      </c>
      <c r="S349" s="711">
        <f t="shared" si="105"/>
        <v>863.9170338248</v>
      </c>
      <c r="T349" s="711">
        <f t="shared" si="106"/>
        <v>860.55392919584358</v>
      </c>
    </row>
    <row r="350" spans="2:20">
      <c r="B350" s="581">
        <v>276</v>
      </c>
      <c r="C350" s="711">
        <f t="shared" si="91"/>
        <v>4.016977465392725</v>
      </c>
      <c r="D350" s="711">
        <f t="shared" si="92"/>
        <v>1483.055434846214</v>
      </c>
      <c r="E350" s="711">
        <f t="shared" si="93"/>
        <v>891.54476741474309</v>
      </c>
      <c r="F350" s="711">
        <f t="shared" si="94"/>
        <v>526.16064548183431</v>
      </c>
      <c r="G350" s="711">
        <f t="shared" si="95"/>
        <v>364.84769985210539</v>
      </c>
      <c r="H350" s="718">
        <f t="shared" si="96"/>
        <v>301.47967883913276</v>
      </c>
      <c r="I350" s="711">
        <f t="shared" si="97"/>
        <v>301.02047387090306</v>
      </c>
      <c r="J350" s="711">
        <f t="shared" si="98"/>
        <v>300.70144778219577</v>
      </c>
      <c r="K350" s="711">
        <f t="shared" si="99"/>
        <v>300.51349932858801</v>
      </c>
      <c r="L350" s="711">
        <f t="shared" si="100"/>
        <v>300.45116972915963</v>
      </c>
      <c r="N350" s="581">
        <v>276</v>
      </c>
      <c r="O350" s="711">
        <f t="shared" si="101"/>
        <v>4.016977465392725</v>
      </c>
      <c r="P350" s="711">
        <f t="shared" si="102"/>
        <v>914.03921733765492</v>
      </c>
      <c r="Q350" s="711">
        <f t="shared" si="103"/>
        <v>891.55545960034681</v>
      </c>
      <c r="R350" s="711">
        <f t="shared" si="104"/>
        <v>875.32090310395506</v>
      </c>
      <c r="S350" s="711">
        <f t="shared" si="105"/>
        <v>865.48165271352968</v>
      </c>
      <c r="T350" s="711">
        <f t="shared" si="106"/>
        <v>862.12544031738958</v>
      </c>
    </row>
    <row r="351" spans="2:20">
      <c r="B351" s="581">
        <v>277</v>
      </c>
      <c r="C351" s="711">
        <f t="shared" si="91"/>
        <v>4.0315317315716843</v>
      </c>
      <c r="D351" s="711">
        <f t="shared" si="92"/>
        <v>1483.2091859875588</v>
      </c>
      <c r="E351" s="711">
        <f t="shared" si="93"/>
        <v>892.56458775707176</v>
      </c>
      <c r="F351" s="711">
        <f t="shared" si="94"/>
        <v>527.08099712130274</v>
      </c>
      <c r="G351" s="711">
        <f t="shared" si="95"/>
        <v>365.28942696703473</v>
      </c>
      <c r="H351" s="718">
        <f t="shared" si="96"/>
        <v>301.51650973220433</v>
      </c>
      <c r="I351" s="711">
        <f t="shared" si="97"/>
        <v>301.05423033605285</v>
      </c>
      <c r="J351" s="711">
        <f t="shared" si="98"/>
        <v>300.7330125773791</v>
      </c>
      <c r="K351" s="711">
        <f t="shared" si="99"/>
        <v>300.54374959515962</v>
      </c>
      <c r="L351" s="711">
        <f t="shared" si="100"/>
        <v>300.4809787665136</v>
      </c>
      <c r="N351" s="581">
        <v>277</v>
      </c>
      <c r="O351" s="711">
        <f t="shared" si="101"/>
        <v>4.0315317315716843</v>
      </c>
      <c r="P351" s="711">
        <f t="shared" si="102"/>
        <v>915.49516784889988</v>
      </c>
      <c r="Q351" s="711">
        <f t="shared" si="103"/>
        <v>893.06032926845785</v>
      </c>
      <c r="R351" s="711">
        <f t="shared" si="104"/>
        <v>876.86095627333304</v>
      </c>
      <c r="S351" s="711">
        <f t="shared" si="105"/>
        <v>867.04283259215697</v>
      </c>
      <c r="T351" s="711">
        <f t="shared" si="106"/>
        <v>863.69349727980341</v>
      </c>
    </row>
    <row r="352" spans="2:20">
      <c r="B352" s="581">
        <v>278</v>
      </c>
      <c r="C352" s="711">
        <f t="shared" si="91"/>
        <v>4.0460859977506427</v>
      </c>
      <c r="D352" s="711">
        <f t="shared" si="92"/>
        <v>1483.3622537232729</v>
      </c>
      <c r="E352" s="711">
        <f t="shared" si="93"/>
        <v>893.58005356776641</v>
      </c>
      <c r="F352" s="711">
        <f t="shared" si="94"/>
        <v>527.99963878541632</v>
      </c>
      <c r="G352" s="711">
        <f t="shared" si="95"/>
        <v>365.73148659322538</v>
      </c>
      <c r="H352" s="718">
        <f t="shared" si="96"/>
        <v>301.55355474051828</v>
      </c>
      <c r="I352" s="711">
        <f t="shared" si="97"/>
        <v>301.08819937807766</v>
      </c>
      <c r="J352" s="711">
        <f t="shared" si="98"/>
        <v>300.76478859690434</v>
      </c>
      <c r="K352" s="711">
        <f t="shared" si="99"/>
        <v>300.57421016089086</v>
      </c>
      <c r="L352" s="711">
        <f t="shared" si="100"/>
        <v>300.51099775313617</v>
      </c>
      <c r="N352" s="581">
        <v>278</v>
      </c>
      <c r="O352" s="711">
        <f t="shared" si="101"/>
        <v>4.0460859977506427</v>
      </c>
      <c r="P352" s="711">
        <f t="shared" si="102"/>
        <v>916.94791820159344</v>
      </c>
      <c r="Q352" s="711">
        <f t="shared" si="103"/>
        <v>894.56189125440505</v>
      </c>
      <c r="R352" s="711">
        <f t="shared" si="104"/>
        <v>878.39762442771109</v>
      </c>
      <c r="S352" s="711">
        <f t="shared" si="105"/>
        <v>868.60058101957725</v>
      </c>
      <c r="T352" s="711">
        <f t="shared" si="106"/>
        <v>865.25810767527776</v>
      </c>
    </row>
    <row r="353" spans="2:20">
      <c r="B353" s="581">
        <v>279</v>
      </c>
      <c r="C353" s="711">
        <f t="shared" si="91"/>
        <v>4.060640263929602</v>
      </c>
      <c r="D353" s="711">
        <f t="shared" si="92"/>
        <v>1483.5146427006082</v>
      </c>
      <c r="E353" s="711">
        <f t="shared" si="93"/>
        <v>894.59119333026456</v>
      </c>
      <c r="F353" s="711">
        <f t="shared" si="94"/>
        <v>528.91656775886861</v>
      </c>
      <c r="G353" s="711">
        <f t="shared" si="95"/>
        <v>366.17386898519595</v>
      </c>
      <c r="H353" s="718">
        <f t="shared" si="96"/>
        <v>301.59081382997857</v>
      </c>
      <c r="I353" s="711">
        <f t="shared" si="97"/>
        <v>301.12238104172826</v>
      </c>
      <c r="J353" s="711">
        <f t="shared" si="98"/>
        <v>300.79677594368172</v>
      </c>
      <c r="K353" s="711">
        <f t="shared" si="99"/>
        <v>300.60488116431759</v>
      </c>
      <c r="L353" s="711">
        <f t="shared" si="100"/>
        <v>300.54122683954313</v>
      </c>
      <c r="N353" s="581">
        <v>279</v>
      </c>
      <c r="O353" s="711">
        <f t="shared" si="101"/>
        <v>4.060640263929602</v>
      </c>
      <c r="P353" s="711">
        <f t="shared" si="102"/>
        <v>918.39747542963846</v>
      </c>
      <c r="Q353" s="711">
        <f t="shared" si="103"/>
        <v>896.06015282842691</v>
      </c>
      <c r="R353" s="711">
        <f t="shared" si="104"/>
        <v>879.93091500730395</v>
      </c>
      <c r="S353" s="711">
        <f t="shared" si="105"/>
        <v>870.15490553807172</v>
      </c>
      <c r="T353" s="711">
        <f t="shared" si="106"/>
        <v>866.81927907931777</v>
      </c>
    </row>
    <row r="354" spans="2:20">
      <c r="B354" s="581">
        <v>280</v>
      </c>
      <c r="C354" s="711">
        <f t="shared" si="91"/>
        <v>4.0751945301085613</v>
      </c>
      <c r="D354" s="711">
        <f t="shared" si="92"/>
        <v>1483.66635752504</v>
      </c>
      <c r="E354" s="711">
        <f t="shared" si="93"/>
        <v>895.5980352797983</v>
      </c>
      <c r="F354" s="711">
        <f t="shared" si="94"/>
        <v>529.83178143535201</v>
      </c>
      <c r="G354" s="711">
        <f t="shared" si="95"/>
        <v>366.61656447296861</v>
      </c>
      <c r="H354" s="718">
        <f t="shared" si="96"/>
        <v>301.62828696212608</v>
      </c>
      <c r="I354" s="711">
        <f t="shared" si="97"/>
        <v>301.15677536677367</v>
      </c>
      <c r="J354" s="711">
        <f t="shared" si="98"/>
        <v>300.82897471519527</v>
      </c>
      <c r="K354" s="711">
        <f t="shared" si="99"/>
        <v>300.63576273828153</v>
      </c>
      <c r="L354" s="711">
        <f t="shared" si="100"/>
        <v>300.57166617046772</v>
      </c>
      <c r="N354" s="581">
        <v>280</v>
      </c>
      <c r="O354" s="711">
        <f t="shared" si="101"/>
        <v>4.0751945301085613</v>
      </c>
      <c r="P354" s="711">
        <f t="shared" si="102"/>
        <v>919.84384655147755</v>
      </c>
      <c r="Q354" s="711">
        <f t="shared" si="103"/>
        <v>897.55512124478196</v>
      </c>
      <c r="R354" s="711">
        <f t="shared" si="104"/>
        <v>881.46083543597319</v>
      </c>
      <c r="S354" s="711">
        <f t="shared" si="105"/>
        <v>871.70581367334319</v>
      </c>
      <c r="T354" s="711">
        <f t="shared" si="106"/>
        <v>868.3770190507779</v>
      </c>
    </row>
    <row r="355" spans="2:20">
      <c r="B355" s="581">
        <v>281</v>
      </c>
      <c r="C355" s="711">
        <f t="shared" si="91"/>
        <v>4.0897487962875205</v>
      </c>
      <c r="D355" s="711">
        <f t="shared" si="92"/>
        <v>1483.8174027607145</v>
      </c>
      <c r="E355" s="711">
        <f t="shared" si="93"/>
        <v>896.6006074059369</v>
      </c>
      <c r="F355" s="711">
        <f t="shared" si="94"/>
        <v>530.74527731579644</v>
      </c>
      <c r="G355" s="711">
        <f t="shared" si="95"/>
        <v>367.05956346186002</v>
      </c>
      <c r="H355" s="718">
        <f t="shared" si="96"/>
        <v>301.66597409417909</v>
      </c>
      <c r="I355" s="711">
        <f t="shared" si="97"/>
        <v>301.19138238804305</v>
      </c>
      <c r="J355" s="711">
        <f t="shared" si="98"/>
        <v>300.86138500354508</v>
      </c>
      <c r="K355" s="711">
        <f t="shared" si="99"/>
        <v>300.66685500997346</v>
      </c>
      <c r="L355" s="711">
        <f t="shared" si="100"/>
        <v>300.60231588490353</v>
      </c>
      <c r="N355" s="581">
        <v>281</v>
      </c>
      <c r="O355" s="711">
        <f t="shared" si="101"/>
        <v>4.0897487962875205</v>
      </c>
      <c r="P355" s="711">
        <f t="shared" si="102"/>
        <v>921.28703857012692</v>
      </c>
      <c r="Q355" s="711">
        <f t="shared" si="103"/>
        <v>899.04680374178406</v>
      </c>
      <c r="R355" s="711">
        <f t="shared" si="104"/>
        <v>882.9873931212627</v>
      </c>
      <c r="S355" s="711">
        <f t="shared" si="105"/>
        <v>873.25331293455395</v>
      </c>
      <c r="T355" s="711">
        <f t="shared" si="106"/>
        <v>869.93133513189798</v>
      </c>
    </row>
    <row r="356" spans="2:20">
      <c r="B356" s="581">
        <v>282</v>
      </c>
      <c r="C356" s="711">
        <f t="shared" si="91"/>
        <v>4.1043030624664798</v>
      </c>
      <c r="D356" s="711">
        <f t="shared" si="92"/>
        <v>1483.9677829308878</v>
      </c>
      <c r="E356" s="711">
        <f t="shared" si="93"/>
        <v>897.59893745509942</v>
      </c>
      <c r="F356" s="711">
        <f t="shared" si="94"/>
        <v>531.65705300663296</v>
      </c>
      <c r="G356" s="711">
        <f t="shared" si="95"/>
        <v>367.50285643226636</v>
      </c>
      <c r="H356" s="718">
        <f t="shared" si="96"/>
        <v>301.70387517907329</v>
      </c>
      <c r="I356" s="711">
        <f t="shared" si="97"/>
        <v>301.22620213546764</v>
      </c>
      <c r="J356" s="711">
        <f t="shared" si="98"/>
        <v>300.89400689549001</v>
      </c>
      <c r="K356" s="711">
        <f t="shared" si="99"/>
        <v>300.69815810097634</v>
      </c>
      <c r="L356" s="711">
        <f t="shared" si="100"/>
        <v>300.63317611614775</v>
      </c>
      <c r="N356" s="581">
        <v>282</v>
      </c>
      <c r="O356" s="711">
        <f t="shared" si="101"/>
        <v>4.1043030624664798</v>
      </c>
      <c r="P356" s="711">
        <f t="shared" si="102"/>
        <v>922.72705847321049</v>
      </c>
      <c r="Q356" s="711">
        <f t="shared" si="103"/>
        <v>900.53520754183728</v>
      </c>
      <c r="R356" s="711">
        <f t="shared" si="104"/>
        <v>884.51059545443456</v>
      </c>
      <c r="S356" s="711">
        <f t="shared" si="105"/>
        <v>874.79741081436043</v>
      </c>
      <c r="T356" s="711">
        <f t="shared" si="106"/>
        <v>871.48223484834068</v>
      </c>
    </row>
    <row r="357" spans="2:20">
      <c r="B357" s="581">
        <v>283</v>
      </c>
      <c r="C357" s="711">
        <f t="shared" si="91"/>
        <v>4.1188573286454391</v>
      </c>
      <c r="D357" s="711">
        <f t="shared" si="92"/>
        <v>1484.1175025183622</v>
      </c>
      <c r="E357" s="711">
        <f t="shared" si="93"/>
        <v>898.59305293303998</v>
      </c>
      <c r="F357" s="711">
        <f t="shared" si="94"/>
        <v>532.56710621808463</v>
      </c>
      <c r="G357" s="711">
        <f t="shared" si="95"/>
        <v>367.94643393944267</v>
      </c>
      <c r="H357" s="718">
        <f t="shared" si="96"/>
        <v>301.74199016550193</v>
      </c>
      <c r="I357" s="711">
        <f t="shared" si="97"/>
        <v>301.26123463412205</v>
      </c>
      <c r="J357" s="711">
        <f t="shared" si="98"/>
        <v>300.9268404724902</v>
      </c>
      <c r="K357" s="711">
        <f t="shared" si="99"/>
        <v>300.72967212730794</v>
      </c>
      <c r="L357" s="711">
        <f t="shared" si="100"/>
        <v>300.66424699184438</v>
      </c>
      <c r="N357" s="581">
        <v>283</v>
      </c>
      <c r="O357" s="711">
        <f t="shared" si="101"/>
        <v>4.1188573286454391</v>
      </c>
      <c r="P357" s="711">
        <f t="shared" si="102"/>
        <v>924.16391323299297</v>
      </c>
      <c r="Q357" s="711">
        <f t="shared" si="103"/>
        <v>902.02033985147091</v>
      </c>
      <c r="R357" s="711">
        <f t="shared" si="104"/>
        <v>886.03044981050516</v>
      </c>
      <c r="S357" s="711">
        <f t="shared" si="105"/>
        <v>876.33811478895086</v>
      </c>
      <c r="T357" s="711">
        <f t="shared" si="106"/>
        <v>873.02972570922691</v>
      </c>
    </row>
    <row r="358" spans="2:20">
      <c r="B358" s="581">
        <v>284</v>
      </c>
      <c r="C358" s="711">
        <f t="shared" si="91"/>
        <v>4.1334115948243983</v>
      </c>
      <c r="D358" s="711">
        <f t="shared" si="92"/>
        <v>1484.2665659659149</v>
      </c>
      <c r="E358" s="711">
        <f t="shared" si="93"/>
        <v>899.58298110730345</v>
      </c>
      <c r="F358" s="711">
        <f t="shared" si="94"/>
        <v>533.47543476248256</v>
      </c>
      <c r="G358" s="711">
        <f t="shared" si="95"/>
        <v>368.39028661327654</v>
      </c>
      <c r="H358" s="718">
        <f t="shared" si="96"/>
        <v>301.78031899795553</v>
      </c>
      <c r="I358" s="711">
        <f t="shared" si="97"/>
        <v>301.29647990426554</v>
      </c>
      <c r="J358" s="711">
        <f t="shared" si="98"/>
        <v>300.95988581074948</v>
      </c>
      <c r="K358" s="711">
        <f t="shared" si="99"/>
        <v>300.76139719946389</v>
      </c>
      <c r="L358" s="711">
        <f t="shared" si="100"/>
        <v>300.69552863402691</v>
      </c>
      <c r="N358" s="581">
        <v>284</v>
      </c>
      <c r="O358" s="711">
        <f t="shared" si="101"/>
        <v>4.1334115948243983</v>
      </c>
      <c r="P358" s="711">
        <f t="shared" si="102"/>
        <v>925.59760980641454</v>
      </c>
      <c r="Q358" s="711">
        <f t="shared" si="103"/>
        <v>903.50220786137447</v>
      </c>
      <c r="R358" s="711">
        <f t="shared" si="104"/>
        <v>887.5469635482807</v>
      </c>
      <c r="S358" s="711">
        <f t="shared" si="105"/>
        <v>877.87543231808081</v>
      </c>
      <c r="T358" s="711">
        <f t="shared" si="106"/>
        <v>874.57381520717274</v>
      </c>
    </row>
    <row r="359" spans="2:20">
      <c r="B359" s="581">
        <v>285</v>
      </c>
      <c r="C359" s="711">
        <f t="shared" si="91"/>
        <v>4.1479658610033567</v>
      </c>
      <c r="D359" s="711">
        <f t="shared" si="92"/>
        <v>1484.4149776767215</v>
      </c>
      <c r="E359" s="711">
        <f t="shared" si="93"/>
        <v>900.56874900965431</v>
      </c>
      <c r="F359" s="711">
        <f t="shared" si="94"/>
        <v>534.38203655260668</v>
      </c>
      <c r="G359" s="711">
        <f t="shared" si="95"/>
        <v>368.83440515805648</v>
      </c>
      <c r="H359" s="718">
        <f t="shared" si="96"/>
        <v>301.81886161676141</v>
      </c>
      <c r="I359" s="711">
        <f t="shared" si="97"/>
        <v>301.33193796138357</v>
      </c>
      <c r="J359" s="711">
        <f t="shared" si="98"/>
        <v>300.99314298125756</v>
      </c>
      <c r="K359" s="711">
        <f t="shared" si="99"/>
        <v>300.79333342246059</v>
      </c>
      <c r="L359" s="711">
        <f t="shared" si="100"/>
        <v>300.72702115916178</v>
      </c>
      <c r="N359" s="581">
        <v>285</v>
      </c>
      <c r="O359" s="711">
        <f t="shared" si="101"/>
        <v>4.1479658610033567</v>
      </c>
      <c r="P359" s="711">
        <f t="shared" si="102"/>
        <v>927.02815513512382</v>
      </c>
      <c r="Q359" s="711">
        <f t="shared" si="103"/>
        <v>904.98081874643242</v>
      </c>
      <c r="R359" s="711">
        <f t="shared" si="104"/>
        <v>889.06014401039249</v>
      </c>
      <c r="S359" s="711">
        <f t="shared" si="105"/>
        <v>879.40937084510904</v>
      </c>
      <c r="T359" s="711">
        <f t="shared" si="106"/>
        <v>876.11451081832581</v>
      </c>
    </row>
    <row r="360" spans="2:20">
      <c r="B360" s="581">
        <v>286</v>
      </c>
      <c r="C360" s="711">
        <f t="shared" si="91"/>
        <v>4.162520127182316</v>
      </c>
      <c r="D360" s="711">
        <f t="shared" si="92"/>
        <v>1484.5627420147753</v>
      </c>
      <c r="E360" s="711">
        <f t="shared" si="93"/>
        <v>901.55038343847809</v>
      </c>
      <c r="F360" s="711">
        <f t="shared" si="94"/>
        <v>535.28690960005235</v>
      </c>
      <c r="G360" s="711">
        <f t="shared" si="95"/>
        <v>369.27878035223506</v>
      </c>
      <c r="H360" s="718">
        <f t="shared" si="96"/>
        <v>301.85761795812334</v>
      </c>
      <c r="I360" s="711">
        <f t="shared" si="97"/>
        <v>301.36760881622888</v>
      </c>
      <c r="J360" s="711">
        <f t="shared" si="98"/>
        <v>301.02661204983201</v>
      </c>
      <c r="K360" s="711">
        <f t="shared" si="99"/>
        <v>300.82548089587766</v>
      </c>
      <c r="L360" s="711">
        <f t="shared" si="100"/>
        <v>300.75872467819062</v>
      </c>
      <c r="N360" s="581">
        <v>286</v>
      </c>
      <c r="O360" s="711">
        <f t="shared" si="101"/>
        <v>4.162520127182316</v>
      </c>
      <c r="P360" s="711">
        <f t="shared" si="102"/>
        <v>928.45555614551211</v>
      </c>
      <c r="Q360" s="711">
        <f t="shared" si="103"/>
        <v>906.4561796657589</v>
      </c>
      <c r="R360" s="711">
        <f t="shared" si="104"/>
        <v>890.56999852333342</v>
      </c>
      <c r="S360" s="711">
        <f t="shared" si="105"/>
        <v>880.93993779703442</v>
      </c>
      <c r="T360" s="711">
        <f t="shared" si="106"/>
        <v>877.651820002401</v>
      </c>
    </row>
    <row r="361" spans="2:20">
      <c r="B361" s="581">
        <v>287</v>
      </c>
      <c r="C361" s="711">
        <f t="shared" si="91"/>
        <v>4.1770743933612753</v>
      </c>
      <c r="D361" s="711">
        <f t="shared" si="92"/>
        <v>1484.7098633053004</v>
      </c>
      <c r="E361" s="711">
        <f t="shared" si="93"/>
        <v>902.52791096115504</v>
      </c>
      <c r="F361" s="711">
        <f t="shared" si="94"/>
        <v>536.19005201362108</v>
      </c>
      <c r="G361" s="711">
        <f t="shared" si="95"/>
        <v>369.72340304818709</v>
      </c>
      <c r="H361" s="718">
        <f t="shared" si="96"/>
        <v>301.89658795416051</v>
      </c>
      <c r="I361" s="711">
        <f t="shared" si="97"/>
        <v>301.40349247486211</v>
      </c>
      <c r="J361" s="711">
        <f t="shared" si="98"/>
        <v>301.06029307716051</v>
      </c>
      <c r="K361" s="711">
        <f t="shared" si="99"/>
        <v>300.85783971390049</v>
      </c>
      <c r="L361" s="711">
        <f t="shared" si="100"/>
        <v>300.79063929657354</v>
      </c>
      <c r="N361" s="581">
        <v>287</v>
      </c>
      <c r="O361" s="711">
        <f t="shared" si="101"/>
        <v>4.1770743933612753</v>
      </c>
      <c r="P361" s="711">
        <f t="shared" si="102"/>
        <v>929.87981974874629</v>
      </c>
      <c r="Q361" s="711">
        <f t="shared" si="103"/>
        <v>907.92829776273243</v>
      </c>
      <c r="R361" s="711">
        <f t="shared" si="104"/>
        <v>892.07653439749231</v>
      </c>
      <c r="S361" s="711">
        <f t="shared" si="105"/>
        <v>882.46714058453108</v>
      </c>
      <c r="T361" s="711">
        <f t="shared" si="106"/>
        <v>879.1857502027168</v>
      </c>
    </row>
    <row r="362" spans="2:20">
      <c r="B362" s="581">
        <v>288</v>
      </c>
      <c r="C362" s="711">
        <f t="shared" si="91"/>
        <v>4.1916286595402346</v>
      </c>
      <c r="D362" s="711">
        <f t="shared" si="92"/>
        <v>1484.8563458351598</v>
      </c>
      <c r="E362" s="711">
        <f t="shared" si="93"/>
        <v>903.50135791640753</v>
      </c>
      <c r="F362" s="711">
        <f t="shared" si="94"/>
        <v>537.09146199773488</v>
      </c>
      <c r="G362" s="711">
        <f t="shared" si="95"/>
        <v>370.16826417196268</v>
      </c>
      <c r="H362" s="718">
        <f t="shared" si="96"/>
        <v>301.93577153294643</v>
      </c>
      <c r="I362" s="711">
        <f t="shared" si="97"/>
        <v>301.43958893869285</v>
      </c>
      <c r="J362" s="711">
        <f t="shared" si="98"/>
        <v>301.09418611884257</v>
      </c>
      <c r="K362" s="711">
        <f t="shared" si="99"/>
        <v>300.89040996536312</v>
      </c>
      <c r="L362" s="711">
        <f t="shared" si="100"/>
        <v>300.82276511433133</v>
      </c>
      <c r="N362" s="581">
        <v>288</v>
      </c>
      <c r="O362" s="711">
        <f t="shared" si="101"/>
        <v>4.1916286595402346</v>
      </c>
      <c r="P362" s="711">
        <f t="shared" si="102"/>
        <v>931.30095284080289</v>
      </c>
      <c r="Q362" s="711">
        <f t="shared" si="103"/>
        <v>909.39718016503048</v>
      </c>
      <c r="R362" s="711">
        <f t="shared" si="104"/>
        <v>893.57975892719014</v>
      </c>
      <c r="S362" s="711">
        <f t="shared" si="105"/>
        <v>883.99098660198456</v>
      </c>
      <c r="T362" s="711">
        <f t="shared" si="106"/>
        <v>880.71630884623175</v>
      </c>
    </row>
    <row r="363" spans="2:20">
      <c r="B363" s="581">
        <v>289</v>
      </c>
      <c r="C363" s="711">
        <f t="shared" si="91"/>
        <v>4.2061829257191938</v>
      </c>
      <c r="D363" s="711">
        <f t="shared" si="92"/>
        <v>1485.0021938532589</v>
      </c>
      <c r="E363" s="711">
        <f t="shared" si="93"/>
        <v>904.47075041662049</v>
      </c>
      <c r="F363" s="711">
        <f t="shared" si="94"/>
        <v>537.99113785087525</v>
      </c>
      <c r="G363" s="711">
        <f t="shared" si="95"/>
        <v>370.61335472303574</v>
      </c>
      <c r="H363" s="718">
        <f t="shared" si="96"/>
        <v>301.97516861854797</v>
      </c>
      <c r="I363" s="711">
        <f t="shared" si="97"/>
        <v>301.47589820452004</v>
      </c>
      <c r="J363" s="711">
        <f t="shared" si="98"/>
        <v>301.1282912254315</v>
      </c>
      <c r="K363" s="711">
        <f t="shared" si="99"/>
        <v>300.92319173379019</v>
      </c>
      <c r="L363" s="711">
        <f t="shared" si="100"/>
        <v>300.85510222608866</v>
      </c>
      <c r="N363" s="581">
        <v>289</v>
      </c>
      <c r="O363" s="711">
        <f t="shared" si="101"/>
        <v>4.2061829257191938</v>
      </c>
      <c r="P363" s="711">
        <f t="shared" si="102"/>
        <v>932.71896230250093</v>
      </c>
      <c r="Q363" s="711">
        <f t="shared" si="103"/>
        <v>910.86283398466412</v>
      </c>
      <c r="R363" s="711">
        <f t="shared" si="104"/>
        <v>895.07967939071523</v>
      </c>
      <c r="S363" s="711">
        <f t="shared" si="105"/>
        <v>885.51148322752783</v>
      </c>
      <c r="T363" s="711">
        <f t="shared" si="106"/>
        <v>882.24350334357962</v>
      </c>
    </row>
    <row r="364" spans="2:20">
      <c r="B364" s="581">
        <v>290</v>
      </c>
      <c r="C364" s="711">
        <f t="shared" si="91"/>
        <v>4.2207371918981531</v>
      </c>
      <c r="D364" s="711">
        <f t="shared" si="92"/>
        <v>1485.1474115709427</v>
      </c>
      <c r="E364" s="711">
        <f t="shared" si="93"/>
        <v>905.43611435013611</v>
      </c>
      <c r="F364" s="711">
        <f t="shared" si="94"/>
        <v>538.88907796404476</v>
      </c>
      <c r="G364" s="711">
        <f t="shared" si="95"/>
        <v>371.05866577404805</v>
      </c>
      <c r="H364" s="718">
        <f t="shared" si="96"/>
        <v>302.01477913106356</v>
      </c>
      <c r="I364" s="711">
        <f t="shared" si="97"/>
        <v>301.51242026457271</v>
      </c>
      <c r="J364" s="711">
        <f t="shared" si="98"/>
        <v>301.16260844247586</v>
      </c>
      <c r="K364" s="711">
        <f t="shared" si="99"/>
        <v>300.95618509743952</v>
      </c>
      <c r="L364" s="711">
        <f t="shared" si="100"/>
        <v>300.8876507211159</v>
      </c>
      <c r="N364" s="581">
        <v>290</v>
      </c>
      <c r="O364" s="711">
        <f t="shared" si="101"/>
        <v>4.2207371918981531</v>
      </c>
      <c r="P364" s="711">
        <f t="shared" si="102"/>
        <v>934.13385499953563</v>
      </c>
      <c r="Q364" s="711">
        <f t="shared" si="103"/>
        <v>912.32526631801204</v>
      </c>
      <c r="R364" s="711">
        <f t="shared" si="104"/>
        <v>896.57630305035798</v>
      </c>
      <c r="S364" s="711">
        <f t="shared" si="105"/>
        <v>887.02863782307679</v>
      </c>
      <c r="T364" s="711">
        <f t="shared" si="106"/>
        <v>883.76734108910614</v>
      </c>
    </row>
    <row r="365" spans="2:20">
      <c r="B365" s="581">
        <v>291</v>
      </c>
      <c r="C365" s="711">
        <f t="shared" si="91"/>
        <v>4.2352914580771124</v>
      </c>
      <c r="D365" s="711">
        <f t="shared" si="92"/>
        <v>1485.2920031623903</v>
      </c>
      <c r="E365" s="711">
        <f t="shared" si="93"/>
        <v>906.39747538352299</v>
      </c>
      <c r="F365" s="711">
        <f t="shared" si="94"/>
        <v>539.78528081925231</v>
      </c>
      <c r="G365" s="711">
        <f t="shared" si="95"/>
        <v>371.50418847054829</v>
      </c>
      <c r="H365" s="718">
        <f t="shared" si="96"/>
        <v>302.05460298666196</v>
      </c>
      <c r="I365" s="711">
        <f t="shared" si="97"/>
        <v>301.54915510654985</v>
      </c>
      <c r="J365" s="711">
        <f t="shared" si="98"/>
        <v>301.19713781056089</v>
      </c>
      <c r="K365" s="711">
        <f t="shared" si="99"/>
        <v>300.98939012934409</v>
      </c>
      <c r="L365" s="711">
        <f t="shared" si="100"/>
        <v>300.92041068337198</v>
      </c>
      <c r="N365" s="581">
        <v>291</v>
      </c>
      <c r="O365" s="711">
        <f t="shared" si="101"/>
        <v>4.2352914580771124</v>
      </c>
      <c r="P365" s="711">
        <f t="shared" si="102"/>
        <v>935.54563778251145</v>
      </c>
      <c r="Q365" s="711">
        <f t="shared" si="103"/>
        <v>913.78448424585554</v>
      </c>
      <c r="R365" s="711">
        <f t="shared" si="104"/>
        <v>898.06963715244638</v>
      </c>
      <c r="S365" s="711">
        <f t="shared" si="105"/>
        <v>888.54245773436594</v>
      </c>
      <c r="T365" s="711">
        <f t="shared" si="106"/>
        <v>885.28782946090394</v>
      </c>
    </row>
    <row r="366" spans="2:20">
      <c r="B366" s="581">
        <v>292</v>
      </c>
      <c r="C366" s="711">
        <f t="shared" si="91"/>
        <v>4.2498457242560708</v>
      </c>
      <c r="D366" s="711">
        <f t="shared" si="92"/>
        <v>1485.4359727650021</v>
      </c>
      <c r="E366" s="711">
        <f t="shared" si="93"/>
        <v>907.35485896381829</v>
      </c>
      <c r="F366" s="711">
        <f t="shared" si="94"/>
        <v>540.67974498802096</v>
      </c>
      <c r="G366" s="711">
        <f t="shared" si="95"/>
        <v>371.94991403072743</v>
      </c>
      <c r="H366" s="718">
        <f t="shared" si="96"/>
        <v>302.09464009761996</v>
      </c>
      <c r="I366" s="711">
        <f t="shared" si="97"/>
        <v>301.58610271366092</v>
      </c>
      <c r="J366" s="711">
        <f t="shared" si="98"/>
        <v>301.23187936535021</v>
      </c>
      <c r="K366" s="711">
        <f t="shared" si="99"/>
        <v>301.02280689735437</v>
      </c>
      <c r="L366" s="711">
        <f t="shared" si="100"/>
        <v>300.95338219154644</v>
      </c>
      <c r="N366" s="581">
        <v>292</v>
      </c>
      <c r="O366" s="711">
        <f t="shared" si="101"/>
        <v>4.2498457242560708</v>
      </c>
      <c r="P366" s="711">
        <f t="shared" si="102"/>
        <v>936.95431748697536</v>
      </c>
      <c r="Q366" s="711">
        <f t="shared" si="103"/>
        <v>915.24049483341219</v>
      </c>
      <c r="R366" s="711">
        <f t="shared" si="104"/>
        <v>899.55968892738133</v>
      </c>
      <c r="S366" s="711">
        <f t="shared" si="105"/>
        <v>890.05295029098397</v>
      </c>
      <c r="T366" s="711">
        <f t="shared" si="106"/>
        <v>886.80497582084911</v>
      </c>
    </row>
    <row r="367" spans="2:20">
      <c r="B367" s="581">
        <v>293</v>
      </c>
      <c r="C367" s="711">
        <f t="shared" si="91"/>
        <v>4.26439999043503</v>
      </c>
      <c r="D367" s="711">
        <f t="shared" si="92"/>
        <v>1485.5793244797844</v>
      </c>
      <c r="E367" s="711">
        <f t="shared" si="93"/>
        <v>908.30829032074678</v>
      </c>
      <c r="F367" s="711">
        <f t="shared" si="94"/>
        <v>541.57246912991764</v>
      </c>
      <c r="G367" s="711">
        <f t="shared" si="95"/>
        <v>372.39583374514962</v>
      </c>
      <c r="H367" s="718">
        <f t="shared" si="96"/>
        <v>302.1348903723607</v>
      </c>
      <c r="I367" s="711">
        <f t="shared" si="97"/>
        <v>301.62326306466554</v>
      </c>
      <c r="J367" s="711">
        <f t="shared" si="98"/>
        <v>301.2668331376268</v>
      </c>
      <c r="K367" s="711">
        <f t="shared" si="99"/>
        <v>301.05643546417986</v>
      </c>
      <c r="L367" s="711">
        <f t="shared" si="100"/>
        <v>300.98656531910183</v>
      </c>
      <c r="N367" s="581">
        <v>293</v>
      </c>
      <c r="O367" s="711">
        <f t="shared" si="101"/>
        <v>4.26439999043503</v>
      </c>
      <c r="P367" s="711">
        <f t="shared" si="102"/>
        <v>938.35990093344981</v>
      </c>
      <c r="Q367" s="711">
        <f t="shared" si="103"/>
        <v>916.69330513037039</v>
      </c>
      <c r="R367" s="711">
        <f t="shared" si="104"/>
        <v>901.04646558967147</v>
      </c>
      <c r="S367" s="711">
        <f t="shared" si="105"/>
        <v>891.56012280640891</v>
      </c>
      <c r="T367" s="711">
        <f t="shared" si="106"/>
        <v>888.31878751463626</v>
      </c>
    </row>
    <row r="368" spans="2:20">
      <c r="B368" s="581">
        <v>294</v>
      </c>
      <c r="C368" s="711">
        <f t="shared" si="91"/>
        <v>4.2789542566139893</v>
      </c>
      <c r="D368" s="711">
        <f t="shared" si="92"/>
        <v>1485.7220623717283</v>
      </c>
      <c r="E368" s="711">
        <f t="shared" si="93"/>
        <v>909.2577944689134</v>
      </c>
      <c r="F368" s="711">
        <f t="shared" si="94"/>
        <v>542.46345199110567</v>
      </c>
      <c r="G368" s="711">
        <f t="shared" si="95"/>
        <v>372.8419389764789</v>
      </c>
      <c r="H368" s="718">
        <f t="shared" si="96"/>
        <v>302.1753537154911</v>
      </c>
      <c r="I368" s="711">
        <f t="shared" si="97"/>
        <v>301.66063613391333</v>
      </c>
      <c r="J368" s="711">
        <f t="shared" si="98"/>
        <v>301.30199915333412</v>
      </c>
      <c r="K368" s="711">
        <f t="shared" si="99"/>
        <v>301.09027588743146</v>
      </c>
      <c r="L368" s="711">
        <f t="shared" si="100"/>
        <v>301.01996013431551</v>
      </c>
      <c r="N368" s="581">
        <v>294</v>
      </c>
      <c r="O368" s="711">
        <f t="shared" si="101"/>
        <v>4.2789542566139893</v>
      </c>
      <c r="P368" s="711">
        <f t="shared" si="102"/>
        <v>939.76239492746595</v>
      </c>
      <c r="Q368" s="711">
        <f t="shared" si="103"/>
        <v>918.14292217092338</v>
      </c>
      <c r="R368" s="711">
        <f t="shared" si="104"/>
        <v>902.52997433796759</v>
      </c>
      <c r="S368" s="711">
        <f t="shared" si="105"/>
        <v>893.06398257804449</v>
      </c>
      <c r="T368" s="711">
        <f t="shared" si="106"/>
        <v>889.82927187181406</v>
      </c>
    </row>
    <row r="369" spans="2:20">
      <c r="B369" s="581">
        <v>295</v>
      </c>
      <c r="C369" s="711">
        <f t="shared" si="91"/>
        <v>4.2935085227929486</v>
      </c>
      <c r="D369" s="711">
        <f t="shared" si="92"/>
        <v>1485.8641904701835</v>
      </c>
      <c r="E369" s="711">
        <f t="shared" si="93"/>
        <v>910.20339620997174</v>
      </c>
      <c r="F369" s="711">
        <f t="shared" si="94"/>
        <v>543.35269240291882</v>
      </c>
      <c r="G369" s="711">
        <f t="shared" si="95"/>
        <v>373.28822115920235</v>
      </c>
      <c r="H369" s="718">
        <f t="shared" si="96"/>
        <v>302.21603002783951</v>
      </c>
      <c r="I369" s="711">
        <f t="shared" si="97"/>
        <v>301.69822189138353</v>
      </c>
      <c r="J369" s="711">
        <f t="shared" si="98"/>
        <v>301.33737743361712</v>
      </c>
      <c r="K369" s="711">
        <f t="shared" si="99"/>
        <v>301.12432821966274</v>
      </c>
      <c r="L369" s="711">
        <f t="shared" si="100"/>
        <v>301.05356670032177</v>
      </c>
      <c r="N369" s="581">
        <v>295</v>
      </c>
      <c r="O369" s="711">
        <f t="shared" si="101"/>
        <v>4.2935085227929486</v>
      </c>
      <c r="P369" s="711">
        <f t="shared" si="102"/>
        <v>941.16180625959646</v>
      </c>
      <c r="Q369" s="711">
        <f t="shared" si="103"/>
        <v>919.58935297380356</v>
      </c>
      <c r="R369" s="711">
        <f t="shared" si="104"/>
        <v>904.01022235509845</v>
      </c>
      <c r="S369" s="711">
        <f t="shared" si="105"/>
        <v>894.56453688725446</v>
      </c>
      <c r="T369" s="711">
        <f t="shared" si="106"/>
        <v>891.33643620582109</v>
      </c>
    </row>
    <row r="370" spans="2:20">
      <c r="B370" s="581">
        <v>296</v>
      </c>
      <c r="C370" s="711">
        <f t="shared" si="91"/>
        <v>4.3080627889719079</v>
      </c>
      <c r="D370" s="711">
        <f t="shared" si="92"/>
        <v>1486.0057127692294</v>
      </c>
      <c r="E370" s="711">
        <f t="shared" si="93"/>
        <v>911.14512013476838</v>
      </c>
      <c r="F370" s="711">
        <f t="shared" si="94"/>
        <v>544.24018928045621</v>
      </c>
      <c r="G370" s="711">
        <f t="shared" si="95"/>
        <v>373.73467179934937</v>
      </c>
      <c r="H370" s="718">
        <f t="shared" si="96"/>
        <v>302.25691920649291</v>
      </c>
      <c r="I370" s="711">
        <f t="shared" si="97"/>
        <v>301.73602030272423</v>
      </c>
      <c r="J370" s="711">
        <f t="shared" si="98"/>
        <v>301.37296799486319</v>
      </c>
      <c r="K370" s="711">
        <f t="shared" si="99"/>
        <v>301.15859250841169</v>
      </c>
      <c r="L370" s="711">
        <f t="shared" si="100"/>
        <v>301.08738507515358</v>
      </c>
      <c r="N370" s="581">
        <v>296</v>
      </c>
      <c r="O370" s="711">
        <f t="shared" si="101"/>
        <v>4.3080627889719079</v>
      </c>
      <c r="P370" s="711">
        <f t="shared" si="102"/>
        <v>942.5581417054882</v>
      </c>
      <c r="Q370" s="711">
        <f t="shared" si="103"/>
        <v>921.03260454231599</v>
      </c>
      <c r="R370" s="711">
        <f t="shared" si="104"/>
        <v>905.48721680810479</v>
      </c>
      <c r="S370" s="711">
        <f t="shared" si="105"/>
        <v>896.06179299939822</v>
      </c>
      <c r="T370" s="711">
        <f t="shared" si="106"/>
        <v>892.84028781402151</v>
      </c>
    </row>
    <row r="371" spans="2:20">
      <c r="B371" s="581">
        <v>297</v>
      </c>
      <c r="C371" s="711">
        <f t="shared" si="91"/>
        <v>4.3226170551508671</v>
      </c>
      <c r="D371" s="711">
        <f t="shared" si="92"/>
        <v>1486.1466332280395</v>
      </c>
      <c r="E371" s="711">
        <f t="shared" si="93"/>
        <v>912.0829906254628</v>
      </c>
      <c r="F371" s="711">
        <f t="shared" si="94"/>
        <v>545.12594162119876</v>
      </c>
      <c r="G371" s="711">
        <f t="shared" si="95"/>
        <v>374.18128247420714</v>
      </c>
      <c r="H371" s="718">
        <f t="shared" si="96"/>
        <v>302.29802114483402</v>
      </c>
      <c r="I371" s="711">
        <f t="shared" si="97"/>
        <v>301.77403132929203</v>
      </c>
      <c r="J371" s="711">
        <f t="shared" si="98"/>
        <v>301.40877084874239</v>
      </c>
      <c r="K371" s="711">
        <f t="shared" si="99"/>
        <v>301.1930687962423</v>
      </c>
      <c r="L371" s="711">
        <f t="shared" si="100"/>
        <v>301.1214153117844</v>
      </c>
      <c r="N371" s="581">
        <v>297</v>
      </c>
      <c r="O371" s="711">
        <f t="shared" si="101"/>
        <v>4.3226170551508671</v>
      </c>
      <c r="P371" s="711">
        <f t="shared" si="102"/>
        <v>943.95140802589572</v>
      </c>
      <c r="Q371" s="711">
        <f t="shared" si="103"/>
        <v>922.4726838643727</v>
      </c>
      <c r="R371" s="711">
        <f t="shared" si="104"/>
        <v>906.96096484827433</v>
      </c>
      <c r="S371" s="711">
        <f t="shared" si="105"/>
        <v>897.55575816386613</v>
      </c>
      <c r="T371" s="711">
        <f t="shared" si="106"/>
        <v>894.34083397773918</v>
      </c>
    </row>
    <row r="372" spans="2:20">
      <c r="B372" s="581">
        <v>298</v>
      </c>
      <c r="C372" s="711">
        <f t="shared" si="91"/>
        <v>4.3371713213298264</v>
      </c>
      <c r="D372" s="711">
        <f t="shared" si="92"/>
        <v>1486.2869557712431</v>
      </c>
      <c r="E372" s="711">
        <f t="shared" si="93"/>
        <v>913.01703185762449</v>
      </c>
      <c r="F372" s="711">
        <f t="shared" si="94"/>
        <v>546.00994850364657</v>
      </c>
      <c r="G372" s="711">
        <f t="shared" si="95"/>
        <v>374.6280448320328</v>
      </c>
      <c r="H372" s="718">
        <f t="shared" si="96"/>
        <v>302.33933573257855</v>
      </c>
      <c r="I372" s="711">
        <f t="shared" si="97"/>
        <v>301.81225492819067</v>
      </c>
      <c r="J372" s="711">
        <f t="shared" si="98"/>
        <v>301.44478600224852</v>
      </c>
      <c r="K372" s="711">
        <f t="shared" si="99"/>
        <v>301.22775712078561</v>
      </c>
      <c r="L372" s="711">
        <f t="shared" si="100"/>
        <v>301.15565745816969</v>
      </c>
      <c r="N372" s="581">
        <v>298</v>
      </c>
      <c r="O372" s="711">
        <f t="shared" si="101"/>
        <v>4.3371713213298264</v>
      </c>
      <c r="P372" s="711">
        <f t="shared" si="102"/>
        <v>945.34161196671312</v>
      </c>
      <c r="Q372" s="711">
        <f t="shared" si="103"/>
        <v>923.90959791252646</v>
      </c>
      <c r="R372" s="711">
        <f t="shared" si="104"/>
        <v>908.43147361117644</v>
      </c>
      <c r="S372" s="711">
        <f t="shared" si="105"/>
        <v>899.04643961411432</v>
      </c>
      <c r="T372" s="711">
        <f t="shared" si="106"/>
        <v>895.8380819622945</v>
      </c>
    </row>
    <row r="373" spans="2:20">
      <c r="B373" s="581">
        <v>299</v>
      </c>
      <c r="C373" s="711">
        <f t="shared" si="91"/>
        <v>4.3517255875087848</v>
      </c>
      <c r="D373" s="711">
        <f t="shared" si="92"/>
        <v>1486.4266842892823</v>
      </c>
      <c r="E373" s="711">
        <f t="shared" si="93"/>
        <v>913.94726780230508</v>
      </c>
      <c r="F373" s="711">
        <f t="shared" si="94"/>
        <v>546.89220908597622</v>
      </c>
      <c r="G373" s="711">
        <f t="shared" si="95"/>
        <v>375.07495059176222</v>
      </c>
      <c r="H373" s="718">
        <f t="shared" si="96"/>
        <v>302.38086285581096</v>
      </c>
      <c r="I373" s="711">
        <f t="shared" si="97"/>
        <v>301.85069105231014</v>
      </c>
      <c r="J373" s="711">
        <f t="shared" si="98"/>
        <v>301.48101345773892</v>
      </c>
      <c r="K373" s="711">
        <f t="shared" si="99"/>
        <v>301.26265751478127</v>
      </c>
      <c r="L373" s="711">
        <f t="shared" si="100"/>
        <v>301.19011155728839</v>
      </c>
      <c r="N373" s="581">
        <v>299</v>
      </c>
      <c r="O373" s="711">
        <f t="shared" si="101"/>
        <v>4.3517255875087848</v>
      </c>
      <c r="P373" s="711">
        <f t="shared" si="102"/>
        <v>946.72876025900723</v>
      </c>
      <c r="Q373" s="711">
        <f t="shared" si="103"/>
        <v>925.34335364400408</v>
      </c>
      <c r="R373" s="711">
        <f t="shared" si="104"/>
        <v>909.89875021669673</v>
      </c>
      <c r="S373" s="711">
        <f t="shared" si="105"/>
        <v>900.53384456770016</v>
      </c>
      <c r="T373" s="711">
        <f t="shared" si="106"/>
        <v>897.33203901703826</v>
      </c>
    </row>
    <row r="374" spans="2:20">
      <c r="B374" s="581">
        <v>300</v>
      </c>
      <c r="C374" s="711">
        <f t="shared" si="91"/>
        <v>4.3662798536877441</v>
      </c>
      <c r="D374" s="711">
        <f t="shared" si="92"/>
        <v>1486.5658226387643</v>
      </c>
      <c r="E374" s="711">
        <f t="shared" si="93"/>
        <v>914.8737222280887</v>
      </c>
      <c r="F374" s="711">
        <f t="shared" si="94"/>
        <v>547.77272260471864</v>
      </c>
      <c r="G374" s="711">
        <f t="shared" si="95"/>
        <v>375.52199154271511</v>
      </c>
      <c r="H374" s="718">
        <f t="shared" si="96"/>
        <v>302.42260239702188</v>
      </c>
      <c r="I374" s="711">
        <f t="shared" si="97"/>
        <v>301.88933965036523</v>
      </c>
      <c r="J374" s="711">
        <f t="shared" si="98"/>
        <v>301.51745321297528</v>
      </c>
      <c r="K374" s="711">
        <f t="shared" si="99"/>
        <v>301.29777000611807</v>
      </c>
      <c r="L374" s="711">
        <f t="shared" si="100"/>
        <v>301.22477764718434</v>
      </c>
      <c r="N374" s="581">
        <v>300</v>
      </c>
      <c r="O374" s="711">
        <f t="shared" si="101"/>
        <v>4.3662798536877441</v>
      </c>
      <c r="P374" s="711">
        <f t="shared" si="102"/>
        <v>948.11285961905014</v>
      </c>
      <c r="Q374" s="711">
        <f t="shared" si="103"/>
        <v>926.773958000741</v>
      </c>
      <c r="R374" s="711">
        <f t="shared" si="104"/>
        <v>911.36280176907087</v>
      </c>
      <c r="S374" s="711">
        <f t="shared" si="105"/>
        <v>902.01798022631692</v>
      </c>
      <c r="T374" s="711">
        <f t="shared" si="106"/>
        <v>898.82271237538737</v>
      </c>
    </row>
    <row r="375" spans="2:20">
      <c r="B375" s="581">
        <v>301</v>
      </c>
      <c r="C375" s="711">
        <f t="shared" si="91"/>
        <v>4.3808341198667033</v>
      </c>
      <c r="D375" s="711">
        <f t="shared" si="92"/>
        <v>1486.7043746428099</v>
      </c>
      <c r="E375" s="711">
        <f t="shared" si="93"/>
        <v>915.796418703119</v>
      </c>
      <c r="F375" s="711">
        <f t="shared" si="94"/>
        <v>548.65148837345646</v>
      </c>
      <c r="G375" s="711">
        <f t="shared" si="95"/>
        <v>375.96915954429795</v>
      </c>
      <c r="H375" s="718">
        <f t="shared" si="96"/>
        <v>302.46455423514362</v>
      </c>
      <c r="I375" s="711">
        <f t="shared" si="97"/>
        <v>301.92820066693434</v>
      </c>
      <c r="J375" s="711">
        <f t="shared" si="98"/>
        <v>301.55410526116304</v>
      </c>
      <c r="K375" s="711">
        <f t="shared" si="99"/>
        <v>301.33309461787553</v>
      </c>
      <c r="L375" s="711">
        <f t="shared" si="100"/>
        <v>301.25965576100714</v>
      </c>
      <c r="N375" s="581">
        <v>301</v>
      </c>
      <c r="O375" s="711">
        <f t="shared" si="101"/>
        <v>4.3808341198667033</v>
      </c>
      <c r="P375" s="711">
        <f t="shared" si="102"/>
        <v>949.49391674835169</v>
      </c>
      <c r="Q375" s="711">
        <f t="shared" si="103"/>
        <v>928.2014179094142</v>
      </c>
      <c r="R375" s="711">
        <f t="shared" si="104"/>
        <v>912.82363535692002</v>
      </c>
      <c r="S375" s="711">
        <f t="shared" si="105"/>
        <v>903.49885377582825</v>
      </c>
      <c r="T375" s="711">
        <f t="shared" si="106"/>
        <v>900.31010925486009</v>
      </c>
    </row>
    <row r="376" spans="2:20">
      <c r="B376" s="581">
        <v>302</v>
      </c>
      <c r="C376" s="711">
        <f t="shared" si="91"/>
        <v>4.3953883860456626</v>
      </c>
      <c r="D376" s="711">
        <f t="shared" si="92"/>
        <v>1486.8423440913975</v>
      </c>
      <c r="E376" s="711">
        <f t="shared" si="93"/>
        <v>916.7153805971036</v>
      </c>
      <c r="F376" s="711">
        <f t="shared" si="94"/>
        <v>549.52850578154141</v>
      </c>
      <c r="G376" s="711">
        <f t="shared" si="95"/>
        <v>376.41644652570272</v>
      </c>
      <c r="H376" s="718">
        <f t="shared" si="96"/>
        <v>302.5067182455868</v>
      </c>
      <c r="I376" s="711">
        <f t="shared" si="97"/>
        <v>301.96727404249754</v>
      </c>
      <c r="J376" s="711">
        <f t="shared" si="98"/>
        <v>301.59096959099185</v>
      </c>
      <c r="K376" s="711">
        <f t="shared" si="99"/>
        <v>301.36863136836405</v>
      </c>
      <c r="L376" s="711">
        <f t="shared" si="100"/>
        <v>301.29474592705378</v>
      </c>
      <c r="N376" s="581">
        <v>302</v>
      </c>
      <c r="O376" s="711">
        <f t="shared" si="101"/>
        <v>4.3953883860456626</v>
      </c>
      <c r="P376" s="711">
        <f t="shared" si="102"/>
        <v>950.87193833369201</v>
      </c>
      <c r="Q376" s="711">
        <f t="shared" si="103"/>
        <v>929.6257402814756</v>
      </c>
      <c r="R376" s="711">
        <f t="shared" si="104"/>
        <v>914.28125805328477</v>
      </c>
      <c r="S376" s="711">
        <f t="shared" si="105"/>
        <v>904.97647238630384</v>
      </c>
      <c r="T376" s="711">
        <f t="shared" si="106"/>
        <v>901.79423685711038</v>
      </c>
    </row>
    <row r="377" spans="2:20">
      <c r="B377" s="581">
        <v>303</v>
      </c>
      <c r="C377" s="711">
        <f t="shared" si="91"/>
        <v>4.4099426522246219</v>
      </c>
      <c r="D377" s="711">
        <f t="shared" si="92"/>
        <v>1486.9797347417043</v>
      </c>
      <c r="E377" s="711">
        <f t="shared" si="93"/>
        <v>917.63063108329584</v>
      </c>
      <c r="F377" s="711">
        <f t="shared" si="94"/>
        <v>550.40377429283046</v>
      </c>
      <c r="G377" s="711">
        <f t="shared" si="95"/>
        <v>376.86384448560347</v>
      </c>
      <c r="H377" s="718">
        <f t="shared" si="96"/>
        <v>302.5490943002755</v>
      </c>
      <c r="I377" s="711">
        <f t="shared" si="97"/>
        <v>302.00655971347481</v>
      </c>
      <c r="J377" s="711">
        <f t="shared" si="98"/>
        <v>301.62804618667496</v>
      </c>
      <c r="K377" s="711">
        <f t="shared" si="99"/>
        <v>301.40438027116602</v>
      </c>
      <c r="L377" s="711">
        <f t="shared" si="100"/>
        <v>301.33004816880884</v>
      </c>
      <c r="N377" s="581">
        <v>303</v>
      </c>
      <c r="O377" s="711">
        <f t="shared" si="101"/>
        <v>4.4099426522246219</v>
      </c>
      <c r="P377" s="711">
        <f t="shared" si="102"/>
        <v>952.24693104715334</v>
      </c>
      <c r="Q377" s="711">
        <f t="shared" si="103"/>
        <v>931.04693201318628</v>
      </c>
      <c r="R377" s="711">
        <f t="shared" si="104"/>
        <v>915.7356769156587</v>
      </c>
      <c r="S377" s="711">
        <f t="shared" si="105"/>
        <v>906.45084321205343</v>
      </c>
      <c r="T377" s="711">
        <f t="shared" si="106"/>
        <v>903.27510236796309</v>
      </c>
    </row>
    <row r="378" spans="2:20">
      <c r="B378" s="581">
        <v>304</v>
      </c>
      <c r="C378" s="711">
        <f t="shared" si="91"/>
        <v>4.4244969184035812</v>
      </c>
      <c r="D378" s="711">
        <f t="shared" si="92"/>
        <v>1487.1165503184416</v>
      </c>
      <c r="E378" s="711">
        <f t="shared" si="93"/>
        <v>918.54219314045565</v>
      </c>
      <c r="F378" s="711">
        <f t="shared" si="94"/>
        <v>551.2772934444414</v>
      </c>
      <c r="G378" s="711">
        <f t="shared" si="95"/>
        <v>377.31134549184981</v>
      </c>
      <c r="H378" s="718">
        <f t="shared" si="96"/>
        <v>302.59168226768332</v>
      </c>
      <c r="I378" s="711">
        <f t="shared" si="97"/>
        <v>302.04605761226395</v>
      </c>
      <c r="J378" s="711">
        <f t="shared" si="98"/>
        <v>301.66533502798887</v>
      </c>
      <c r="K378" s="711">
        <f t="shared" si="99"/>
        <v>301.44034133517596</v>
      </c>
      <c r="L378" s="711">
        <f t="shared" si="100"/>
        <v>301.36556250498603</v>
      </c>
      <c r="N378" s="581">
        <v>304</v>
      </c>
      <c r="O378" s="711">
        <f t="shared" si="101"/>
        <v>4.4244969184035812</v>
      </c>
      <c r="P378" s="711">
        <f t="shared" si="102"/>
        <v>953.61890154615298</v>
      </c>
      <c r="Q378" s="711">
        <f t="shared" si="103"/>
        <v>932.46499998564946</v>
      </c>
      <c r="R378" s="711">
        <f t="shared" si="104"/>
        <v>917.18689898602349</v>
      </c>
      <c r="S378" s="711">
        <f t="shared" si="105"/>
        <v>907.92197339166171</v>
      </c>
      <c r="T378" s="711">
        <f t="shared" si="106"/>
        <v>904.75271295744881</v>
      </c>
    </row>
    <row r="379" spans="2:20">
      <c r="B379" s="581">
        <v>305</v>
      </c>
      <c r="C379" s="711">
        <f t="shared" si="91"/>
        <v>4.4390511845825404</v>
      </c>
      <c r="D379" s="711">
        <f t="shared" si="92"/>
        <v>1487.2527945141878</v>
      </c>
      <c r="E379" s="711">
        <f t="shared" si="93"/>
        <v>919.45008955478693</v>
      </c>
      <c r="F379" s="711">
        <f t="shared" si="94"/>
        <v>552.1490628455266</v>
      </c>
      <c r="G379" s="711">
        <f t="shared" si="95"/>
        <v>377.75894168115798</v>
      </c>
      <c r="H379" s="718">
        <f t="shared" si="96"/>
        <v>302.63448201286877</v>
      </c>
      <c r="I379" s="711">
        <f t="shared" si="97"/>
        <v>302.0857676672785</v>
      </c>
      <c r="J379" s="711">
        <f t="shared" si="98"/>
        <v>301.70283609031276</v>
      </c>
      <c r="K379" s="711">
        <f t="shared" si="99"/>
        <v>301.47651456464098</v>
      </c>
      <c r="L379" s="711">
        <f t="shared" si="100"/>
        <v>301.4012889495682</v>
      </c>
      <c r="N379" s="581">
        <v>305</v>
      </c>
      <c r="O379" s="711">
        <f t="shared" si="101"/>
        <v>4.4390511845825404</v>
      </c>
      <c r="P379" s="711">
        <f t="shared" si="102"/>
        <v>954.98785647347574</v>
      </c>
      <c r="Q379" s="711">
        <f t="shared" si="103"/>
        <v>933.87995106484334</v>
      </c>
      <c r="R379" s="711">
        <f t="shared" si="104"/>
        <v>918.63493129088283</v>
      </c>
      <c r="S379" s="711">
        <f t="shared" si="105"/>
        <v>909.38987004802289</v>
      </c>
      <c r="T379" s="711">
        <f t="shared" si="106"/>
        <v>906.22707577983863</v>
      </c>
    </row>
    <row r="380" spans="2:20">
      <c r="B380" s="581">
        <v>306</v>
      </c>
      <c r="C380" s="711">
        <f t="shared" si="91"/>
        <v>4.4536054507614988</v>
      </c>
      <c r="D380" s="711">
        <f t="shared" si="92"/>
        <v>1487.3884709897166</v>
      </c>
      <c r="E380" s="711">
        <f t="shared" si="93"/>
        <v>920.35434292185482</v>
      </c>
      <c r="F380" s="711">
        <f t="shared" si="94"/>
        <v>553.01908217606547</v>
      </c>
      <c r="G380" s="711">
        <f t="shared" si="95"/>
        <v>378.20662525879897</v>
      </c>
      <c r="H380" s="718">
        <f t="shared" si="96"/>
        <v>302.67749339750998</v>
      </c>
      <c r="I380" s="711">
        <f t="shared" si="97"/>
        <v>302.12568980298522</v>
      </c>
      <c r="J380" s="711">
        <f t="shared" si="98"/>
        <v>301.74054934466767</v>
      </c>
      <c r="K380" s="711">
        <f t="shared" si="99"/>
        <v>301.51289995920104</v>
      </c>
      <c r="L380" s="711">
        <f t="shared" si="100"/>
        <v>301.43722751184811</v>
      </c>
      <c r="N380" s="581">
        <v>306</v>
      </c>
      <c r="O380" s="711">
        <f t="shared" si="101"/>
        <v>4.4536054507614988</v>
      </c>
      <c r="P380" s="711">
        <f t="shared" si="102"/>
        <v>956.35380245730516</v>
      </c>
      <c r="Q380" s="711">
        <f t="shared" si="103"/>
        <v>935.29179210165535</v>
      </c>
      <c r="R380" s="711">
        <f t="shared" si="104"/>
        <v>920.0797808412957</v>
      </c>
      <c r="S380" s="711">
        <f t="shared" si="105"/>
        <v>910.85454028837523</v>
      </c>
      <c r="T380" s="711">
        <f t="shared" si="106"/>
        <v>907.69819797367848</v>
      </c>
    </row>
    <row r="381" spans="2:20">
      <c r="B381" s="581">
        <v>307</v>
      </c>
      <c r="C381" s="711">
        <f t="shared" si="91"/>
        <v>4.4681597169404581</v>
      </c>
      <c r="D381" s="711">
        <f t="shared" si="92"/>
        <v>1487.5235833743213</v>
      </c>
      <c r="E381" s="711">
        <f t="shared" si="93"/>
        <v>921.25497564848149</v>
      </c>
      <c r="F381" s="711">
        <f t="shared" si="94"/>
        <v>553.88735118567502</v>
      </c>
      <c r="G381" s="711">
        <f t="shared" si="95"/>
        <v>378.65438849828456</v>
      </c>
      <c r="H381" s="718">
        <f t="shared" si="96"/>
        <v>302.72071627994006</v>
      </c>
      <c r="I381" s="711">
        <f t="shared" si="97"/>
        <v>302.16582393994156</v>
      </c>
      <c r="J381" s="711">
        <f t="shared" si="98"/>
        <v>301.77847475775565</v>
      </c>
      <c r="K381" s="711">
        <f t="shared" si="99"/>
        <v>301.54949751392883</v>
      </c>
      <c r="L381" s="711">
        <f t="shared" si="100"/>
        <v>301.47337819646873</v>
      </c>
      <c r="N381" s="581">
        <v>307</v>
      </c>
      <c r="O381" s="711">
        <f t="shared" si="101"/>
        <v>4.4681597169404581</v>
      </c>
      <c r="P381" s="711">
        <f t="shared" si="102"/>
        <v>957.7167461112565</v>
      </c>
      <c r="Q381" s="711">
        <f t="shared" si="103"/>
        <v>936.70052993191416</v>
      </c>
      <c r="R381" s="711">
        <f t="shared" si="104"/>
        <v>921.52145463291129</v>
      </c>
      <c r="S381" s="711">
        <f t="shared" si="105"/>
        <v>912.31599120433521</v>
      </c>
      <c r="T381" s="711">
        <f t="shared" si="106"/>
        <v>909.16608666182378</v>
      </c>
    </row>
    <row r="382" spans="2:20">
      <c r="B382" s="581">
        <v>308</v>
      </c>
      <c r="C382" s="711">
        <f t="shared" si="91"/>
        <v>4.4827139831194174</v>
      </c>
      <c r="D382" s="711">
        <f t="shared" si="92"/>
        <v>1487.6581352661367</v>
      </c>
      <c r="E382" s="711">
        <f t="shared" si="93"/>
        <v>922.15200995461998</v>
      </c>
      <c r="F382" s="711">
        <f t="shared" si="94"/>
        <v>554.75386969243846</v>
      </c>
      <c r="G382" s="711">
        <f t="shared" si="95"/>
        <v>379.1022237410503</v>
      </c>
      <c r="H382" s="718">
        <f t="shared" si="96"/>
        <v>302.76415051518188</v>
      </c>
      <c r="I382" s="711">
        <f t="shared" si="97"/>
        <v>302.20616999483269</v>
      </c>
      <c r="J382" s="711">
        <f t="shared" si="98"/>
        <v>301.81661229199858</v>
      </c>
      <c r="K382" s="711">
        <f t="shared" si="99"/>
        <v>301.58630721936981</v>
      </c>
      <c r="L382" s="711">
        <f t="shared" si="100"/>
        <v>301.50974100346343</v>
      </c>
      <c r="N382" s="581">
        <v>308</v>
      </c>
      <c r="O382" s="711">
        <f t="shared" si="101"/>
        <v>4.4827139831194174</v>
      </c>
      <c r="P382" s="711">
        <f t="shared" si="102"/>
        <v>959.07669403440798</v>
      </c>
      <c r="Q382" s="711">
        <f t="shared" si="103"/>
        <v>938.10617137642384</v>
      </c>
      <c r="R382" s="711">
        <f t="shared" si="104"/>
        <v>922.9599596460024</v>
      </c>
      <c r="S382" s="711">
        <f t="shared" si="105"/>
        <v>913.77422987193222</v>
      </c>
      <c r="T382" s="711">
        <f t="shared" si="106"/>
        <v>910.63074895147417</v>
      </c>
    </row>
    <row r="383" spans="2:20">
      <c r="B383" s="581">
        <v>309</v>
      </c>
      <c r="C383" s="711">
        <f t="shared" si="91"/>
        <v>4.4972682492983767</v>
      </c>
      <c r="D383" s="711">
        <f t="shared" si="92"/>
        <v>1487.7921302324548</v>
      </c>
      <c r="E383" s="711">
        <f t="shared" si="93"/>
        <v>923.04546787520871</v>
      </c>
      <c r="F383" s="711">
        <f t="shared" si="94"/>
        <v>555.61863758175105</v>
      </c>
      <c r="G383" s="711">
        <f t="shared" si="95"/>
        <v>379.55012339613728</v>
      </c>
      <c r="H383" s="718">
        <f t="shared" si="96"/>
        <v>302.80779595498211</v>
      </c>
      <c r="I383" s="711">
        <f t="shared" si="97"/>
        <v>302.24672788050884</v>
      </c>
      <c r="J383" s="711">
        <f t="shared" si="98"/>
        <v>301.854961905577</v>
      </c>
      <c r="K383" s="711">
        <f t="shared" si="99"/>
        <v>301.62332906158167</v>
      </c>
      <c r="L383" s="711">
        <f t="shared" si="100"/>
        <v>301.54631592829594</v>
      </c>
      <c r="N383" s="581">
        <v>309</v>
      </c>
      <c r="O383" s="711">
        <f t="shared" si="101"/>
        <v>4.4972682492983767</v>
      </c>
      <c r="P383" s="711">
        <f t="shared" si="102"/>
        <v>960.43365281133333</v>
      </c>
      <c r="Q383" s="711">
        <f t="shared" si="103"/>
        <v>939.50872324099646</v>
      </c>
      <c r="R383" s="711">
        <f t="shared" si="104"/>
        <v>924.39530284549915</v>
      </c>
      <c r="S383" s="711">
        <f t="shared" si="105"/>
        <v>915.22926335164243</v>
      </c>
      <c r="T383" s="711">
        <f t="shared" si="106"/>
        <v>912.09219193420779</v>
      </c>
    </row>
    <row r="384" spans="2:20">
      <c r="B384" s="581">
        <v>310</v>
      </c>
      <c r="C384" s="711">
        <f t="shared" si="91"/>
        <v>4.5118225154773359</v>
      </c>
      <c r="D384" s="711">
        <f t="shared" si="92"/>
        <v>1487.9255718100396</v>
      </c>
      <c r="E384" s="711">
        <f t="shared" si="93"/>
        <v>923.9353712620042</v>
      </c>
      <c r="F384" s="711">
        <f t="shared" si="94"/>
        <v>556.48165480518344</v>
      </c>
      <c r="G384" s="711">
        <f t="shared" si="95"/>
        <v>379.99807993987076</v>
      </c>
      <c r="H384" s="718">
        <f t="shared" si="96"/>
        <v>302.85165244784605</v>
      </c>
      <c r="I384" s="711">
        <f t="shared" si="97"/>
        <v>302.28749750602185</v>
      </c>
      <c r="J384" s="711">
        <f t="shared" si="98"/>
        <v>301.89352355246848</v>
      </c>
      <c r="K384" s="711">
        <f t="shared" si="99"/>
        <v>301.66056302217419</v>
      </c>
      <c r="L384" s="711">
        <f t="shared" si="100"/>
        <v>301.58310296190035</v>
      </c>
      <c r="N384" s="581">
        <v>310</v>
      </c>
      <c r="O384" s="711">
        <f t="shared" si="101"/>
        <v>4.5118225154773359</v>
      </c>
      <c r="P384" s="711">
        <f t="shared" si="102"/>
        <v>961.78762901213372</v>
      </c>
      <c r="Q384" s="711">
        <f t="shared" si="103"/>
        <v>940.9081923164847</v>
      </c>
      <c r="R384" s="711">
        <f t="shared" si="104"/>
        <v>925.82749118102311</v>
      </c>
      <c r="S384" s="711">
        <f t="shared" si="105"/>
        <v>916.68109868842339</v>
      </c>
      <c r="T384" s="711">
        <f t="shared" si="106"/>
        <v>913.55042268601562</v>
      </c>
    </row>
    <row r="385" spans="2:20">
      <c r="B385" s="581">
        <v>311</v>
      </c>
      <c r="C385" s="711">
        <f t="shared" si="91"/>
        <v>4.5263767816562952</v>
      </c>
      <c r="D385" s="711">
        <f t="shared" si="92"/>
        <v>1488.0584635054367</v>
      </c>
      <c r="E385" s="711">
        <f t="shared" si="93"/>
        <v>924.82174178539447</v>
      </c>
      <c r="F385" s="711">
        <f t="shared" si="94"/>
        <v>557.34292137936211</v>
      </c>
      <c r="G385" s="711">
        <f t="shared" si="95"/>
        <v>380.4460859155372</v>
      </c>
      <c r="H385" s="718">
        <f t="shared" si="96"/>
        <v>302.89571983907149</v>
      </c>
      <c r="I385" s="711">
        <f t="shared" si="97"/>
        <v>302.32847877666188</v>
      </c>
      <c r="J385" s="711">
        <f t="shared" si="98"/>
        <v>301.9322971824862</v>
      </c>
      <c r="K385" s="711">
        <f t="shared" si="99"/>
        <v>301.69800907834832</v>
      </c>
      <c r="L385" s="711">
        <f t="shared" si="100"/>
        <v>301.62010209072071</v>
      </c>
      <c r="N385" s="581">
        <v>311</v>
      </c>
      <c r="O385" s="711">
        <f t="shared" si="101"/>
        <v>4.5263767816562952</v>
      </c>
      <c r="P385" s="711">
        <f t="shared" si="102"/>
        <v>963.13862919246912</v>
      </c>
      <c r="Q385" s="711">
        <f t="shared" si="103"/>
        <v>942.3045853788152</v>
      </c>
      <c r="R385" s="711">
        <f t="shared" si="104"/>
        <v>927.25653158692023</v>
      </c>
      <c r="S385" s="711">
        <f t="shared" si="105"/>
        <v>918.12974291174783</v>
      </c>
      <c r="T385" s="711">
        <f t="shared" si="106"/>
        <v>915.00544826733551</v>
      </c>
    </row>
    <row r="386" spans="2:20">
      <c r="B386" s="581">
        <v>312</v>
      </c>
      <c r="C386" s="711">
        <f t="shared" si="91"/>
        <v>4.5409310478352545</v>
      </c>
      <c r="D386" s="711">
        <f t="shared" si="92"/>
        <v>1488.1908087952788</v>
      </c>
      <c r="E386" s="711">
        <f t="shared" si="93"/>
        <v>925.70460093619181</v>
      </c>
      <c r="F386" s="711">
        <f t="shared" si="94"/>
        <v>558.20243738486636</v>
      </c>
      <c r="G386" s="711">
        <f t="shared" si="95"/>
        <v>380.89413393305932</v>
      </c>
      <c r="H386" s="718">
        <f t="shared" si="96"/>
        <v>302.93999797078254</v>
      </c>
      <c r="I386" s="711">
        <f t="shared" si="97"/>
        <v>302.36967159399393</v>
      </c>
      <c r="J386" s="711">
        <f t="shared" si="98"/>
        <v>301.97128274131688</v>
      </c>
      <c r="K386" s="711">
        <f t="shared" si="99"/>
        <v>301.73566720293564</v>
      </c>
      <c r="L386" s="711">
        <f t="shared" si="100"/>
        <v>301.65731329675049</v>
      </c>
      <c r="N386" s="581">
        <v>312</v>
      </c>
      <c r="O386" s="711">
        <f t="shared" si="101"/>
        <v>4.5409310478352545</v>
      </c>
      <c r="P386" s="711">
        <f t="shared" si="102"/>
        <v>964.48665989359006</v>
      </c>
      <c r="Q386" s="711">
        <f t="shared" si="103"/>
        <v>943.6979091890214</v>
      </c>
      <c r="R386" s="711">
        <f t="shared" si="104"/>
        <v>928.68243098229527</v>
      </c>
      <c r="S386" s="711">
        <f t="shared" si="105"/>
        <v>919.57520303563786</v>
      </c>
      <c r="T386" s="711">
        <f t="shared" si="106"/>
        <v>916.45727572308658</v>
      </c>
    </row>
    <row r="387" spans="2:20">
      <c r="B387" s="581">
        <v>313</v>
      </c>
      <c r="C387" s="711">
        <f t="shared" si="91"/>
        <v>4.5554853140142129</v>
      </c>
      <c r="D387" s="711">
        <f t="shared" si="92"/>
        <v>1488.3226111265899</v>
      </c>
      <c r="E387" s="711">
        <f t="shared" si="93"/>
        <v>926.58397002740628</v>
      </c>
      <c r="F387" s="711">
        <f t="shared" si="94"/>
        <v>559.06020296514282</v>
      </c>
      <c r="G387" s="711">
        <f t="shared" si="95"/>
        <v>381.34221666866893</v>
      </c>
      <c r="H387" s="718">
        <f t="shared" si="96"/>
        <v>302.98448668196329</v>
      </c>
      <c r="I387" s="711">
        <f t="shared" si="97"/>
        <v>302.41107585589407</v>
      </c>
      <c r="J387" s="711">
        <f t="shared" si="98"/>
        <v>302.01048017055916</v>
      </c>
      <c r="K387" s="711">
        <f t="shared" si="99"/>
        <v>301.77353736443729</v>
      </c>
      <c r="L387" s="711">
        <f t="shared" si="100"/>
        <v>301.69473655757224</v>
      </c>
      <c r="N387" s="581">
        <v>313</v>
      </c>
      <c r="O387" s="711">
        <f t="shared" si="101"/>
        <v>4.5554853140142129</v>
      </c>
      <c r="P387" s="711">
        <f t="shared" si="102"/>
        <v>965.83172764236997</v>
      </c>
      <c r="Q387" s="711">
        <f t="shared" si="103"/>
        <v>945.08817049327547</v>
      </c>
      <c r="R387" s="711">
        <f t="shared" si="104"/>
        <v>930.10519627104486</v>
      </c>
      <c r="S387" s="711">
        <f t="shared" si="105"/>
        <v>921.01748605869864</v>
      </c>
      <c r="T387" s="711">
        <f t="shared" si="106"/>
        <v>917.90591208270359</v>
      </c>
    </row>
    <row r="388" spans="2:20">
      <c r="B388" s="581">
        <v>314</v>
      </c>
      <c r="C388" s="711">
        <f t="shared" si="91"/>
        <v>4.5700395801931721</v>
      </c>
      <c r="D388" s="711">
        <f t="shared" si="92"/>
        <v>1488.4538739170828</v>
      </c>
      <c r="E388" s="711">
        <f t="shared" si="93"/>
        <v>927.45987019599966</v>
      </c>
      <c r="F388" s="711">
        <f t="shared" si="94"/>
        <v>559.91621832543467</v>
      </c>
      <c r="G388" s="711">
        <f t="shared" si="95"/>
        <v>381.79032686457833</v>
      </c>
      <c r="H388" s="718">
        <f t="shared" si="96"/>
        <v>303.02918580849155</v>
      </c>
      <c r="I388" s="711">
        <f t="shared" si="97"/>
        <v>302.45269145658534</v>
      </c>
      <c r="J388" s="711">
        <f t="shared" si="98"/>
        <v>302.04988940776121</v>
      </c>
      <c r="K388" s="711">
        <f t="shared" si="99"/>
        <v>301.81161952706282</v>
      </c>
      <c r="L388" s="711">
        <f t="shared" si="100"/>
        <v>301.73237184639669</v>
      </c>
      <c r="N388" s="581">
        <v>314</v>
      </c>
      <c r="O388" s="711">
        <f t="shared" si="101"/>
        <v>4.5700395801931721</v>
      </c>
      <c r="P388" s="711">
        <f t="shared" si="102"/>
        <v>967.17383895133571</v>
      </c>
      <c r="Q388" s="711">
        <f t="shared" si="103"/>
        <v>946.47537602292243</v>
      </c>
      <c r="R388" s="711">
        <f t="shared" si="104"/>
        <v>931.52483434189071</v>
      </c>
      <c r="S388" s="711">
        <f t="shared" si="105"/>
        <v>922.45659896415305</v>
      </c>
      <c r="T388" s="711">
        <f t="shared" si="106"/>
        <v>919.35136436017035</v>
      </c>
    </row>
    <row r="389" spans="2:20">
      <c r="B389" s="581">
        <v>315</v>
      </c>
      <c r="C389" s="711">
        <f t="shared" si="91"/>
        <v>4.5845938463721314</v>
      </c>
      <c r="D389" s="711">
        <f t="shared" si="92"/>
        <v>1488.5846005554572</v>
      </c>
      <c r="E389" s="711">
        <f t="shared" si="93"/>
        <v>928.33232240461939</v>
      </c>
      <c r="F389" s="711">
        <f t="shared" si="94"/>
        <v>560.77048373172852</v>
      </c>
      <c r="G389" s="711">
        <f t="shared" si="95"/>
        <v>382.23845732864993</v>
      </c>
      <c r="H389" s="718">
        <f t="shared" si="96"/>
        <v>303.07409518317161</v>
      </c>
      <c r="I389" s="711">
        <f t="shared" si="97"/>
        <v>302.49451828667384</v>
      </c>
      <c r="J389" s="711">
        <f t="shared" si="98"/>
        <v>302.08951038645841</v>
      </c>
      <c r="K389" s="711">
        <f t="shared" si="99"/>
        <v>301.84991365076905</v>
      </c>
      <c r="L389" s="711">
        <f t="shared" si="100"/>
        <v>301.7702191321016</v>
      </c>
      <c r="N389" s="581">
        <v>315</v>
      </c>
      <c r="O389" s="711">
        <f t="shared" si="101"/>
        <v>4.5845938463721314</v>
      </c>
      <c r="P389" s="711">
        <f t="shared" si="102"/>
        <v>968.51300031870028</v>
      </c>
      <c r="Q389" s="711">
        <f t="shared" si="103"/>
        <v>947.8595324945112</v>
      </c>
      <c r="R389" s="711">
        <f t="shared" si="104"/>
        <v>932.94135206841338</v>
      </c>
      <c r="S389" s="711">
        <f t="shared" si="105"/>
        <v>923.8925487198743</v>
      </c>
      <c r="T389" s="711">
        <f t="shared" si="106"/>
        <v>920.79363955405438</v>
      </c>
    </row>
    <row r="390" spans="2:20">
      <c r="B390" s="581">
        <v>316</v>
      </c>
      <c r="C390" s="711">
        <f t="shared" si="91"/>
        <v>4.5991481125510907</v>
      </c>
      <c r="D390" s="711">
        <f t="shared" si="92"/>
        <v>1488.7147944016904</v>
      </c>
      <c r="E390" s="711">
        <f t="shared" si="93"/>
        <v>929.20134744331438</v>
      </c>
      <c r="F390" s="711">
        <f t="shared" si="94"/>
        <v>561.6229995097159</v>
      </c>
      <c r="G390" s="711">
        <f t="shared" si="95"/>
        <v>382.68660093406407</v>
      </c>
      <c r="H390" s="718">
        <f t="shared" si="96"/>
        <v>303.11921463576761</v>
      </c>
      <c r="I390" s="711">
        <f t="shared" si="97"/>
        <v>302.53655623318417</v>
      </c>
      <c r="J390" s="711">
        <f t="shared" si="98"/>
        <v>302.12934303621091</v>
      </c>
      <c r="K390" s="711">
        <f t="shared" si="99"/>
        <v>301.88841969129857</v>
      </c>
      <c r="L390" s="711">
        <f t="shared" si="100"/>
        <v>301.80827837927097</v>
      </c>
      <c r="N390" s="581">
        <v>316</v>
      </c>
      <c r="O390" s="711">
        <f t="shared" si="101"/>
        <v>4.5991481125510907</v>
      </c>
      <c r="P390" s="711">
        <f t="shared" si="102"/>
        <v>969.84921822839328</v>
      </c>
      <c r="Q390" s="711">
        <f t="shared" si="103"/>
        <v>949.24064660982833</v>
      </c>
      <c r="R390" s="711">
        <f t="shared" si="104"/>
        <v>934.35475630908536</v>
      </c>
      <c r="S390" s="711">
        <f t="shared" si="105"/>
        <v>925.32534227842052</v>
      </c>
      <c r="T390" s="711">
        <f t="shared" si="106"/>
        <v>922.23274464754024</v>
      </c>
    </row>
    <row r="391" spans="2:20">
      <c r="B391" s="581">
        <v>317</v>
      </c>
      <c r="C391" s="711">
        <f t="shared" si="91"/>
        <v>4.61370237873005</v>
      </c>
      <c r="D391" s="711">
        <f t="shared" si="92"/>
        <v>1488.8444587873273</v>
      </c>
      <c r="E391" s="711">
        <f t="shared" si="93"/>
        <v>930.06696593123115</v>
      </c>
      <c r="F391" s="711">
        <f t="shared" si="94"/>
        <v>562.47376604377143</v>
      </c>
      <c r="G391" s="711">
        <f t="shared" si="95"/>
        <v>383.13475061898544</v>
      </c>
      <c r="H391" s="718">
        <f t="shared" si="96"/>
        <v>303.16454399303626</v>
      </c>
      <c r="I391" s="711">
        <f t="shared" si="97"/>
        <v>302.57880517959507</v>
      </c>
      <c r="J391" s="711">
        <f t="shared" si="98"/>
        <v>302.1693872826408</v>
      </c>
      <c r="K391" s="711">
        <f t="shared" si="99"/>
        <v>301.92713760021809</v>
      </c>
      <c r="L391" s="711">
        <f t="shared" si="100"/>
        <v>301.84654954823367</v>
      </c>
      <c r="N391" s="581">
        <v>317</v>
      </c>
      <c r="O391" s="711">
        <f t="shared" si="101"/>
        <v>4.61370237873005</v>
      </c>
      <c r="P391" s="711">
        <f t="shared" si="102"/>
        <v>971.18249915009289</v>
      </c>
      <c r="Q391" s="711">
        <f t="shared" si="103"/>
        <v>950.61872505592964</v>
      </c>
      <c r="R391" s="711">
        <f t="shared" si="104"/>
        <v>935.7650539073046</v>
      </c>
      <c r="S391" s="711">
        <f t="shared" si="105"/>
        <v>926.75498657706839</v>
      </c>
      <c r="T391" s="711">
        <f t="shared" si="106"/>
        <v>923.66868660846364</v>
      </c>
    </row>
    <row r="392" spans="2:20">
      <c r="B392" s="581">
        <v>318</v>
      </c>
      <c r="C392" s="711">
        <f t="shared" si="91"/>
        <v>4.6282566449090092</v>
      </c>
      <c r="D392" s="711">
        <f t="shared" si="92"/>
        <v>1488.9735970157662</v>
      </c>
      <c r="E392" s="711">
        <f t="shared" si="93"/>
        <v>930.92919831829238</v>
      </c>
      <c r="F392" s="711">
        <f t="shared" si="94"/>
        <v>563.32278377594537</v>
      </c>
      <c r="G392" s="711">
        <f t="shared" si="95"/>
        <v>383.58289938622812</v>
      </c>
      <c r="H392" s="718">
        <f t="shared" si="96"/>
        <v>303.21008307875934</v>
      </c>
      <c r="I392" s="711">
        <f t="shared" si="97"/>
        <v>302.62126500587453</v>
      </c>
      <c r="J392" s="711">
        <f t="shared" si="98"/>
        <v>302.2096430474694</v>
      </c>
      <c r="K392" s="711">
        <f t="shared" si="99"/>
        <v>301.96606732495655</v>
      </c>
      <c r="L392" s="711">
        <f t="shared" si="100"/>
        <v>301.88503259510185</v>
      </c>
      <c r="N392" s="581">
        <v>318</v>
      </c>
      <c r="O392" s="711">
        <f t="shared" si="101"/>
        <v>4.6282566449090092</v>
      </c>
      <c r="P392" s="711">
        <f t="shared" si="102"/>
        <v>972.5128495392571</v>
      </c>
      <c r="Q392" s="711">
        <f t="shared" si="103"/>
        <v>951.99377450517284</v>
      </c>
      <c r="R392" s="711">
        <f t="shared" si="104"/>
        <v>937.17225169142682</v>
      </c>
      <c r="S392" s="711">
        <f t="shared" si="105"/>
        <v>928.18148853784669</v>
      </c>
      <c r="T392" s="711">
        <f t="shared" si="106"/>
        <v>925.10147238934496</v>
      </c>
    </row>
    <row r="393" spans="2:20">
      <c r="B393" s="581">
        <v>319</v>
      </c>
      <c r="C393" s="711">
        <f t="shared" si="91"/>
        <v>4.6428109110879685</v>
      </c>
      <c r="D393" s="711">
        <f t="shared" si="92"/>
        <v>1489.1022123625423</v>
      </c>
      <c r="E393" s="711">
        <f t="shared" si="93"/>
        <v>931.78806488685586</v>
      </c>
      <c r="F393" s="711">
        <f t="shared" si="94"/>
        <v>564.17005320497208</v>
      </c>
      <c r="G393" s="711">
        <f t="shared" si="95"/>
        <v>384.03104030291883</v>
      </c>
      <c r="H393" s="718">
        <f t="shared" si="96"/>
        <v>303.25583171377616</v>
      </c>
      <c r="I393" s="711">
        <f t="shared" si="97"/>
        <v>302.66393558851502</v>
      </c>
      <c r="J393" s="711">
        <f t="shared" si="98"/>
        <v>302.25011024855405</v>
      </c>
      <c r="K393" s="711">
        <f t="shared" si="99"/>
        <v>302.00520880884324</v>
      </c>
      <c r="L393" s="711">
        <f t="shared" si="100"/>
        <v>301.92372747180946</v>
      </c>
      <c r="N393" s="581">
        <v>319</v>
      </c>
      <c r="O393" s="711">
        <f t="shared" si="101"/>
        <v>4.6428109110879685</v>
      </c>
      <c r="P393" s="711">
        <f t="shared" si="102"/>
        <v>973.84027583715476</v>
      </c>
      <c r="Q393" s="711">
        <f t="shared" si="103"/>
        <v>953.36580161525012</v>
      </c>
      <c r="R393" s="711">
        <f t="shared" si="104"/>
        <v>938.57635647479947</v>
      </c>
      <c r="S393" s="711">
        <f t="shared" si="105"/>
        <v>929.60485506756913</v>
      </c>
      <c r="T393" s="711">
        <f t="shared" si="106"/>
        <v>926.53110892742313</v>
      </c>
    </row>
    <row r="394" spans="2:20">
      <c r="B394" s="581">
        <v>320</v>
      </c>
      <c r="C394" s="711">
        <f t="shared" si="91"/>
        <v>4.6573651772669269</v>
      </c>
      <c r="D394" s="711">
        <f t="shared" si="92"/>
        <v>1489.2303080756055</v>
      </c>
      <c r="E394" s="711">
        <f t="shared" si="93"/>
        <v>932.64358575335621</v>
      </c>
      <c r="F394" s="711">
        <f t="shared" si="94"/>
        <v>565.01557488529284</v>
      </c>
      <c r="G394" s="711">
        <f t="shared" si="95"/>
        <v>384.47916650015964</v>
      </c>
      <c r="H394" s="718">
        <f t="shared" si="96"/>
        <v>303.30178971601583</v>
      </c>
      <c r="I394" s="711">
        <f t="shared" si="97"/>
        <v>302.70681680056822</v>
      </c>
      <c r="J394" s="711">
        <f t="shared" si="98"/>
        <v>302.29078879992488</v>
      </c>
      <c r="K394" s="711">
        <f t="shared" si="99"/>
        <v>302.04456199114566</v>
      </c>
      <c r="L394" s="711">
        <f t="shared" si="100"/>
        <v>301.96263412615042</v>
      </c>
      <c r="N394" s="581">
        <v>320</v>
      </c>
      <c r="O394" s="711">
        <f t="shared" si="101"/>
        <v>4.6573651772669269</v>
      </c>
      <c r="P394" s="711">
        <f t="shared" si="102"/>
        <v>975.16478447089696</v>
      </c>
      <c r="Q394" s="711">
        <f t="shared" si="103"/>
        <v>954.73481302922005</v>
      </c>
      <c r="R394" s="711">
        <f t="shared" si="104"/>
        <v>939.97737505579425</v>
      </c>
      <c r="S394" s="711">
        <f t="shared" si="105"/>
        <v>931.02509305786884</v>
      </c>
      <c r="T394" s="711">
        <f t="shared" si="106"/>
        <v>927.95760314468919</v>
      </c>
    </row>
    <row r="395" spans="2:20">
      <c r="B395" s="581">
        <v>321</v>
      </c>
      <c r="C395" s="711">
        <f t="shared" ref="C395:C458" si="107">$C$73*B395</f>
        <v>4.6719194434458862</v>
      </c>
      <c r="D395" s="711">
        <f t="shared" ref="D395:D458" si="108">(1-2*FoAb-2*FoAb*BiCombAb)*D394+2*FoAb*E394+2*FoAb*BiCombAb*Tcomb</f>
        <v>1489.357887375598</v>
      </c>
      <c r="E395" s="711">
        <f t="shared" ref="E395:E458" si="109">FoAb*D394+(1-2*FoAb)*E394+FoAb*F394</f>
        <v>933.49578086992824</v>
      </c>
      <c r="F395" s="711">
        <f t="shared" ref="F395:F458" si="110">FoAb*E394+(1-2*FoAb)*F394+FoAb*G394</f>
        <v>565.85934942609379</v>
      </c>
      <c r="G395" s="711">
        <f t="shared" ref="G395:G458" si="111">FoAb*F394+(1-2*FoAb)*G394+FoAb*H394</f>
        <v>384.92727117268873</v>
      </c>
      <c r="H395" s="718">
        <f t="shared" ref="H395:H458" si="112">_FoN1*G394+(1-_FoN1-_FoN2)*H394+_FoN2*I394</f>
        <v>303.34795690052908</v>
      </c>
      <c r="I395" s="711">
        <f t="shared" ref="I395:I458" si="113">FoCase*H394+(1-2*FoCase)*I394+FoCase*J394</f>
        <v>302.74990851167979</v>
      </c>
      <c r="J395" s="711">
        <f t="shared" ref="J395:J458" si="114">FoCase*I394+(1-2*FoCase)*J394+FoCase*K394</f>
        <v>302.33167861182153</v>
      </c>
      <c r="K395" s="711">
        <f t="shared" ref="K395:K458" si="115">FoCase*J394+(1-2*FoCase)*K394+FoCase*L394</f>
        <v>302.08412680710717</v>
      </c>
      <c r="L395" s="711">
        <f t="shared" ref="L395:L458" si="116">(1-2*FoCase-2*FoCase*BiAtmCase)*L394+2*FoCase*K394+2*FoCase*BiAtmCase*Tatm</f>
        <v>302.00175250181661</v>
      </c>
      <c r="N395" s="581">
        <v>321</v>
      </c>
      <c r="O395" s="711">
        <f t="shared" ref="O395:O458" si="117">$O$73*N395</f>
        <v>4.6719194434458862</v>
      </c>
      <c r="P395" s="711">
        <f t="shared" ref="P395:P458" si="118">(1-2*FoCase-2*FoCase*BiCombCase)*P394+2*FoCase*Q394+2*FoCase*BiCombCase*Tcomb</f>
        <v>976.48638185346817</v>
      </c>
      <c r="Q395" s="711">
        <f t="shared" ref="Q395:Q458" si="119">FoCase*P394+(1-2*FoCase)*Q394+FoCase*R394</f>
        <v>956.1008153755397</v>
      </c>
      <c r="R395" s="711">
        <f t="shared" ref="R395:R458" si="120">FoCase*Q394+(1-2*FoCase)*R394+FoCase*S394</f>
        <v>941.37531421784024</v>
      </c>
      <c r="S395" s="711">
        <f t="shared" ref="S395:S458" si="121">FoCase*R394+(1-2*FoCase)*S394+FoCase*T394</f>
        <v>932.44220938523085</v>
      </c>
      <c r="T395" s="711">
        <f t="shared" ref="T395:T458" si="122">(1-2*FoCase-2*FoCase*BiAtmCase)*T394+2*FoCase*S394+2*FoCase*BiAtmCase*Tatm</f>
        <v>929.38096194791967</v>
      </c>
    </row>
    <row r="396" spans="2:20">
      <c r="B396" s="581">
        <v>322</v>
      </c>
      <c r="C396" s="711">
        <f t="shared" si="107"/>
        <v>4.6864737096248454</v>
      </c>
      <c r="D396" s="711">
        <f t="shared" si="108"/>
        <v>1489.484953456127</v>
      </c>
      <c r="E396" s="711">
        <f t="shared" si="109"/>
        <v>934.34467002601286</v>
      </c>
      <c r="F396" s="711">
        <f t="shared" si="110"/>
        <v>566.70137749035803</v>
      </c>
      <c r="G396" s="711">
        <f t="shared" si="111"/>
        <v>385.37534757854036</v>
      </c>
      <c r="H396" s="718">
        <f t="shared" si="112"/>
        <v>303.39433307951998</v>
      </c>
      <c r="I396" s="711">
        <f t="shared" si="113"/>
        <v>302.79321058812383</v>
      </c>
      <c r="J396" s="711">
        <f t="shared" si="114"/>
        <v>302.37277959072924</v>
      </c>
      <c r="K396" s="711">
        <f t="shared" si="115"/>
        <v>302.12390318798441</v>
      </c>
      <c r="L396" s="711">
        <f t="shared" si="116"/>
        <v>302.04108253843572</v>
      </c>
      <c r="N396" s="581">
        <v>322</v>
      </c>
      <c r="O396" s="711">
        <f t="shared" si="117"/>
        <v>4.6864737096248454</v>
      </c>
      <c r="P396" s="711">
        <f t="shared" si="118"/>
        <v>977.80507438375685</v>
      </c>
      <c r="Q396" s="711">
        <f t="shared" si="119"/>
        <v>957.46381526809728</v>
      </c>
      <c r="R396" s="711">
        <f t="shared" si="120"/>
        <v>942.77018072945657</v>
      </c>
      <c r="S396" s="711">
        <f t="shared" si="121"/>
        <v>933.85621091102621</v>
      </c>
      <c r="T396" s="711">
        <f t="shared" si="122"/>
        <v>930.80119222871008</v>
      </c>
    </row>
    <row r="397" spans="2:20">
      <c r="B397" s="581">
        <v>323</v>
      </c>
      <c r="C397" s="711">
        <f t="shared" si="107"/>
        <v>4.7010279758038047</v>
      </c>
      <c r="D397" s="711">
        <f t="shared" si="108"/>
        <v>1489.6115094840352</v>
      </c>
      <c r="E397" s="711">
        <f t="shared" si="109"/>
        <v>935.1902728499449</v>
      </c>
      <c r="F397" s="711">
        <f t="shared" si="110"/>
        <v>567.54165979393213</v>
      </c>
      <c r="G397" s="711">
        <f t="shared" si="111"/>
        <v>385.82338903870397</v>
      </c>
      <c r="H397" s="718">
        <f t="shared" si="112"/>
        <v>303.44091806237759</v>
      </c>
      <c r="I397" s="711">
        <f t="shared" si="113"/>
        <v>302.83672289283697</v>
      </c>
      <c r="J397" s="711">
        <f t="shared" si="114"/>
        <v>302.41409163941523</v>
      </c>
      <c r="K397" s="711">
        <f t="shared" si="115"/>
        <v>302.16389106108477</v>
      </c>
      <c r="L397" s="711">
        <f t="shared" si="116"/>
        <v>302.08062417160903</v>
      </c>
      <c r="N397" s="581">
        <v>323</v>
      </c>
      <c r="O397" s="711">
        <f t="shared" si="117"/>
        <v>4.7010279758038047</v>
      </c>
      <c r="P397" s="711">
        <f t="shared" si="118"/>
        <v>979.12086844658734</v>
      </c>
      <c r="Q397" s="711">
        <f t="shared" si="119"/>
        <v>958.82381930624342</v>
      </c>
      <c r="R397" s="711">
        <f t="shared" si="120"/>
        <v>944.16198134428532</v>
      </c>
      <c r="S397" s="711">
        <f t="shared" si="121"/>
        <v>935.26710448154438</v>
      </c>
      <c r="T397" s="711">
        <f t="shared" si="122"/>
        <v>932.21830086350826</v>
      </c>
    </row>
    <row r="398" spans="2:20">
      <c r="B398" s="581">
        <v>324</v>
      </c>
      <c r="C398" s="711">
        <f t="shared" si="107"/>
        <v>4.715582241982764</v>
      </c>
      <c r="D398" s="711">
        <f t="shared" si="108"/>
        <v>1489.7375585996679</v>
      </c>
      <c r="E398" s="711">
        <f t="shared" si="109"/>
        <v>936.03260881052415</v>
      </c>
      <c r="F398" s="711">
        <f t="shared" si="110"/>
        <v>568.38019710460662</v>
      </c>
      <c r="G398" s="711">
        <f t="shared" si="111"/>
        <v>386.27138893678159</v>
      </c>
      <c r="H398" s="718">
        <f t="shared" si="112"/>
        <v>303.48771165570719</v>
      </c>
      <c r="I398" s="711">
        <f t="shared" si="113"/>
        <v>302.88044528545282</v>
      </c>
      <c r="J398" s="711">
        <f t="shared" si="114"/>
        <v>302.45561465696471</v>
      </c>
      <c r="K398" s="711">
        <f t="shared" si="115"/>
        <v>302.20409034980327</v>
      </c>
      <c r="L398" s="711">
        <f t="shared" si="116"/>
        <v>302.12037733294881</v>
      </c>
      <c r="N398" s="581">
        <v>324</v>
      </c>
      <c r="O398" s="711">
        <f t="shared" si="117"/>
        <v>4.715582241982764</v>
      </c>
      <c r="P398" s="711">
        <f t="shared" si="118"/>
        <v>980.43377041274994</v>
      </c>
      <c r="Q398" s="711">
        <f t="shared" si="119"/>
        <v>960.18083407482357</v>
      </c>
      <c r="R398" s="711">
        <f t="shared" si="120"/>
        <v>945.55072280112404</v>
      </c>
      <c r="S398" s="711">
        <f t="shared" si="121"/>
        <v>936.67489692802701</v>
      </c>
      <c r="T398" s="711">
        <f t="shared" si="122"/>
        <v>933.63229471364787</v>
      </c>
    </row>
    <row r="399" spans="2:20">
      <c r="B399" s="581">
        <v>325</v>
      </c>
      <c r="C399" s="711">
        <f t="shared" si="107"/>
        <v>4.7301365081617233</v>
      </c>
      <c r="D399" s="711">
        <f t="shared" si="108"/>
        <v>1489.8631039171362</v>
      </c>
      <c r="E399" s="711">
        <f t="shared" si="109"/>
        <v>936.87169721856924</v>
      </c>
      <c r="F399" s="711">
        <f t="shared" si="110"/>
        <v>569.21699024121028</v>
      </c>
      <c r="G399" s="711">
        <f t="shared" si="111"/>
        <v>386.7193407186453</v>
      </c>
      <c r="H399" s="718">
        <f t="shared" si="112"/>
        <v>303.5347136633614</v>
      </c>
      <c r="I399" s="711">
        <f t="shared" si="113"/>
        <v>302.92437762233544</v>
      </c>
      <c r="J399" s="711">
        <f t="shared" si="114"/>
        <v>302.49734853881648</v>
      </c>
      <c r="K399" s="711">
        <f t="shared" si="115"/>
        <v>302.24450097365963</v>
      </c>
      <c r="L399" s="711">
        <f t="shared" si="116"/>
        <v>302.16034195011559</v>
      </c>
      <c r="N399" s="581">
        <v>325</v>
      </c>
      <c r="O399" s="711">
        <f t="shared" si="117"/>
        <v>4.7301365081617233</v>
      </c>
      <c r="P399" s="711">
        <f t="shared" si="118"/>
        <v>981.7437866390319</v>
      </c>
      <c r="Q399" s="711">
        <f t="shared" si="119"/>
        <v>961.5348661442099</v>
      </c>
      <c r="R399" s="711">
        <f t="shared" si="120"/>
        <v>946.93641182395845</v>
      </c>
      <c r="S399" s="711">
        <f t="shared" si="121"/>
        <v>938.07959506670068</v>
      </c>
      <c r="T399" s="711">
        <f t="shared" si="122"/>
        <v>935.0431806253813</v>
      </c>
    </row>
    <row r="400" spans="2:20">
      <c r="B400" s="581">
        <v>326</v>
      </c>
      <c r="C400" s="711">
        <f t="shared" si="107"/>
        <v>4.7446907743406825</v>
      </c>
      <c r="D400" s="711">
        <f t="shared" si="108"/>
        <v>1489.9881485245794</v>
      </c>
      <c r="E400" s="711">
        <f t="shared" si="109"/>
        <v>937.70755722845445</v>
      </c>
      <c r="F400" s="711">
        <f t="shared" si="110"/>
        <v>570.05204007271846</v>
      </c>
      <c r="G400" s="711">
        <f t="shared" si="111"/>
        <v>387.16723789209288</v>
      </c>
      <c r="H400" s="718">
        <f t="shared" si="112"/>
        <v>303.58192388647126</v>
      </c>
      <c r="I400" s="711">
        <f t="shared" si="113"/>
        <v>302.96851975661332</v>
      </c>
      <c r="J400" s="711">
        <f t="shared" si="114"/>
        <v>302.53929317679876</v>
      </c>
      <c r="K400" s="711">
        <f t="shared" si="115"/>
        <v>302.28512284833516</v>
      </c>
      <c r="L400" s="711">
        <f t="shared" si="116"/>
        <v>302.20051794685526</v>
      </c>
      <c r="N400" s="581">
        <v>326</v>
      </c>
      <c r="O400" s="711">
        <f t="shared" si="117"/>
        <v>4.7446907743406825</v>
      </c>
      <c r="P400" s="711">
        <f t="shared" si="118"/>
        <v>983.05092346824881</v>
      </c>
      <c r="Q400" s="711">
        <f t="shared" si="119"/>
        <v>962.88592207033275</v>
      </c>
      <c r="R400" s="711">
        <f t="shared" si="120"/>
        <v>948.31905512199523</v>
      </c>
      <c r="S400" s="711">
        <f t="shared" si="121"/>
        <v>939.48120569880996</v>
      </c>
      <c r="T400" s="711">
        <f t="shared" si="122"/>
        <v>936.45096542991303</v>
      </c>
    </row>
    <row r="401" spans="2:20">
      <c r="B401" s="581">
        <v>327</v>
      </c>
      <c r="C401" s="711">
        <f t="shared" si="107"/>
        <v>4.7592450405196409</v>
      </c>
      <c r="D401" s="711">
        <f t="shared" si="108"/>
        <v>1490.1126954844226</v>
      </c>
      <c r="E401" s="711">
        <f t="shared" si="109"/>
        <v>938.5402078396296</v>
      </c>
      <c r="F401" s="711">
        <f t="shared" si="110"/>
        <v>570.88534751737404</v>
      </c>
      <c r="G401" s="711">
        <f t="shared" si="111"/>
        <v>387.61507402650346</v>
      </c>
      <c r="H401" s="718">
        <f t="shared" si="112"/>
        <v>303.62934212347665</v>
      </c>
      <c r="I401" s="711">
        <f t="shared" si="113"/>
        <v>303.01287153821261</v>
      </c>
      <c r="J401" s="711">
        <f t="shared" si="114"/>
        <v>302.58144845916451</v>
      </c>
      <c r="K401" s="711">
        <f t="shared" si="115"/>
        <v>302.32595588570916</v>
      </c>
      <c r="L401" s="711">
        <f t="shared" si="116"/>
        <v>302.24090524303631</v>
      </c>
      <c r="N401" s="581">
        <v>327</v>
      </c>
      <c r="O401" s="711">
        <f t="shared" si="117"/>
        <v>4.7592450405196409</v>
      </c>
      <c r="P401" s="711">
        <f t="shared" si="118"/>
        <v>984.35518722927429</v>
      </c>
      <c r="Q401" s="711">
        <f t="shared" si="119"/>
        <v>964.23400839471276</v>
      </c>
      <c r="R401" s="711">
        <f t="shared" si="120"/>
        <v>949.69865938969428</v>
      </c>
      <c r="S401" s="711">
        <f t="shared" si="121"/>
        <v>940.87973561065053</v>
      </c>
      <c r="T401" s="711">
        <f t="shared" si="122"/>
        <v>937.85565594343268</v>
      </c>
    </row>
    <row r="402" spans="2:20">
      <c r="B402" s="581">
        <v>328</v>
      </c>
      <c r="C402" s="711">
        <f t="shared" si="107"/>
        <v>4.7737993066986002</v>
      </c>
      <c r="D402" s="711">
        <f t="shared" si="108"/>
        <v>1490.2367478336319</v>
      </c>
      <c r="E402" s="711">
        <f t="shared" si="109"/>
        <v>939.36966789812379</v>
      </c>
      <c r="F402" s="711">
        <f t="shared" si="110"/>
        <v>571.71691354182258</v>
      </c>
      <c r="G402" s="711">
        <f t="shared" si="111"/>
        <v>388.06284275249186</v>
      </c>
      <c r="H402" s="718">
        <f t="shared" si="112"/>
        <v>303.67696817015701</v>
      </c>
      <c r="I402" s="711">
        <f t="shared" si="113"/>
        <v>303.05743281389061</v>
      </c>
      <c r="J402" s="711">
        <f t="shared" si="114"/>
        <v>302.62381427062667</v>
      </c>
      <c r="K402" s="711">
        <f t="shared" si="115"/>
        <v>302.36699999389526</v>
      </c>
      <c r="L402" s="711">
        <f t="shared" si="116"/>
        <v>302.28150375468636</v>
      </c>
      <c r="N402" s="581">
        <v>328</v>
      </c>
      <c r="O402" s="711">
        <f t="shared" si="117"/>
        <v>4.7737993066986002</v>
      </c>
      <c r="P402" s="711">
        <f t="shared" si="118"/>
        <v>985.65658423707146</v>
      </c>
      <c r="Q402" s="711">
        <f t="shared" si="119"/>
        <v>965.57913164449246</v>
      </c>
      <c r="R402" s="711">
        <f t="shared" si="120"/>
        <v>951.07523130680102</v>
      </c>
      <c r="S402" s="711">
        <f t="shared" si="121"/>
        <v>942.27519157360166</v>
      </c>
      <c r="T402" s="711">
        <f t="shared" si="122"/>
        <v>939.257258967148</v>
      </c>
    </row>
    <row r="403" spans="2:20">
      <c r="B403" s="581">
        <v>329</v>
      </c>
      <c r="C403" s="711">
        <f t="shared" si="107"/>
        <v>4.7883535728775595</v>
      </c>
      <c r="D403" s="711">
        <f t="shared" si="108"/>
        <v>1490.3603085839668</v>
      </c>
      <c r="E403" s="711">
        <f t="shared" si="109"/>
        <v>940.19595609803298</v>
      </c>
      <c r="F403" s="711">
        <f t="shared" si="110"/>
        <v>572.54673916025911</v>
      </c>
      <c r="G403" s="711">
        <f t="shared" si="111"/>
        <v>388.51053776156283</v>
      </c>
      <c r="H403" s="718">
        <f t="shared" si="112"/>
        <v>303.72480181966142</v>
      </c>
      <c r="I403" s="711">
        <f t="shared" si="113"/>
        <v>303.10220342726871</v>
      </c>
      <c r="J403" s="711">
        <f t="shared" si="114"/>
        <v>302.6663904923933</v>
      </c>
      <c r="K403" s="711">
        <f t="shared" si="115"/>
        <v>302.40825507727772</v>
      </c>
      <c r="L403" s="711">
        <f t="shared" si="116"/>
        <v>302.32231339402853</v>
      </c>
      <c r="N403" s="581">
        <v>329</v>
      </c>
      <c r="O403" s="711">
        <f t="shared" si="117"/>
        <v>4.7883535728775595</v>
      </c>
      <c r="P403" s="711">
        <f t="shared" si="118"/>
        <v>986.95512079272316</v>
      </c>
      <c r="Q403" s="711">
        <f t="shared" si="119"/>
        <v>966.92129833246781</v>
      </c>
      <c r="R403" s="711">
        <f t="shared" si="120"/>
        <v>952.44877753837909</v>
      </c>
      <c r="S403" s="711">
        <f t="shared" si="121"/>
        <v>943.66758034415955</v>
      </c>
      <c r="T403" s="711">
        <f t="shared" si="122"/>
        <v>940.65578128731761</v>
      </c>
    </row>
    <row r="404" spans="2:20">
      <c r="B404" s="581">
        <v>330</v>
      </c>
      <c r="C404" s="711">
        <f t="shared" si="107"/>
        <v>4.8029078390565187</v>
      </c>
      <c r="D404" s="711">
        <f t="shared" si="108"/>
        <v>1490.483380722231</v>
      </c>
      <c r="E404" s="711">
        <f t="shared" si="109"/>
        <v>941.01909098299086</v>
      </c>
      <c r="F404" s="711">
        <f t="shared" si="110"/>
        <v>573.37482543358976</v>
      </c>
      <c r="G404" s="711">
        <f t="shared" si="111"/>
        <v>388.95815280576409</v>
      </c>
      <c r="H404" s="718">
        <f t="shared" si="112"/>
        <v>303.77284286253877</v>
      </c>
      <c r="I404" s="711">
        <f t="shared" si="113"/>
        <v>303.14718321886539</v>
      </c>
      <c r="J404" s="711">
        <f t="shared" si="114"/>
        <v>302.70917700220213</v>
      </c>
      <c r="K404" s="711">
        <f t="shared" si="115"/>
        <v>302.44972103654749</v>
      </c>
      <c r="L404" s="711">
        <f t="shared" si="116"/>
        <v>302.36333406951826</v>
      </c>
      <c r="N404" s="581">
        <v>330</v>
      </c>
      <c r="O404" s="711">
        <f t="shared" si="117"/>
        <v>4.8029078390565187</v>
      </c>
      <c r="P404" s="711">
        <f t="shared" si="118"/>
        <v>988.25080318346272</v>
      </c>
      <c r="Q404" s="711">
        <f t="shared" si="119"/>
        <v>968.26051495711954</v>
      </c>
      <c r="R404" s="711">
        <f t="shared" si="120"/>
        <v>953.81930473484226</v>
      </c>
      <c r="S404" s="711">
        <f t="shared" si="121"/>
        <v>945.05690866396935</v>
      </c>
      <c r="T404" s="711">
        <f t="shared" si="122"/>
        <v>942.05122967528439</v>
      </c>
    </row>
    <row r="405" spans="2:20">
      <c r="B405" s="581">
        <v>331</v>
      </c>
      <c r="C405" s="711">
        <f t="shared" si="107"/>
        <v>4.817462105235478</v>
      </c>
      <c r="D405" s="711">
        <f t="shared" si="108"/>
        <v>1490.6059672105173</v>
      </c>
      <c r="E405" s="711">
        <f t="shared" si="109"/>
        <v>941.8390909476243</v>
      </c>
      <c r="F405" s="711">
        <f t="shared" si="110"/>
        <v>574.20117346860411</v>
      </c>
      <c r="G405" s="711">
        <f t="shared" si="111"/>
        <v>389.40568169733945</v>
      </c>
      <c r="H405" s="718">
        <f t="shared" si="112"/>
        <v>303.82109108676764</v>
      </c>
      <c r="I405" s="711">
        <f t="shared" si="113"/>
        <v>303.19237202612857</v>
      </c>
      <c r="J405" s="711">
        <f t="shared" si="114"/>
        <v>302.75217367435556</v>
      </c>
      <c r="K405" s="711">
        <f t="shared" si="115"/>
        <v>302.4913977687379</v>
      </c>
      <c r="L405" s="711">
        <f t="shared" si="116"/>
        <v>302.40456568587922</v>
      </c>
      <c r="N405" s="581">
        <v>331</v>
      </c>
      <c r="O405" s="711">
        <f t="shared" si="117"/>
        <v>4.817462105235478</v>
      </c>
      <c r="P405" s="711">
        <f t="shared" si="118"/>
        <v>989.54363768270412</v>
      </c>
      <c r="Q405" s="711">
        <f t="shared" si="119"/>
        <v>969.59678800264498</v>
      </c>
      <c r="R405" s="711">
        <f t="shared" si="120"/>
        <v>955.18681953198688</v>
      </c>
      <c r="S405" s="711">
        <f t="shared" si="121"/>
        <v>946.44318325985842</v>
      </c>
      <c r="T405" s="711">
        <f t="shared" si="122"/>
        <v>943.44361088750748</v>
      </c>
    </row>
    <row r="406" spans="2:20">
      <c r="B406" s="581">
        <v>332</v>
      </c>
      <c r="C406" s="711">
        <f t="shared" si="107"/>
        <v>4.8320163714144373</v>
      </c>
      <c r="D406" s="711">
        <f t="shared" si="108"/>
        <v>1490.7280709864535</v>
      </c>
      <c r="E406" s="711">
        <f t="shared" si="109"/>
        <v>942.65597423899248</v>
      </c>
      <c r="F406" s="711">
        <f t="shared" si="110"/>
        <v>575.02578441716093</v>
      </c>
      <c r="G406" s="711">
        <f t="shared" si="111"/>
        <v>389.85311830838106</v>
      </c>
      <c r="H406" s="718">
        <f t="shared" si="112"/>
        <v>303.86954627778596</v>
      </c>
      <c r="I406" s="711">
        <f t="shared" si="113"/>
        <v>303.23776968346851</v>
      </c>
      <c r="J406" s="711">
        <f t="shared" si="114"/>
        <v>302.79538037975487</v>
      </c>
      <c r="K406" s="711">
        <f t="shared" si="115"/>
        <v>302.53328516726037</v>
      </c>
      <c r="L406" s="711">
        <f t="shared" si="116"/>
        <v>302.44600814413945</v>
      </c>
      <c r="N406" s="581">
        <v>332</v>
      </c>
      <c r="O406" s="711">
        <f t="shared" si="117"/>
        <v>4.8320163714144373</v>
      </c>
      <c r="P406" s="711">
        <f t="shared" si="118"/>
        <v>990.83363055007226</v>
      </c>
      <c r="Q406" s="711">
        <f t="shared" si="119"/>
        <v>970.93012393898937</v>
      </c>
      <c r="R406" s="711">
        <f t="shared" si="120"/>
        <v>956.55132855102397</v>
      </c>
      <c r="S406" s="711">
        <f t="shared" si="121"/>
        <v>947.82641084386864</v>
      </c>
      <c r="T406" s="711">
        <f t="shared" si="122"/>
        <v>944.83293166559565</v>
      </c>
    </row>
    <row r="407" spans="2:20">
      <c r="B407" s="581">
        <v>333</v>
      </c>
      <c r="C407" s="711">
        <f t="shared" si="107"/>
        <v>4.8465706375933966</v>
      </c>
      <c r="D407" s="711">
        <f t="shared" si="108"/>
        <v>1490.8496949634432</v>
      </c>
      <c r="E407" s="711">
        <f t="shared" si="109"/>
        <v>943.46975895801165</v>
      </c>
      <c r="F407" s="711">
        <f t="shared" si="110"/>
        <v>575.84865947538651</v>
      </c>
      <c r="G407" s="711">
        <f t="shared" si="111"/>
        <v>390.3004565704814</v>
      </c>
      <c r="H407" s="718">
        <f t="shared" si="112"/>
        <v>303.91820821852025</v>
      </c>
      <c r="I407" s="711">
        <f t="shared" si="113"/>
        <v>303.28337602228976</v>
      </c>
      <c r="J407" s="711">
        <f t="shared" si="114"/>
        <v>302.83879698593466</v>
      </c>
      <c r="K407" s="711">
        <f t="shared" si="115"/>
        <v>302.57538312193975</v>
      </c>
      <c r="L407" s="711">
        <f t="shared" si="116"/>
        <v>302.48766134166721</v>
      </c>
      <c r="N407" s="581">
        <v>333</v>
      </c>
      <c r="O407" s="711">
        <f t="shared" si="117"/>
        <v>4.8465706375933966</v>
      </c>
      <c r="P407" s="711">
        <f t="shared" si="118"/>
        <v>992.1207880314339</v>
      </c>
      <c r="Q407" s="711">
        <f t="shared" si="119"/>
        <v>972.26052922187694</v>
      </c>
      <c r="R407" s="711">
        <f t="shared" si="120"/>
        <v>957.91283839861103</v>
      </c>
      <c r="S407" s="711">
        <f t="shared" si="121"/>
        <v>949.20659811328892</v>
      </c>
      <c r="T407" s="711">
        <f t="shared" si="122"/>
        <v>946.21919873633976</v>
      </c>
    </row>
    <row r="408" spans="2:20">
      <c r="B408" s="581">
        <v>334</v>
      </c>
      <c r="C408" s="711">
        <f t="shared" si="107"/>
        <v>4.861124903772355</v>
      </c>
      <c r="D408" s="711">
        <f t="shared" si="108"/>
        <v>1490.9708420309046</v>
      </c>
      <c r="E408" s="711">
        <f t="shared" si="109"/>
        <v>944.28046306086299</v>
      </c>
      <c r="F408" s="711">
        <f t="shared" si="110"/>
        <v>576.66979988288381</v>
      </c>
      <c r="G408" s="711">
        <f t="shared" si="111"/>
        <v>390.74769047438485</v>
      </c>
      <c r="H408" s="718">
        <f t="shared" si="112"/>
        <v>303.96707668941525</v>
      </c>
      <c r="I408" s="711">
        <f t="shared" si="113"/>
        <v>303.3291908710234</v>
      </c>
      <c r="J408" s="711">
        <f t="shared" si="114"/>
        <v>302.88242335709674</v>
      </c>
      <c r="K408" s="711">
        <f t="shared" si="115"/>
        <v>302.6176915190498</v>
      </c>
      <c r="L408" s="711">
        <f t="shared" si="116"/>
        <v>302.52952517220643</v>
      </c>
      <c r="N408" s="581">
        <v>334</v>
      </c>
      <c r="O408" s="711">
        <f t="shared" si="117"/>
        <v>4.861124903772355</v>
      </c>
      <c r="P408" s="711">
        <f t="shared" si="118"/>
        <v>993.40511635892699</v>
      </c>
      <c r="Q408" s="711">
        <f t="shared" si="119"/>
        <v>973.58801029284223</v>
      </c>
      <c r="R408" s="711">
        <f t="shared" si="120"/>
        <v>959.27135566688446</v>
      </c>
      <c r="S408" s="711">
        <f t="shared" si="121"/>
        <v>950.58375175068738</v>
      </c>
      <c r="T408" s="711">
        <f t="shared" si="122"/>
        <v>947.60241881174511</v>
      </c>
    </row>
    <row r="409" spans="2:20">
      <c r="B409" s="581">
        <v>335</v>
      </c>
      <c r="C409" s="711">
        <f t="shared" si="107"/>
        <v>4.8756791699513142</v>
      </c>
      <c r="D409" s="711">
        <f t="shared" si="108"/>
        <v>1491.0915150545063</v>
      </c>
      <c r="E409" s="711">
        <f t="shared" si="109"/>
        <v>945.0881043603863</v>
      </c>
      <c r="F409" s="711">
        <f t="shared" si="110"/>
        <v>577.48920692195509</v>
      </c>
      <c r="G409" s="711">
        <f t="shared" si="111"/>
        <v>391.19481406963916</v>
      </c>
      <c r="H409" s="718">
        <f t="shared" si="112"/>
        <v>304.01615146846251</v>
      </c>
      <c r="I409" s="711">
        <f t="shared" si="113"/>
        <v>303.37521405515889</v>
      </c>
      <c r="J409" s="711">
        <f t="shared" si="114"/>
        <v>302.92625935414412</v>
      </c>
      <c r="K409" s="711">
        <f t="shared" si="115"/>
        <v>302.6602102413479</v>
      </c>
      <c r="L409" s="711">
        <f t="shared" si="116"/>
        <v>302.57159952591246</v>
      </c>
      <c r="N409" s="581">
        <v>335</v>
      </c>
      <c r="O409" s="711">
        <f t="shared" si="117"/>
        <v>4.8756791699513142</v>
      </c>
      <c r="P409" s="711">
        <f t="shared" si="118"/>
        <v>994.68662175099166</v>
      </c>
      <c r="Q409" s="711">
        <f t="shared" si="119"/>
        <v>974.91257357926168</v>
      </c>
      <c r="R409" s="711">
        <f t="shared" si="120"/>
        <v>960.62688693349094</v>
      </c>
      <c r="S409" s="711">
        <f t="shared" si="121"/>
        <v>951.95787842394429</v>
      </c>
      <c r="T409" s="711">
        <f t="shared" si="122"/>
        <v>948.9825985890642</v>
      </c>
    </row>
    <row r="410" spans="2:20">
      <c r="B410" s="581">
        <v>336</v>
      </c>
      <c r="C410" s="711">
        <f t="shared" si="107"/>
        <v>4.8902334361302735</v>
      </c>
      <c r="D410" s="711">
        <f t="shared" si="108"/>
        <v>1491.2117168764014</v>
      </c>
      <c r="E410" s="711">
        <f t="shared" si="109"/>
        <v>945.89270052745826</v>
      </c>
      <c r="F410" s="711">
        <f t="shared" si="110"/>
        <v>578.30688191683498</v>
      </c>
      <c r="G410" s="711">
        <f t="shared" si="111"/>
        <v>391.64182146424645</v>
      </c>
      <c r="H410" s="718">
        <f t="shared" si="112"/>
        <v>304.06543233122966</v>
      </c>
      <c r="I410" s="711">
        <f t="shared" si="113"/>
        <v>303.42144539727565</v>
      </c>
      <c r="J410" s="711">
        <f t="shared" si="114"/>
        <v>302.97030483471463</v>
      </c>
      <c r="K410" s="711">
        <f t="shared" si="115"/>
        <v>302.70293916811033</v>
      </c>
      <c r="L410" s="711">
        <f t="shared" si="116"/>
        <v>302.61388428938699</v>
      </c>
      <c r="N410" s="581">
        <v>336</v>
      </c>
      <c r="O410" s="711">
        <f t="shared" si="117"/>
        <v>4.8902334361302735</v>
      </c>
      <c r="P410" s="711">
        <f t="shared" si="118"/>
        <v>995.96531041239996</v>
      </c>
      <c r="Q410" s="711">
        <f t="shared" si="119"/>
        <v>976.2342254943843</v>
      </c>
      <c r="R410" s="711">
        <f t="shared" si="120"/>
        <v>961.9794387616198</v>
      </c>
      <c r="S410" s="711">
        <f t="shared" si="121"/>
        <v>953.32898478628374</v>
      </c>
      <c r="T410" s="711">
        <f t="shared" si="122"/>
        <v>950.35974475082924</v>
      </c>
    </row>
    <row r="411" spans="2:20">
      <c r="B411" s="581">
        <v>337</v>
      </c>
      <c r="C411" s="711">
        <f t="shared" si="107"/>
        <v>4.9047877023092328</v>
      </c>
      <c r="D411" s="711">
        <f t="shared" si="108"/>
        <v>1491.3314503154579</v>
      </c>
      <c r="E411" s="711">
        <f t="shared" si="109"/>
        <v>946.69426909235631</v>
      </c>
      <c r="F411" s="711">
        <f t="shared" si="110"/>
        <v>579.12282623293584</v>
      </c>
      <c r="G411" s="711">
        <f t="shared" si="111"/>
        <v>392.08870682431422</v>
      </c>
      <c r="H411" s="718">
        <f t="shared" si="112"/>
        <v>304.11491905088877</v>
      </c>
      <c r="I411" s="711">
        <f t="shared" si="113"/>
        <v>303.46788471707453</v>
      </c>
      <c r="J411" s="711">
        <f t="shared" si="114"/>
        <v>303.01455965321446</v>
      </c>
      <c r="K411" s="711">
        <f t="shared" si="115"/>
        <v>302.74587817516647</v>
      </c>
      <c r="L411" s="711">
        <f t="shared" si="116"/>
        <v>302.65637934571333</v>
      </c>
      <c r="N411" s="581">
        <v>337</v>
      </c>
      <c r="O411" s="711">
        <f t="shared" si="117"/>
        <v>4.9047877023092328</v>
      </c>
      <c r="P411" s="711">
        <f t="shared" si="118"/>
        <v>997.24118853428581</v>
      </c>
      <c r="Q411" s="711">
        <f t="shared" si="119"/>
        <v>977.55297243736277</v>
      </c>
      <c r="R411" s="711">
        <f t="shared" si="120"/>
        <v>963.32901770003434</v>
      </c>
      <c r="S411" s="711">
        <f t="shared" si="121"/>
        <v>954.69707747630628</v>
      </c>
      <c r="T411" s="711">
        <f t="shared" si="122"/>
        <v>951.73386396488388</v>
      </c>
    </row>
    <row r="412" spans="2:20">
      <c r="B412" s="581">
        <v>338</v>
      </c>
      <c r="C412" s="711">
        <f t="shared" si="107"/>
        <v>4.9193419684881921</v>
      </c>
      <c r="D412" s="711">
        <f t="shared" si="108"/>
        <v>1491.4507181674876</v>
      </c>
      <c r="E412" s="711">
        <f t="shared" si="109"/>
        <v>947.4928274461073</v>
      </c>
      <c r="F412" s="711">
        <f t="shared" si="110"/>
        <v>579.93704127610442</v>
      </c>
      <c r="G412" s="711">
        <f t="shared" si="111"/>
        <v>392.53546437370613</v>
      </c>
      <c r="H412" s="718">
        <f t="shared" si="112"/>
        <v>304.16461139824463</v>
      </c>
      <c r="I412" s="711">
        <f t="shared" si="113"/>
        <v>303.51453183140933</v>
      </c>
      <c r="J412" s="711">
        <f t="shared" si="114"/>
        <v>303.05902366085127</v>
      </c>
      <c r="K412" s="711">
        <f t="shared" si="115"/>
        <v>302.78902713493375</v>
      </c>
      <c r="L412" s="711">
        <f t="shared" si="116"/>
        <v>302.69908457449128</v>
      </c>
      <c r="N412" s="581">
        <v>338</v>
      </c>
      <c r="O412" s="711">
        <f t="shared" si="117"/>
        <v>4.9193419684881921</v>
      </c>
      <c r="P412" s="711">
        <f t="shared" si="118"/>
        <v>998.51426229417507</v>
      </c>
      <c r="Q412" s="711">
        <f t="shared" si="119"/>
        <v>978.86882079328461</v>
      </c>
      <c r="R412" s="711">
        <f t="shared" si="120"/>
        <v>964.67563028310428</v>
      </c>
      <c r="S412" s="711">
        <f t="shared" si="121"/>
        <v>956.06216311802075</v>
      </c>
      <c r="T412" s="711">
        <f t="shared" si="122"/>
        <v>953.1049628844163</v>
      </c>
    </row>
    <row r="413" spans="2:20">
      <c r="B413" s="581">
        <v>339</v>
      </c>
      <c r="C413" s="711">
        <f t="shared" si="107"/>
        <v>4.9338962346671513</v>
      </c>
      <c r="D413" s="711">
        <f t="shared" si="108"/>
        <v>1491.569523205472</v>
      </c>
      <c r="E413" s="711">
        <f t="shared" si="109"/>
        <v>948.28839284182152</v>
      </c>
      <c r="F413" s="711">
        <f t="shared" si="110"/>
        <v>580.74952849188958</v>
      </c>
      <c r="G413" s="711">
        <f t="shared" si="111"/>
        <v>392.98208839369261</v>
      </c>
      <c r="H413" s="718">
        <f t="shared" si="112"/>
        <v>304.21450914176336</v>
      </c>
      <c r="I413" s="711">
        <f t="shared" si="113"/>
        <v>303.56138655431732</v>
      </c>
      <c r="J413" s="711">
        <f t="shared" si="114"/>
        <v>303.10369670566746</v>
      </c>
      <c r="K413" s="711">
        <f t="shared" si="115"/>
        <v>302.8323859164517</v>
      </c>
      <c r="L413" s="711">
        <f t="shared" si="116"/>
        <v>302.7419998518717</v>
      </c>
      <c r="N413" s="581">
        <v>339</v>
      </c>
      <c r="O413" s="711">
        <f t="shared" si="117"/>
        <v>4.9338962346671513</v>
      </c>
      <c r="P413" s="711">
        <f t="shared" si="118"/>
        <v>999.78453785601573</v>
      </c>
      <c r="Q413" s="711">
        <f t="shared" si="119"/>
        <v>980.18177693320308</v>
      </c>
      <c r="R413" s="711">
        <f t="shared" si="120"/>
        <v>966.01928303083628</v>
      </c>
      <c r="S413" s="711">
        <f t="shared" si="121"/>
        <v>957.42424832087681</v>
      </c>
      <c r="T413" s="711">
        <f t="shared" si="122"/>
        <v>954.47304814799099</v>
      </c>
    </row>
    <row r="414" spans="2:20">
      <c r="B414" s="581">
        <v>340</v>
      </c>
      <c r="C414" s="711">
        <f t="shared" si="107"/>
        <v>4.9484505008461106</v>
      </c>
      <c r="D414" s="711">
        <f t="shared" si="108"/>
        <v>1491.6878681797848</v>
      </c>
      <c r="E414" s="711">
        <f t="shared" si="109"/>
        <v>949.08098239601361</v>
      </c>
      <c r="F414" s="711">
        <f t="shared" si="110"/>
        <v>581.56028936482062</v>
      </c>
      <c r="G414" s="711">
        <f t="shared" si="111"/>
        <v>393.4285732226017</v>
      </c>
      <c r="H414" s="718">
        <f t="shared" si="112"/>
        <v>304.26461204760017</v>
      </c>
      <c r="I414" s="711">
        <f t="shared" si="113"/>
        <v>303.60844869705079</v>
      </c>
      <c r="J414" s="711">
        <f t="shared" si="114"/>
        <v>303.14857863257311</v>
      </c>
      <c r="K414" s="711">
        <f t="shared" si="115"/>
        <v>302.87595438541587</v>
      </c>
      <c r="L414" s="711">
        <f t="shared" si="116"/>
        <v>302.78512505059115</v>
      </c>
      <c r="N414" s="581">
        <v>340</v>
      </c>
      <c r="O414" s="711">
        <f t="shared" si="117"/>
        <v>4.9484505008461106</v>
      </c>
      <c r="P414" s="711">
        <f t="shared" si="118"/>
        <v>1001.0520213702073</v>
      </c>
      <c r="Q414" s="711">
        <f t="shared" si="119"/>
        <v>981.49184721416805</v>
      </c>
      <c r="R414" s="711">
        <f t="shared" si="120"/>
        <v>967.35998244890629</v>
      </c>
      <c r="S414" s="711">
        <f t="shared" si="121"/>
        <v>958.78333967979654</v>
      </c>
      <c r="T414" s="711">
        <f t="shared" si="122"/>
        <v>955.8381263795809</v>
      </c>
    </row>
    <row r="415" spans="2:20">
      <c r="B415" s="581">
        <v>341</v>
      </c>
      <c r="C415" s="711">
        <f t="shared" si="107"/>
        <v>4.963004767025069</v>
      </c>
      <c r="D415" s="711">
        <f t="shared" si="108"/>
        <v>1491.8057558184139</v>
      </c>
      <c r="E415" s="711">
        <f t="shared" si="109"/>
        <v>949.87061308990792</v>
      </c>
      <c r="F415" s="711">
        <f t="shared" si="110"/>
        <v>582.36932541769772</v>
      </c>
      <c r="G415" s="711">
        <f t="shared" si="111"/>
        <v>393.87491325546972</v>
      </c>
      <c r="H415" s="718">
        <f t="shared" si="112"/>
        <v>304.3149198796271</v>
      </c>
      <c r="I415" s="711">
        <f t="shared" si="113"/>
        <v>303.65571806810721</v>
      </c>
      <c r="J415" s="711">
        <f t="shared" si="114"/>
        <v>303.19366928337843</v>
      </c>
      <c r="K415" s="711">
        <f t="shared" si="115"/>
        <v>302.91973240421208</v>
      </c>
      <c r="L415" s="711">
        <f t="shared" si="116"/>
        <v>302.82846004000601</v>
      </c>
      <c r="N415" s="581">
        <v>341</v>
      </c>
      <c r="O415" s="711">
        <f t="shared" si="117"/>
        <v>4.963004767025069</v>
      </c>
      <c r="P415" s="711">
        <f t="shared" si="118"/>
        <v>1002.3167189736309</v>
      </c>
      <c r="Q415" s="711">
        <f t="shared" si="119"/>
        <v>982.79903797925624</v>
      </c>
      <c r="R415" s="711">
        <f t="shared" si="120"/>
        <v>968.69773502869145</v>
      </c>
      <c r="S415" s="711">
        <f t="shared" si="121"/>
        <v>960.13944377520613</v>
      </c>
      <c r="T415" s="711">
        <f t="shared" si="122"/>
        <v>957.20020418859986</v>
      </c>
    </row>
    <row r="416" spans="2:20">
      <c r="B416" s="581">
        <v>342</v>
      </c>
      <c r="C416" s="711">
        <f t="shared" si="107"/>
        <v>4.9775590332040283</v>
      </c>
      <c r="D416" s="711">
        <f t="shared" si="108"/>
        <v>1491.9231888271797</v>
      </c>
      <c r="E416" s="711">
        <f t="shared" si="109"/>
        <v>950.65730177073044</v>
      </c>
      <c r="F416" s="711">
        <f t="shared" si="110"/>
        <v>583.17663821089184</v>
      </c>
      <c r="G416" s="711">
        <f t="shared" si="111"/>
        <v>394.3211029436921</v>
      </c>
      <c r="H416" s="718">
        <f t="shared" si="112"/>
        <v>304.36543239946099</v>
      </c>
      <c r="I416" s="711">
        <f t="shared" si="113"/>
        <v>303.70319447325983</v>
      </c>
      <c r="J416" s="711">
        <f t="shared" si="114"/>
        <v>303.23896849682637</v>
      </c>
      <c r="K416" s="711">
        <f t="shared" si="115"/>
        <v>302.9637198319499</v>
      </c>
      <c r="L416" s="711">
        <f t="shared" si="116"/>
        <v>302.87200468612662</v>
      </c>
      <c r="N416" s="581">
        <v>342</v>
      </c>
      <c r="O416" s="711">
        <f t="shared" si="117"/>
        <v>4.9775590332040283</v>
      </c>
      <c r="P416" s="711">
        <f t="shared" si="118"/>
        <v>1003.578636789679</v>
      </c>
      <c r="Q416" s="711">
        <f t="shared" si="119"/>
        <v>984.10335555760275</v>
      </c>
      <c r="R416" s="711">
        <f t="shared" si="120"/>
        <v>970.03254724730004</v>
      </c>
      <c r="S416" s="711">
        <f t="shared" si="121"/>
        <v>961.49256717306855</v>
      </c>
      <c r="T416" s="711">
        <f t="shared" si="122"/>
        <v>958.55928816993378</v>
      </c>
    </row>
    <row r="417" spans="2:20">
      <c r="B417" s="581">
        <v>343</v>
      </c>
      <c r="C417" s="711">
        <f t="shared" si="107"/>
        <v>4.9921132993829875</v>
      </c>
      <c r="D417" s="711">
        <f t="shared" si="108"/>
        <v>1492.0401698899507</v>
      </c>
      <c r="E417" s="711">
        <f t="shared" si="109"/>
        <v>951.44106515298711</v>
      </c>
      <c r="F417" s="711">
        <f t="shared" si="110"/>
        <v>583.98222934165562</v>
      </c>
      <c r="G417" s="711">
        <f t="shared" si="111"/>
        <v>394.76713679467429</v>
      </c>
      <c r="H417" s="718">
        <f t="shared" si="112"/>
        <v>304.41614936649046</v>
      </c>
      <c r="I417" s="711">
        <f t="shared" si="113"/>
        <v>303.7508777155881</v>
      </c>
      <c r="J417" s="711">
        <f t="shared" si="114"/>
        <v>303.28447610862503</v>
      </c>
      <c r="K417" s="711">
        <f t="shared" si="115"/>
        <v>303.00791652449618</v>
      </c>
      <c r="L417" s="711">
        <f t="shared" si="116"/>
        <v>302.9157588516515</v>
      </c>
      <c r="N417" s="581">
        <v>343</v>
      </c>
      <c r="O417" s="711">
        <f t="shared" si="117"/>
        <v>4.9921132993829875</v>
      </c>
      <c r="P417" s="711">
        <f t="shared" si="118"/>
        <v>1004.8377809282845</v>
      </c>
      <c r="Q417" s="711">
        <f t="shared" si="119"/>
        <v>985.40480626443127</v>
      </c>
      <c r="R417" s="711">
        <f t="shared" si="120"/>
        <v>971.36442556760437</v>
      </c>
      <c r="S417" s="711">
        <f t="shared" si="121"/>
        <v>962.84271642491467</v>
      </c>
      <c r="T417" s="711">
        <f t="shared" si="122"/>
        <v>959.91538490397363</v>
      </c>
    </row>
    <row r="418" spans="2:20">
      <c r="B418" s="581">
        <v>344</v>
      </c>
      <c r="C418" s="711">
        <f t="shared" si="107"/>
        <v>5.0066675655619468</v>
      </c>
      <c r="D418" s="711">
        <f t="shared" si="108"/>
        <v>1492.1567016688575</v>
      </c>
      <c r="E418" s="711">
        <f t="shared" si="109"/>
        <v>952.22191981972821</v>
      </c>
      <c r="F418" s="711">
        <f t="shared" si="110"/>
        <v>584.78610044344509</v>
      </c>
      <c r="G418" s="711">
        <f t="shared" si="111"/>
        <v>395.21300937148288</v>
      </c>
      <c r="H418" s="718">
        <f t="shared" si="112"/>
        <v>304.46707053790351</v>
      </c>
      <c r="I418" s="711">
        <f t="shared" si="113"/>
        <v>303.79876759550757</v>
      </c>
      <c r="J418" s="711">
        <f t="shared" si="114"/>
        <v>303.33019195147955</v>
      </c>
      <c r="K418" s="711">
        <f t="shared" si="115"/>
        <v>303.05232233450857</v>
      </c>
      <c r="L418" s="711">
        <f t="shared" si="116"/>
        <v>302.95972239600036</v>
      </c>
      <c r="N418" s="581">
        <v>344</v>
      </c>
      <c r="O418" s="711">
        <f t="shared" si="117"/>
        <v>5.0066675655619468</v>
      </c>
      <c r="P418" s="711">
        <f t="shared" si="118"/>
        <v>1006.0941574859512</v>
      </c>
      <c r="Q418" s="711">
        <f t="shared" si="119"/>
        <v>986.70339640108477</v>
      </c>
      <c r="R418" s="711">
        <f t="shared" si="120"/>
        <v>972.69337643827134</v>
      </c>
      <c r="S418" s="711">
        <f t="shared" si="121"/>
        <v>964.18989806787522</v>
      </c>
      <c r="T418" s="711">
        <f t="shared" si="122"/>
        <v>961.26850095664633</v>
      </c>
    </row>
    <row r="419" spans="2:20">
      <c r="B419" s="581">
        <v>345</v>
      </c>
      <c r="C419" s="711">
        <f t="shared" si="107"/>
        <v>5.0212218317409061</v>
      </c>
      <c r="D419" s="711">
        <f t="shared" si="108"/>
        <v>1492.2727868045051</v>
      </c>
      <c r="E419" s="711">
        <f t="shared" si="109"/>
        <v>952.99988222379943</v>
      </c>
      <c r="F419" s="711">
        <f t="shared" si="110"/>
        <v>585.58825318525123</v>
      </c>
      <c r="G419" s="711">
        <f t="shared" si="111"/>
        <v>395.65871529249671</v>
      </c>
      <c r="H419" s="718">
        <f t="shared" si="112"/>
        <v>304.51819566871416</v>
      </c>
      <c r="I419" s="711">
        <f t="shared" si="113"/>
        <v>303.84686391079981</v>
      </c>
      <c r="J419" s="711">
        <f t="shared" si="114"/>
        <v>303.37611585512423</v>
      </c>
      <c r="K419" s="711">
        <f t="shared" si="115"/>
        <v>303.09693711146821</v>
      </c>
      <c r="L419" s="711">
        <f t="shared" si="116"/>
        <v>303.00389517534842</v>
      </c>
      <c r="N419" s="581">
        <v>345</v>
      </c>
      <c r="O419" s="711">
        <f t="shared" si="117"/>
        <v>5.0212218317409061</v>
      </c>
      <c r="P419" s="711">
        <f t="shared" si="118"/>
        <v>1007.3477725457827</v>
      </c>
      <c r="Q419" s="711">
        <f t="shared" si="119"/>
        <v>987.99913225505577</v>
      </c>
      <c r="R419" s="711">
        <f t="shared" si="120"/>
        <v>974.01940629379351</v>
      </c>
      <c r="S419" s="711">
        <f t="shared" si="121"/>
        <v>965.53411862471239</v>
      </c>
      <c r="T419" s="711">
        <f t="shared" si="122"/>
        <v>962.61864287944741</v>
      </c>
    </row>
    <row r="420" spans="2:20">
      <c r="B420" s="581">
        <v>346</v>
      </c>
      <c r="C420" s="711">
        <f t="shared" si="107"/>
        <v>5.0357760979198654</v>
      </c>
      <c r="D420" s="711">
        <f t="shared" si="108"/>
        <v>1492.3884279161807</v>
      </c>
      <c r="E420" s="711">
        <f t="shared" si="109"/>
        <v>953.7749686890794</v>
      </c>
      <c r="F420" s="711">
        <f t="shared" si="110"/>
        <v>586.38868927094143</v>
      </c>
      <c r="G420" s="711">
        <f t="shared" si="111"/>
        <v>396.10424923105859</v>
      </c>
      <c r="H420" s="718">
        <f t="shared" si="112"/>
        <v>304.56952451178961</v>
      </c>
      <c r="I420" s="711">
        <f t="shared" si="113"/>
        <v>303.89516645664202</v>
      </c>
      <c r="J420" s="711">
        <f t="shared" si="114"/>
        <v>303.42224764635404</v>
      </c>
      <c r="K420" s="711">
        <f t="shared" si="115"/>
        <v>303.14176070171305</v>
      </c>
      <c r="L420" s="711">
        <f t="shared" si="116"/>
        <v>303.04827704265915</v>
      </c>
      <c r="N420" s="581">
        <v>346</v>
      </c>
      <c r="O420" s="711">
        <f t="shared" si="117"/>
        <v>5.0357760979198654</v>
      </c>
      <c r="P420" s="711">
        <f t="shared" si="118"/>
        <v>1008.5986321775121</v>
      </c>
      <c r="Q420" s="711">
        <f t="shared" si="119"/>
        <v>989.29202010001711</v>
      </c>
      <c r="R420" s="711">
        <f t="shared" si="120"/>
        <v>975.34252155452066</v>
      </c>
      <c r="S420" s="711">
        <f t="shared" si="121"/>
        <v>966.87538460385133</v>
      </c>
      <c r="T420" s="711">
        <f t="shared" si="122"/>
        <v>963.96581720947199</v>
      </c>
    </row>
    <row r="421" spans="2:20">
      <c r="B421" s="581">
        <v>347</v>
      </c>
      <c r="C421" s="711">
        <f t="shared" si="107"/>
        <v>5.0503303640988246</v>
      </c>
      <c r="D421" s="711">
        <f t="shared" si="108"/>
        <v>1492.5036276020614</v>
      </c>
      <c r="E421" s="711">
        <f t="shared" si="109"/>
        <v>954.54719541170391</v>
      </c>
      <c r="F421" s="711">
        <f t="shared" si="110"/>
        <v>587.18741043861132</v>
      </c>
      <c r="G421" s="711">
        <f t="shared" si="111"/>
        <v>396.54960591512719</v>
      </c>
      <c r="H421" s="718">
        <f t="shared" si="112"/>
        <v>304.62105681787659</v>
      </c>
      <c r="I421" s="711">
        <f t="shared" si="113"/>
        <v>303.94367502563665</v>
      </c>
      <c r="J421" s="711">
        <f t="shared" si="114"/>
        <v>303.46858714905625</v>
      </c>
      <c r="K421" s="711">
        <f t="shared" si="115"/>
        <v>303.18679294847038</v>
      </c>
      <c r="L421" s="711">
        <f t="shared" si="116"/>
        <v>303.09286784771768</v>
      </c>
      <c r="N421" s="581">
        <v>347</v>
      </c>
      <c r="O421" s="711">
        <f t="shared" si="117"/>
        <v>5.0503303640988246</v>
      </c>
      <c r="P421" s="711">
        <f t="shared" si="118"/>
        <v>1009.846742437531</v>
      </c>
      <c r="Q421" s="711">
        <f t="shared" si="119"/>
        <v>990.58206619585212</v>
      </c>
      <c r="R421" s="711">
        <f t="shared" si="120"/>
        <v>976.66272862669075</v>
      </c>
      <c r="S421" s="711">
        <f t="shared" si="121"/>
        <v>968.21370249941197</v>
      </c>
      <c r="T421" s="711">
        <f t="shared" si="122"/>
        <v>965.31003046944704</v>
      </c>
    </row>
    <row r="422" spans="2:20">
      <c r="B422" s="581">
        <v>348</v>
      </c>
      <c r="C422" s="711">
        <f t="shared" si="107"/>
        <v>5.064884630277783</v>
      </c>
      <c r="D422" s="711">
        <f t="shared" si="108"/>
        <v>1492.6183884394184</v>
      </c>
      <c r="E422" s="711">
        <f t="shared" si="109"/>
        <v>955.31657846127746</v>
      </c>
      <c r="F422" s="711">
        <f t="shared" si="110"/>
        <v>587.98441845994626</v>
      </c>
      <c r="G422" s="711">
        <f t="shared" si="111"/>
        <v>396.99478012692902</v>
      </c>
      <c r="H422" s="718">
        <f t="shared" si="112"/>
        <v>304.67279233562806</v>
      </c>
      <c r="I422" s="711">
        <f t="shared" si="113"/>
        <v>303.99238940784062</v>
      </c>
      <c r="J422" s="711">
        <f t="shared" si="114"/>
        <v>303.51513418424167</v>
      </c>
      <c r="K422" s="711">
        <f t="shared" si="115"/>
        <v>303.23203369188946</v>
      </c>
      <c r="L422" s="711">
        <f t="shared" si="116"/>
        <v>303.13766743716366</v>
      </c>
      <c r="N422" s="581">
        <v>348</v>
      </c>
      <c r="O422" s="711">
        <f t="shared" si="117"/>
        <v>5.064884630277783</v>
      </c>
      <c r="P422" s="711">
        <f t="shared" si="118"/>
        <v>1011.0921093689196</v>
      </c>
      <c r="Q422" s="711">
        <f t="shared" si="119"/>
        <v>991.86927678868506</v>
      </c>
      <c r="R422" s="711">
        <f t="shared" si="120"/>
        <v>977.98003390246117</v>
      </c>
      <c r="S422" s="711">
        <f t="shared" si="121"/>
        <v>969.54907879124016</v>
      </c>
      <c r="T422" s="711">
        <f t="shared" si="122"/>
        <v>966.65128916776223</v>
      </c>
    </row>
    <row r="423" spans="2:20">
      <c r="B423" s="581">
        <v>349</v>
      </c>
      <c r="C423" s="711">
        <f t="shared" si="107"/>
        <v>5.0794388964567423</v>
      </c>
      <c r="D423" s="711">
        <f t="shared" si="108"/>
        <v>1492.7327129848197</v>
      </c>
      <c r="E423" s="711">
        <f t="shared" si="109"/>
        <v>956.08313378207208</v>
      </c>
      <c r="F423" s="711">
        <f t="shared" si="110"/>
        <v>588.77971513959244</v>
      </c>
      <c r="G423" s="711">
        <f t="shared" si="111"/>
        <v>397.439766702611</v>
      </c>
      <c r="H423" s="718">
        <f t="shared" si="112"/>
        <v>304.72473081162912</v>
      </c>
      <c r="I423" s="711">
        <f t="shared" si="113"/>
        <v>304.04130939079425</v>
      </c>
      <c r="J423" s="711">
        <f t="shared" si="114"/>
        <v>303.56188857007589</v>
      </c>
      <c r="K423" s="711">
        <f t="shared" si="115"/>
        <v>303.27748276907369</v>
      </c>
      <c r="L423" s="711">
        <f t="shared" si="116"/>
        <v>303.1826756545239</v>
      </c>
      <c r="N423" s="581">
        <v>349</v>
      </c>
      <c r="O423" s="711">
        <f t="shared" si="117"/>
        <v>5.0794388964567423</v>
      </c>
      <c r="P423" s="711">
        <f t="shared" si="118"/>
        <v>1012.3347390014752</v>
      </c>
      <c r="Q423" s="711">
        <f t="shared" si="119"/>
        <v>993.15365811091135</v>
      </c>
      <c r="R423" s="711">
        <f t="shared" si="120"/>
        <v>979.29444375993899</v>
      </c>
      <c r="S423" s="711">
        <f t="shared" si="121"/>
        <v>970.8815199449391</v>
      </c>
      <c r="T423" s="711">
        <f t="shared" si="122"/>
        <v>967.98959979850224</v>
      </c>
    </row>
    <row r="424" spans="2:20">
      <c r="B424" s="581">
        <v>350</v>
      </c>
      <c r="C424" s="711">
        <f t="shared" si="107"/>
        <v>5.0939931626357016</v>
      </c>
      <c r="D424" s="711">
        <f t="shared" si="108"/>
        <v>1492.8466037743303</v>
      </c>
      <c r="E424" s="711">
        <f t="shared" si="109"/>
        <v>956.84687719421254</v>
      </c>
      <c r="F424" s="711">
        <f t="shared" si="110"/>
        <v>589.5733023145375</v>
      </c>
      <c r="G424" s="711">
        <f t="shared" si="111"/>
        <v>397.88456053189378</v>
      </c>
      <c r="H424" s="718">
        <f t="shared" si="112"/>
        <v>304.77687199042322</v>
      </c>
      <c r="I424" s="711">
        <f t="shared" si="113"/>
        <v>304.09043475955048</v>
      </c>
      <c r="J424" s="711">
        <f t="shared" si="114"/>
        <v>303.60885012190994</v>
      </c>
      <c r="K424" s="711">
        <f t="shared" si="115"/>
        <v>303.32314001411294</v>
      </c>
      <c r="L424" s="711">
        <f t="shared" si="116"/>
        <v>303.22789234024503</v>
      </c>
      <c r="N424" s="581">
        <v>350</v>
      </c>
      <c r="O424" s="711">
        <f t="shared" si="117"/>
        <v>5.0939931626357016</v>
      </c>
      <c r="P424" s="711">
        <f t="shared" si="118"/>
        <v>1013.5746373517418</v>
      </c>
      <c r="Q424" s="711">
        <f t="shared" si="119"/>
        <v>994.43521638122752</v>
      </c>
      <c r="R424" s="711">
        <f t="shared" si="120"/>
        <v>980.60596456321252</v>
      </c>
      <c r="S424" s="711">
        <f t="shared" si="121"/>
        <v>972.21103241190076</v>
      </c>
      <c r="T424" s="711">
        <f t="shared" si="122"/>
        <v>969.3249688414777</v>
      </c>
    </row>
    <row r="425" spans="2:20">
      <c r="B425" s="581">
        <v>351</v>
      </c>
      <c r="C425" s="711">
        <f t="shared" si="107"/>
        <v>5.1085474288146608</v>
      </c>
      <c r="D425" s="711">
        <f t="shared" si="108"/>
        <v>1492.9600633237098</v>
      </c>
      <c r="E425" s="711">
        <f t="shared" si="109"/>
        <v>957.6078243948499</v>
      </c>
      <c r="F425" s="711">
        <f t="shared" si="110"/>
        <v>590.36518185350076</v>
      </c>
      <c r="G425" s="711">
        <f t="shared" si="111"/>
        <v>398.32915655772467</v>
      </c>
      <c r="H425" s="718">
        <f t="shared" si="112"/>
        <v>304.82921561453804</v>
      </c>
      <c r="I425" s="711">
        <f t="shared" si="113"/>
        <v>304.1397652967031</v>
      </c>
      <c r="J425" s="711">
        <f t="shared" si="114"/>
        <v>303.65601865231139</v>
      </c>
      <c r="K425" s="711">
        <f t="shared" si="115"/>
        <v>303.36900525811535</v>
      </c>
      <c r="L425" s="711">
        <f t="shared" si="116"/>
        <v>303.27331733172582</v>
      </c>
      <c r="N425" s="581">
        <v>351</v>
      </c>
      <c r="O425" s="711">
        <f t="shared" si="117"/>
        <v>5.1085474288146608</v>
      </c>
      <c r="P425" s="711">
        <f t="shared" si="118"/>
        <v>1014.8118104230391</v>
      </c>
      <c r="Q425" s="711">
        <f t="shared" si="119"/>
        <v>995.7139578046615</v>
      </c>
      <c r="R425" s="711">
        <f t="shared" si="120"/>
        <v>981.91460266238209</v>
      </c>
      <c r="S425" s="711">
        <f t="shared" si="121"/>
        <v>973.53762262933685</v>
      </c>
      <c r="T425" s="711">
        <f t="shared" si="122"/>
        <v>970.65740276225688</v>
      </c>
    </row>
    <row r="426" spans="2:20">
      <c r="B426" s="581">
        <v>352</v>
      </c>
      <c r="C426" s="711">
        <f t="shared" si="107"/>
        <v>5.1231016949936201</v>
      </c>
      <c r="D426" s="711">
        <f t="shared" si="108"/>
        <v>1493.0730941286088</v>
      </c>
      <c r="E426" s="711">
        <f t="shared" si="109"/>
        <v>958.36599095932218</v>
      </c>
      <c r="F426" s="711">
        <f t="shared" si="110"/>
        <v>591.15535565633161</v>
      </c>
      <c r="G426" s="711">
        <f t="shared" si="111"/>
        <v>398.77354977593183</v>
      </c>
      <c r="H426" s="718">
        <f t="shared" si="112"/>
        <v>304.88176142451107</v>
      </c>
      <c r="I426" s="711">
        <f t="shared" si="113"/>
        <v>304.18930078241556</v>
      </c>
      <c r="J426" s="711">
        <f t="shared" si="114"/>
        <v>303.70339397109456</v>
      </c>
      <c r="K426" s="711">
        <f t="shared" si="115"/>
        <v>303.41507832923907</v>
      </c>
      <c r="L426" s="711">
        <f t="shared" si="116"/>
        <v>303.31895046334932</v>
      </c>
      <c r="N426" s="581">
        <v>352</v>
      </c>
      <c r="O426" s="711">
        <f t="shared" si="117"/>
        <v>5.1231016949936201</v>
      </c>
      <c r="P426" s="711">
        <f t="shared" si="118"/>
        <v>1016.0462642054915</v>
      </c>
      <c r="Q426" s="711">
        <f t="shared" si="119"/>
        <v>996.98988857260292</v>
      </c>
      <c r="R426" s="711">
        <f t="shared" si="120"/>
        <v>983.22036439359022</v>
      </c>
      <c r="S426" s="711">
        <f t="shared" si="121"/>
        <v>974.86129702031053</v>
      </c>
      <c r="T426" s="711">
        <f t="shared" si="122"/>
        <v>971.98690801219652</v>
      </c>
    </row>
    <row r="427" spans="2:20">
      <c r="B427" s="581">
        <v>353</v>
      </c>
      <c r="C427" s="711">
        <f t="shared" si="107"/>
        <v>5.1376559611725794</v>
      </c>
      <c r="D427" s="711">
        <f t="shared" si="108"/>
        <v>1493.1856986647617</v>
      </c>
      <c r="E427" s="711">
        <f t="shared" si="109"/>
        <v>959.12139234230278</v>
      </c>
      <c r="F427" s="711">
        <f t="shared" si="110"/>
        <v>591.94382565341903</v>
      </c>
      <c r="G427" s="711">
        <f t="shared" si="111"/>
        <v>399.21773523487877</v>
      </c>
      <c r="H427" s="718">
        <f t="shared" si="112"/>
        <v>304.93450915891503</v>
      </c>
      <c r="I427" s="711">
        <f t="shared" si="113"/>
        <v>304.23904099444928</v>
      </c>
      <c r="J427" s="711">
        <f t="shared" si="114"/>
        <v>303.75097588535078</v>
      </c>
      <c r="K427" s="711">
        <f t="shared" si="115"/>
        <v>303.46135905272399</v>
      </c>
      <c r="L427" s="711">
        <f t="shared" si="116"/>
        <v>303.36479156651467</v>
      </c>
      <c r="N427" s="581">
        <v>353</v>
      </c>
      <c r="O427" s="711">
        <f t="shared" si="117"/>
        <v>5.1376559611725794</v>
      </c>
      <c r="P427" s="711">
        <f t="shared" si="118"/>
        <v>1017.2780046760574</v>
      </c>
      <c r="Q427" s="711">
        <f t="shared" si="119"/>
        <v>998.26301486283262</v>
      </c>
      <c r="R427" s="711">
        <f t="shared" si="120"/>
        <v>984.52325607905277</v>
      </c>
      <c r="S427" s="711">
        <f t="shared" si="121"/>
        <v>976.18206199376687</v>
      </c>
      <c r="T427" s="711">
        <f t="shared" si="122"/>
        <v>973.31349102847366</v>
      </c>
    </row>
    <row r="428" spans="2:20">
      <c r="B428" s="581">
        <v>354</v>
      </c>
      <c r="C428" s="711">
        <f t="shared" si="107"/>
        <v>5.1522102273515387</v>
      </c>
      <c r="D428" s="711">
        <f t="shared" si="108"/>
        <v>1493.29787938818</v>
      </c>
      <c r="E428" s="711">
        <f t="shared" si="109"/>
        <v>959.87404387893673</v>
      </c>
      <c r="F428" s="711">
        <f t="shared" si="110"/>
        <v>592.73059380510824</v>
      </c>
      <c r="G428" s="711">
        <f t="shared" si="111"/>
        <v>399.66170803511903</v>
      </c>
      <c r="H428" s="718">
        <f t="shared" si="112"/>
        <v>304.98745855438312</v>
      </c>
      <c r="I428" s="711">
        <f t="shared" si="113"/>
        <v>304.2889857081916</v>
      </c>
      <c r="J428" s="711">
        <f t="shared" si="114"/>
        <v>303.79876419947891</v>
      </c>
      <c r="K428" s="711">
        <f t="shared" si="115"/>
        <v>303.50784725092285</v>
      </c>
      <c r="L428" s="711">
        <f t="shared" si="116"/>
        <v>303.41084046966904</v>
      </c>
      <c r="N428" s="581">
        <v>354</v>
      </c>
      <c r="O428" s="711">
        <f t="shared" si="117"/>
        <v>5.1522102273515387</v>
      </c>
      <c r="P428" s="711">
        <f t="shared" si="118"/>
        <v>1018.5070377985578</v>
      </c>
      <c r="Q428" s="711">
        <f t="shared" si="119"/>
        <v>999.53334283955269</v>
      </c>
      <c r="R428" s="711">
        <f t="shared" si="120"/>
        <v>985.8232840270897</v>
      </c>
      <c r="S428" s="711">
        <f t="shared" si="121"/>
        <v>977.49992394456444</v>
      </c>
      <c r="T428" s="711">
        <f t="shared" si="122"/>
        <v>974.63715823411633</v>
      </c>
    </row>
    <row r="429" spans="2:20">
      <c r="B429" s="581">
        <v>355</v>
      </c>
      <c r="C429" s="711">
        <f t="shared" si="107"/>
        <v>5.166764493530497</v>
      </c>
      <c r="D429" s="711">
        <f t="shared" si="108"/>
        <v>1493.40963873534</v>
      </c>
      <c r="E429" s="711">
        <f t="shared" si="109"/>
        <v>960.6239607859651</v>
      </c>
      <c r="F429" s="711">
        <f t="shared" si="110"/>
        <v>593.5156621011264</v>
      </c>
      <c r="G429" s="711">
        <f t="shared" si="111"/>
        <v>400.10546332905221</v>
      </c>
      <c r="H429" s="718">
        <f t="shared" si="112"/>
        <v>305.0406093456341</v>
      </c>
      <c r="I429" s="711">
        <f t="shared" si="113"/>
        <v>304.33913469668369</v>
      </c>
      <c r="J429" s="711">
        <f t="shared" si="114"/>
        <v>303.84675871521512</v>
      </c>
      <c r="K429" s="711">
        <f t="shared" si="115"/>
        <v>303.55454274333249</v>
      </c>
      <c r="L429" s="711">
        <f t="shared" si="116"/>
        <v>303.45709699833924</v>
      </c>
      <c r="N429" s="581">
        <v>355</v>
      </c>
      <c r="O429" s="711">
        <f t="shared" si="117"/>
        <v>5.166764493530497</v>
      </c>
      <c r="P429" s="711">
        <f t="shared" si="118"/>
        <v>1019.7333695237052</v>
      </c>
      <c r="Q429" s="711">
        <f t="shared" si="119"/>
        <v>1000.8008786534165</v>
      </c>
      <c r="R429" s="711">
        <f t="shared" si="120"/>
        <v>987.12045453215524</v>
      </c>
      <c r="S429" s="711">
        <f t="shared" si="121"/>
        <v>978.81488925350561</v>
      </c>
      <c r="T429" s="711">
        <f t="shared" si="122"/>
        <v>975.95791603803502</v>
      </c>
    </row>
    <row r="430" spans="2:20">
      <c r="B430" s="581">
        <v>356</v>
      </c>
      <c r="C430" s="711">
        <f t="shared" si="107"/>
        <v>5.1813187597094563</v>
      </c>
      <c r="D430" s="711">
        <f t="shared" si="108"/>
        <v>1493.5209791233715</v>
      </c>
      <c r="E430" s="711">
        <f t="shared" si="109"/>
        <v>961.37115816283722</v>
      </c>
      <c r="F430" s="711">
        <f t="shared" si="110"/>
        <v>594.2990325600183</v>
      </c>
      <c r="G430" s="711">
        <f t="shared" si="111"/>
        <v>400.54899632057982</v>
      </c>
      <c r="H430" s="718">
        <f t="shared" si="112"/>
        <v>305.09396126549723</v>
      </c>
      <c r="I430" s="711">
        <f t="shared" si="113"/>
        <v>304.38948773064834</v>
      </c>
      <c r="J430" s="711">
        <f t="shared" si="114"/>
        <v>303.89495923166237</v>
      </c>
      <c r="K430" s="711">
        <f t="shared" si="115"/>
        <v>303.60144534662481</v>
      </c>
      <c r="L430" s="711">
        <f t="shared" si="116"/>
        <v>303.50356097516271</v>
      </c>
      <c r="N430" s="581">
        <v>356</v>
      </c>
      <c r="O430" s="711">
        <f t="shared" si="117"/>
        <v>5.1813187597094563</v>
      </c>
      <c r="P430" s="711">
        <f t="shared" si="118"/>
        <v>1020.9570057891326</v>
      </c>
      <c r="Q430" s="711">
        <f t="shared" si="119"/>
        <v>1002.0656284415584</v>
      </c>
      <c r="R430" s="711">
        <f t="shared" si="120"/>
        <v>988.41477387486839</v>
      </c>
      <c r="S430" s="711">
        <f t="shared" si="121"/>
        <v>980.12696428736797</v>
      </c>
      <c r="T430" s="711">
        <f t="shared" si="122"/>
        <v>977.27577083505332</v>
      </c>
    </row>
    <row r="431" spans="2:20">
      <c r="B431" s="581">
        <v>357</v>
      </c>
      <c r="C431" s="711">
        <f t="shared" si="107"/>
        <v>5.1958730258884156</v>
      </c>
      <c r="D431" s="711">
        <f t="shared" si="108"/>
        <v>1493.6319029502433</v>
      </c>
      <c r="E431" s="711">
        <f t="shared" si="109"/>
        <v>962.11565099281142</v>
      </c>
      <c r="F431" s="711">
        <f t="shared" si="110"/>
        <v>595.08070722858918</v>
      </c>
      <c r="G431" s="711">
        <f t="shared" si="111"/>
        <v>400.9923022647626</v>
      </c>
      <c r="H431" s="718">
        <f t="shared" si="112"/>
        <v>305.147514044937</v>
      </c>
      <c r="I431" s="711">
        <f t="shared" si="113"/>
        <v>304.44004457851747</v>
      </c>
      <c r="J431" s="711">
        <f t="shared" si="114"/>
        <v>303.94336554532009</v>
      </c>
      <c r="K431" s="711">
        <f t="shared" si="115"/>
        <v>303.6485548746777</v>
      </c>
      <c r="L431" s="711">
        <f t="shared" si="116"/>
        <v>303.55023221991911</v>
      </c>
      <c r="N431" s="581">
        <v>357</v>
      </c>
      <c r="O431" s="711">
        <f t="shared" si="117"/>
        <v>5.1958730258884156</v>
      </c>
      <c r="P431" s="711">
        <f t="shared" si="118"/>
        <v>1022.1779525194222</v>
      </c>
      <c r="Q431" s="711">
        <f t="shared" si="119"/>
        <v>1003.3275983276235</v>
      </c>
      <c r="R431" s="711">
        <f t="shared" si="120"/>
        <v>989.70624832204339</v>
      </c>
      <c r="S431" s="711">
        <f t="shared" si="121"/>
        <v>981.4361553989354</v>
      </c>
      <c r="T431" s="711">
        <f t="shared" si="122"/>
        <v>978.59072900593912</v>
      </c>
    </row>
    <row r="432" spans="2:20">
      <c r="B432" s="581">
        <v>358</v>
      </c>
      <c r="C432" s="711">
        <f t="shared" si="107"/>
        <v>5.2104272920673749</v>
      </c>
      <c r="D432" s="711">
        <f t="shared" si="108"/>
        <v>1493.7424125949467</v>
      </c>
      <c r="E432" s="711">
        <f t="shared" si="109"/>
        <v>962.85745414404437</v>
      </c>
      <c r="F432" s="711">
        <f t="shared" si="110"/>
        <v>595.86068818135652</v>
      </c>
      <c r="G432" s="711">
        <f t="shared" si="111"/>
        <v>401.43537646747757</v>
      </c>
      <c r="H432" s="718">
        <f t="shared" si="112"/>
        <v>305.2012674130774</v>
      </c>
      <c r="I432" s="711">
        <f t="shared" si="113"/>
        <v>304.49080500645937</v>
      </c>
      <c r="J432" s="711">
        <f t="shared" si="114"/>
        <v>303.99197745011384</v>
      </c>
      <c r="K432" s="711">
        <f t="shared" si="115"/>
        <v>303.69587113860518</v>
      </c>
      <c r="L432" s="711">
        <f t="shared" si="116"/>
        <v>303.59711054956108</v>
      </c>
      <c r="N432" s="581">
        <v>358</v>
      </c>
      <c r="O432" s="711">
        <f t="shared" si="117"/>
        <v>5.2104272920673749</v>
      </c>
      <c r="P432" s="711">
        <f t="shared" si="118"/>
        <v>1023.3962156261341</v>
      </c>
      <c r="Q432" s="711">
        <f t="shared" si="119"/>
        <v>1004.586794421797</v>
      </c>
      <c r="R432" s="711">
        <f t="shared" si="120"/>
        <v>990.99488412672031</v>
      </c>
      <c r="S432" s="711">
        <f t="shared" si="121"/>
        <v>982.74246892702809</v>
      </c>
      <c r="T432" s="711">
        <f t="shared" si="122"/>
        <v>979.90279691743569</v>
      </c>
    </row>
    <row r="433" spans="2:20">
      <c r="B433" s="581">
        <v>359</v>
      </c>
      <c r="C433" s="711">
        <f t="shared" si="107"/>
        <v>5.2249815582463341</v>
      </c>
      <c r="D433" s="711">
        <f t="shared" si="108"/>
        <v>1493.8525104176758</v>
      </c>
      <c r="E433" s="711">
        <f t="shared" si="109"/>
        <v>963.59658237066833</v>
      </c>
      <c r="F433" s="711">
        <f t="shared" si="110"/>
        <v>596.63897752001037</v>
      </c>
      <c r="G433" s="711">
        <f t="shared" si="111"/>
        <v>401.87821428507687</v>
      </c>
      <c r="H433" s="718">
        <f t="shared" si="112"/>
        <v>305.25522109722641</v>
      </c>
      <c r="I433" s="711">
        <f t="shared" si="113"/>
        <v>304.54176877840592</v>
      </c>
      <c r="J433" s="711">
        <f t="shared" si="114"/>
        <v>304.04079473742399</v>
      </c>
      <c r="K433" s="711">
        <f t="shared" si="115"/>
        <v>303.74339394678805</v>
      </c>
      <c r="L433" s="711">
        <f t="shared" si="116"/>
        <v>303.64419577824492</v>
      </c>
      <c r="N433" s="581">
        <v>359</v>
      </c>
      <c r="O433" s="711">
        <f t="shared" si="117"/>
        <v>5.2249815582463341</v>
      </c>
      <c r="P433" s="711">
        <f t="shared" si="118"/>
        <v>1024.6118010078349</v>
      </c>
      <c r="Q433" s="711">
        <f t="shared" si="119"/>
        <v>1005.8432228208339</v>
      </c>
      <c r="R433" s="711">
        <f t="shared" si="120"/>
        <v>992.28068752819513</v>
      </c>
      <c r="S433" s="711">
        <f t="shared" si="121"/>
        <v>984.04591119653344</v>
      </c>
      <c r="T433" s="711">
        <f t="shared" si="122"/>
        <v>981.21198092229213</v>
      </c>
    </row>
    <row r="434" spans="2:20">
      <c r="B434" s="581">
        <v>360</v>
      </c>
      <c r="C434" s="711">
        <f t="shared" si="107"/>
        <v>5.2395358244252934</v>
      </c>
      <c r="D434" s="711">
        <f t="shared" si="108"/>
        <v>1493.9621987600094</v>
      </c>
      <c r="E434" s="711">
        <f t="shared" si="109"/>
        <v>964.33305031385748</v>
      </c>
      <c r="F434" s="711">
        <f t="shared" si="110"/>
        <v>597.41557737288156</v>
      </c>
      <c r="G434" s="711">
        <f t="shared" si="111"/>
        <v>402.32081112404643</v>
      </c>
      <c r="H434" s="718">
        <f t="shared" si="112"/>
        <v>305.30937482290005</v>
      </c>
      <c r="I434" s="711">
        <f t="shared" si="113"/>
        <v>304.59293565607953</v>
      </c>
      <c r="J434" s="711">
        <f t="shared" si="114"/>
        <v>304.08981719611495</v>
      </c>
      <c r="K434" s="711">
        <f t="shared" si="115"/>
        <v>303.79112310490422</v>
      </c>
      <c r="L434" s="711">
        <f t="shared" si="116"/>
        <v>303.69148771736138</v>
      </c>
      <c r="N434" s="581">
        <v>360</v>
      </c>
      <c r="O434" s="711">
        <f t="shared" si="117"/>
        <v>5.2395358244252934</v>
      </c>
      <c r="P434" s="711">
        <f t="shared" si="118"/>
        <v>1025.8247145501261</v>
      </c>
      <c r="Q434" s="711">
        <f t="shared" si="119"/>
        <v>1007.0968896080891</v>
      </c>
      <c r="R434" s="711">
        <f t="shared" si="120"/>
        <v>993.56366475205004</v>
      </c>
      <c r="S434" s="711">
        <f t="shared" si="121"/>
        <v>985.34648851843735</v>
      </c>
      <c r="T434" s="711">
        <f t="shared" si="122"/>
        <v>982.51828735929405</v>
      </c>
    </row>
    <row r="435" spans="2:20">
      <c r="B435" s="581">
        <v>361</v>
      </c>
      <c r="C435" s="711">
        <f t="shared" si="107"/>
        <v>5.2540900906042527</v>
      </c>
      <c r="D435" s="711">
        <f t="shared" si="108"/>
        <v>1494.0714799450868</v>
      </c>
      <c r="E435" s="711">
        <f t="shared" si="109"/>
        <v>965.06687250288303</v>
      </c>
      <c r="F435" s="711">
        <f t="shared" si="110"/>
        <v>598.19048989441796</v>
      </c>
      <c r="G435" s="711">
        <f t="shared" si="111"/>
        <v>402.76316244066624</v>
      </c>
      <c r="H435" s="718">
        <f t="shared" si="112"/>
        <v>305.36372831384642</v>
      </c>
      <c r="I435" s="711">
        <f t="shared" si="113"/>
        <v>304.64430539901974</v>
      </c>
      <c r="J435" s="711">
        <f t="shared" si="114"/>
        <v>304.13904461256396</v>
      </c>
      <c r="K435" s="711">
        <f t="shared" si="115"/>
        <v>303.83905841595839</v>
      </c>
      <c r="L435" s="711">
        <f t="shared" si="116"/>
        <v>303.7389861755658</v>
      </c>
      <c r="N435" s="581">
        <v>361</v>
      </c>
      <c r="O435" s="711">
        <f t="shared" si="117"/>
        <v>5.2540900906042527</v>
      </c>
      <c r="P435" s="711">
        <f t="shared" si="118"/>
        <v>1027.0349621256728</v>
      </c>
      <c r="Q435" s="711">
        <f t="shared" si="119"/>
        <v>1008.347800853546</v>
      </c>
      <c r="R435" s="711">
        <f t="shared" si="120"/>
        <v>994.84382201018309</v>
      </c>
      <c r="S435" s="711">
        <f t="shared" si="121"/>
        <v>986.64420718985377</v>
      </c>
      <c r="T435" s="711">
        <f t="shared" si="122"/>
        <v>983.82172255329499</v>
      </c>
    </row>
    <row r="436" spans="2:20">
      <c r="B436" s="581">
        <v>362</v>
      </c>
      <c r="C436" s="711">
        <f t="shared" si="107"/>
        <v>5.2686443567832111</v>
      </c>
      <c r="D436" s="711">
        <f t="shared" si="108"/>
        <v>1494.1803562777839</v>
      </c>
      <c r="E436" s="711">
        <f t="shared" si="109"/>
        <v>965.7980633561574</v>
      </c>
      <c r="F436" s="711">
        <f t="shared" si="110"/>
        <v>598.96371726466896</v>
      </c>
      <c r="G436" s="711">
        <f t="shared" si="111"/>
        <v>403.20526374067066</v>
      </c>
      <c r="H436" s="718">
        <f t="shared" si="112"/>
        <v>305.41828129206937</v>
      </c>
      <c r="I436" s="711">
        <f t="shared" si="113"/>
        <v>304.69587776460997</v>
      </c>
      <c r="J436" s="711">
        <f t="shared" si="114"/>
        <v>304.18847677068953</v>
      </c>
      <c r="K436" s="711">
        <f t="shared" si="115"/>
        <v>303.88719968031188</v>
      </c>
      <c r="L436" s="711">
        <f t="shared" si="116"/>
        <v>303.78669095880866</v>
      </c>
      <c r="N436" s="581">
        <v>362</v>
      </c>
      <c r="O436" s="711">
        <f t="shared" si="117"/>
        <v>5.2686443567832111</v>
      </c>
      <c r="P436" s="711">
        <f t="shared" si="118"/>
        <v>1028.2425495942321</v>
      </c>
      <c r="Q436" s="711">
        <f t="shared" si="119"/>
        <v>1009.5959626138463</v>
      </c>
      <c r="R436" s="711">
        <f t="shared" si="120"/>
        <v>996.12116550083886</v>
      </c>
      <c r="S436" s="711">
        <f t="shared" si="121"/>
        <v>987.93907349405595</v>
      </c>
      <c r="T436" s="711">
        <f t="shared" si="122"/>
        <v>985.12229281524617</v>
      </c>
    </row>
    <row r="437" spans="2:20">
      <c r="B437" s="581">
        <v>363</v>
      </c>
      <c r="C437" s="711">
        <f t="shared" si="107"/>
        <v>5.2831986229621704</v>
      </c>
      <c r="D437" s="711">
        <f t="shared" si="108"/>
        <v>1494.2888300448876</v>
      </c>
      <c r="E437" s="711">
        <f t="shared" si="109"/>
        <v>966.52663718226688</v>
      </c>
      <c r="F437" s="711">
        <f t="shared" si="110"/>
        <v>599.73526168877754</v>
      </c>
      <c r="G437" s="711">
        <f t="shared" si="111"/>
        <v>403.64711057891014</v>
      </c>
      <c r="H437" s="718">
        <f t="shared" si="112"/>
        <v>305.47303347785203</v>
      </c>
      <c r="I437" s="711">
        <f t="shared" si="113"/>
        <v>304.74765250810378</v>
      </c>
      <c r="J437" s="711">
        <f t="shared" si="114"/>
        <v>304.23811345197981</v>
      </c>
      <c r="K437" s="711">
        <f t="shared" si="115"/>
        <v>303.93554669571233</v>
      </c>
      <c r="L437" s="711">
        <f t="shared" si="116"/>
        <v>303.83460187036508</v>
      </c>
      <c r="N437" s="581">
        <v>363</v>
      </c>
      <c r="O437" s="711">
        <f t="shared" si="117"/>
        <v>5.2831986229621704</v>
      </c>
      <c r="P437" s="711">
        <f t="shared" si="118"/>
        <v>1029.4474828026812</v>
      </c>
      <c r="Q437" s="711">
        <f t="shared" si="119"/>
        <v>1010.8413809323193</v>
      </c>
      <c r="R437" s="711">
        <f t="shared" si="120"/>
        <v>997.39570140863839</v>
      </c>
      <c r="S437" s="711">
        <f t="shared" si="121"/>
        <v>989.23109370050634</v>
      </c>
      <c r="T437" s="711">
        <f t="shared" si="122"/>
        <v>986.42000444222765</v>
      </c>
    </row>
    <row r="438" spans="2:20">
      <c r="B438" s="581">
        <v>364</v>
      </c>
      <c r="C438" s="711">
        <f t="shared" si="107"/>
        <v>5.2977528891411296</v>
      </c>
      <c r="D438" s="711">
        <f t="shared" si="108"/>
        <v>1494.3969035152681</v>
      </c>
      <c r="E438" s="711">
        <f t="shared" si="109"/>
        <v>967.25260818099412</v>
      </c>
      <c r="F438" s="711">
        <f t="shared" si="110"/>
        <v>600.50512539648014</v>
      </c>
      <c r="G438" s="711">
        <f t="shared" si="111"/>
        <v>404.08869855901349</v>
      </c>
      <c r="H438" s="718">
        <f t="shared" si="112"/>
        <v>305.52798458978015</v>
      </c>
      <c r="I438" s="711">
        <f t="shared" si="113"/>
        <v>304.79962938265112</v>
      </c>
      <c r="J438" s="711">
        <f t="shared" si="114"/>
        <v>304.28795443552087</v>
      </c>
      <c r="K438" s="711">
        <f t="shared" si="115"/>
        <v>303.98409925732312</v>
      </c>
      <c r="L438" s="711">
        <f t="shared" si="116"/>
        <v>303.88271871086488</v>
      </c>
      <c r="N438" s="581">
        <v>364</v>
      </c>
      <c r="O438" s="711">
        <f t="shared" si="117"/>
        <v>5.2977528891411296</v>
      </c>
      <c r="P438" s="711">
        <f t="shared" si="118"/>
        <v>1030.6497675850462</v>
      </c>
      <c r="Q438" s="711">
        <f t="shared" si="119"/>
        <v>1012.0840618390114</v>
      </c>
      <c r="R438" s="711">
        <f t="shared" si="120"/>
        <v>998.66743590460896</v>
      </c>
      <c r="S438" s="711">
        <f t="shared" si="121"/>
        <v>990.52027406488764</v>
      </c>
      <c r="T438" s="711">
        <f t="shared" si="122"/>
        <v>987.71486371747835</v>
      </c>
    </row>
    <row r="439" spans="2:20">
      <c r="B439" s="581">
        <v>365</v>
      </c>
      <c r="C439" s="711">
        <f t="shared" si="107"/>
        <v>5.3123071553200889</v>
      </c>
      <c r="D439" s="711">
        <f t="shared" si="108"/>
        <v>1494.5045789400483</v>
      </c>
      <c r="E439" s="711">
        <f t="shared" si="109"/>
        <v>967.97599044432934</v>
      </c>
      <c r="F439" s="711">
        <f t="shared" si="110"/>
        <v>601.2733106416141</v>
      </c>
      <c r="G439" s="711">
        <f t="shared" si="111"/>
        <v>404.53002333305119</v>
      </c>
      <c r="H439" s="718">
        <f t="shared" si="112"/>
        <v>305.5831343447656</v>
      </c>
      <c r="I439" s="711">
        <f t="shared" si="113"/>
        <v>304.85180813932413</v>
      </c>
      <c r="J439" s="711">
        <f t="shared" si="114"/>
        <v>304.33799949802466</v>
      </c>
      <c r="K439" s="711">
        <f t="shared" si="115"/>
        <v>304.03285715775235</v>
      </c>
      <c r="L439" s="711">
        <f t="shared" si="116"/>
        <v>303.93104127832237</v>
      </c>
      <c r="N439" s="581">
        <v>365</v>
      </c>
      <c r="O439" s="711">
        <f t="shared" si="117"/>
        <v>5.3123071553200889</v>
      </c>
      <c r="P439" s="711">
        <f t="shared" si="118"/>
        <v>1031.8494097625303</v>
      </c>
      <c r="Q439" s="711">
        <f t="shared" si="119"/>
        <v>1013.3240113507145</v>
      </c>
      <c r="R439" s="711">
        <f t="shared" si="120"/>
        <v>999.936375146214</v>
      </c>
      <c r="S439" s="711">
        <f t="shared" si="121"/>
        <v>991.8066208291325</v>
      </c>
      <c r="T439" s="711">
        <f t="shared" si="122"/>
        <v>989.00687691042697</v>
      </c>
    </row>
    <row r="440" spans="2:20">
      <c r="B440" s="581">
        <v>366</v>
      </c>
      <c r="C440" s="711">
        <f t="shared" si="107"/>
        <v>5.3268614214990482</v>
      </c>
      <c r="D440" s="711">
        <f t="shared" si="108"/>
        <v>1494.6118585527722</v>
      </c>
      <c r="E440" s="711">
        <f t="shared" si="109"/>
        <v>968.69679795747163</v>
      </c>
      <c r="F440" s="711">
        <f t="shared" si="110"/>
        <v>602.03981970163261</v>
      </c>
      <c r="G440" s="711">
        <f t="shared" si="111"/>
        <v>404.97108060119984</v>
      </c>
      <c r="H440" s="718">
        <f t="shared" si="112"/>
        <v>305.63848245806895</v>
      </c>
      <c r="I440" s="711">
        <f t="shared" si="113"/>
        <v>304.90418852714322</v>
      </c>
      <c r="J440" s="711">
        <f t="shared" si="114"/>
        <v>304.38824841385679</v>
      </c>
      <c r="K440" s="711">
        <f t="shared" si="115"/>
        <v>304.08182018708203</v>
      </c>
      <c r="L440" s="711">
        <f t="shared" si="116"/>
        <v>303.9795693681653</v>
      </c>
      <c r="N440" s="581">
        <v>366</v>
      </c>
      <c r="O440" s="711">
        <f t="shared" si="117"/>
        <v>5.3268614214990482</v>
      </c>
      <c r="P440" s="711">
        <f t="shared" si="118"/>
        <v>1033.046415143541</v>
      </c>
      <c r="Q440" s="711">
        <f t="shared" si="119"/>
        <v>1014.5612354709963</v>
      </c>
      <c r="R440" s="711">
        <f t="shared" si="120"/>
        <v>1001.2025252773828</v>
      </c>
      <c r="S440" s="711">
        <f t="shared" si="121"/>
        <v>993.09014022145334</v>
      </c>
      <c r="T440" s="711">
        <f t="shared" si="122"/>
        <v>990.29605027672221</v>
      </c>
    </row>
    <row r="441" spans="2:20">
      <c r="B441" s="581">
        <v>367</v>
      </c>
      <c r="C441" s="711">
        <f t="shared" si="107"/>
        <v>5.3414156876780075</v>
      </c>
      <c r="D441" s="711">
        <f t="shared" si="108"/>
        <v>1494.718744569572</v>
      </c>
      <c r="E441" s="711">
        <f t="shared" si="109"/>
        <v>969.41504459981923</v>
      </c>
      <c r="F441" s="711">
        <f t="shared" si="110"/>
        <v>602.80465487712729</v>
      </c>
      <c r="G441" s="711">
        <f t="shared" si="111"/>
        <v>405.41186611140694</v>
      </c>
      <c r="H441" s="718">
        <f t="shared" si="112"/>
        <v>305.69402864332267</v>
      </c>
      <c r="I441" s="711">
        <f t="shared" si="113"/>
        <v>304.95677029310241</v>
      </c>
      <c r="J441" s="711">
        <f t="shared" si="114"/>
        <v>304.43870095506412</v>
      </c>
      <c r="K441" s="711">
        <f t="shared" si="115"/>
        <v>304.13098813289685</v>
      </c>
      <c r="L441" s="711">
        <f t="shared" si="116"/>
        <v>304.02830277326439</v>
      </c>
      <c r="N441" s="581">
        <v>367</v>
      </c>
      <c r="O441" s="711">
        <f t="shared" si="117"/>
        <v>5.3414156876780075</v>
      </c>
      <c r="P441" s="711">
        <f t="shared" si="118"/>
        <v>1034.24078952372</v>
      </c>
      <c r="Q441" s="711">
        <f t="shared" si="119"/>
        <v>1015.7957401902282</v>
      </c>
      <c r="R441" s="711">
        <f t="shared" si="120"/>
        <v>1002.4658924285408</v>
      </c>
      <c r="S441" s="711">
        <f t="shared" si="121"/>
        <v>994.37083845637403</v>
      </c>
      <c r="T441" s="711">
        <f t="shared" si="122"/>
        <v>991.58239005826238</v>
      </c>
    </row>
    <row r="442" spans="2:20">
      <c r="B442" s="581">
        <v>368</v>
      </c>
      <c r="C442" s="711">
        <f t="shared" si="107"/>
        <v>5.3559699538569667</v>
      </c>
      <c r="D442" s="711">
        <f t="shared" si="108"/>
        <v>1494.8252391893327</v>
      </c>
      <c r="E442" s="711">
        <f t="shared" si="109"/>
        <v>970.13074414594996</v>
      </c>
      <c r="F442" s="711">
        <f t="shared" si="110"/>
        <v>603.567818491357</v>
      </c>
      <c r="G442" s="711">
        <f t="shared" si="111"/>
        <v>405.8523756590572</v>
      </c>
      <c r="H442" s="718">
        <f t="shared" si="112"/>
        <v>305.7497726125535</v>
      </c>
      <c r="I442" s="711">
        <f t="shared" si="113"/>
        <v>305.00955318219485</v>
      </c>
      <c r="J442" s="711">
        <f t="shared" si="114"/>
        <v>304.48935689140222</v>
      </c>
      <c r="K442" s="711">
        <f t="shared" si="115"/>
        <v>304.1803607803127</v>
      </c>
      <c r="L442" s="711">
        <f t="shared" si="116"/>
        <v>304.07724128396234</v>
      </c>
      <c r="N442" s="581">
        <v>368</v>
      </c>
      <c r="O442" s="711">
        <f t="shared" si="117"/>
        <v>5.3559699538569667</v>
      </c>
      <c r="P442" s="711">
        <f t="shared" si="118"/>
        <v>1035.4325386859696</v>
      </c>
      <c r="Q442" s="711">
        <f t="shared" si="119"/>
        <v>1017.0275314856151</v>
      </c>
      <c r="R442" s="711">
        <f t="shared" si="120"/>
        <v>1003.7264827166382</v>
      </c>
      <c r="S442" s="711">
        <f t="shared" si="121"/>
        <v>995.64872173475817</v>
      </c>
      <c r="T442" s="711">
        <f t="shared" si="122"/>
        <v>992.86590248322671</v>
      </c>
    </row>
    <row r="443" spans="2:20">
      <c r="B443" s="581">
        <v>369</v>
      </c>
      <c r="C443" s="711">
        <f t="shared" si="107"/>
        <v>5.3705242200359251</v>
      </c>
      <c r="D443" s="711">
        <f t="shared" si="108"/>
        <v>1494.9313445938551</v>
      </c>
      <c r="E443" s="711">
        <f t="shared" si="109"/>
        <v>970.84391026659046</v>
      </c>
      <c r="F443" s="711">
        <f t="shared" si="110"/>
        <v>604.32931288978557</v>
      </c>
      <c r="G443" s="711">
        <f t="shared" si="111"/>
        <v>406.29260508663958</v>
      </c>
      <c r="H443" s="718">
        <f t="shared" si="112"/>
        <v>305.80571407620522</v>
      </c>
      <c r="I443" s="711">
        <f t="shared" si="113"/>
        <v>305.06253693743827</v>
      </c>
      <c r="J443" s="711">
        <f t="shared" si="114"/>
        <v>304.54021599036253</v>
      </c>
      <c r="K443" s="711">
        <f t="shared" si="115"/>
        <v>304.22993791200531</v>
      </c>
      <c r="L443" s="711">
        <f t="shared" si="116"/>
        <v>304.12638468810235</v>
      </c>
      <c r="N443" s="581">
        <v>369</v>
      </c>
      <c r="O443" s="711">
        <f t="shared" si="117"/>
        <v>5.3705242200359251</v>
      </c>
      <c r="P443" s="711">
        <f t="shared" si="118"/>
        <v>1036.6216684004812</v>
      </c>
      <c r="Q443" s="711">
        <f t="shared" si="119"/>
        <v>1018.2566153212243</v>
      </c>
      <c r="R443" s="711">
        <f t="shared" si="120"/>
        <v>1004.9843022451807</v>
      </c>
      <c r="S443" s="711">
        <f t="shared" si="121"/>
        <v>996.92379624384034</v>
      </c>
      <c r="T443" s="711">
        <f t="shared" si="122"/>
        <v>994.14659376610473</v>
      </c>
    </row>
    <row r="444" spans="2:20">
      <c r="B444" s="581">
        <v>370</v>
      </c>
      <c r="C444" s="711">
        <f t="shared" si="107"/>
        <v>5.3850784862148844</v>
      </c>
      <c r="D444" s="711">
        <f t="shared" si="108"/>
        <v>1495.0370629480171</v>
      </c>
      <c r="E444" s="711">
        <f t="shared" si="109"/>
        <v>971.55455652957664</v>
      </c>
      <c r="F444" s="711">
        <f t="shared" si="110"/>
        <v>605.08914043962488</v>
      </c>
      <c r="G444" s="711">
        <f t="shared" si="111"/>
        <v>406.73255028341549</v>
      </c>
      <c r="H444" s="718">
        <f t="shared" si="112"/>
        <v>305.86185274316068</v>
      </c>
      <c r="I444" s="711">
        <f t="shared" si="113"/>
        <v>305.11572129989958</v>
      </c>
      <c r="J444" s="711">
        <f t="shared" si="114"/>
        <v>304.59127801719956</v>
      </c>
      <c r="K444" s="711">
        <f t="shared" si="115"/>
        <v>304.27971930823816</v>
      </c>
      <c r="L444" s="711">
        <f t="shared" si="116"/>
        <v>304.17573277105714</v>
      </c>
      <c r="N444" s="581">
        <v>370</v>
      </c>
      <c r="O444" s="711">
        <f t="shared" si="117"/>
        <v>5.3850784862148844</v>
      </c>
      <c r="P444" s="711">
        <f t="shared" si="118"/>
        <v>1037.8081844247642</v>
      </c>
      <c r="Q444" s="711">
        <f t="shared" si="119"/>
        <v>1019.4829976480139</v>
      </c>
      <c r="R444" s="711">
        <f t="shared" si="120"/>
        <v>1006.2393571042585</v>
      </c>
      <c r="S444" s="711">
        <f t="shared" si="121"/>
        <v>998.19606815725547</v>
      </c>
      <c r="T444" s="711">
        <f t="shared" si="122"/>
        <v>995.42447010772685</v>
      </c>
    </row>
    <row r="445" spans="2:20">
      <c r="B445" s="581">
        <v>371</v>
      </c>
      <c r="C445" s="711">
        <f t="shared" si="107"/>
        <v>5.3996327523938437</v>
      </c>
      <c r="D445" s="711">
        <f t="shared" si="108"/>
        <v>1495.1423963999339</v>
      </c>
      <c r="E445" s="711">
        <f t="shared" si="109"/>
        <v>972.26269640080329</v>
      </c>
      <c r="F445" s="711">
        <f t="shared" si="110"/>
        <v>605.84730352938607</v>
      </c>
      <c r="G445" s="711">
        <f t="shared" si="111"/>
        <v>407.17220718508804</v>
      </c>
      <c r="H445" s="718">
        <f t="shared" si="112"/>
        <v>305.91818832076399</v>
      </c>
      <c r="I445" s="711">
        <f t="shared" si="113"/>
        <v>305.16910600872018</v>
      </c>
      <c r="J445" s="711">
        <f t="shared" si="114"/>
        <v>304.64254273495749</v>
      </c>
      <c r="K445" s="711">
        <f t="shared" si="115"/>
        <v>304.32970474689085</v>
      </c>
      <c r="L445" s="711">
        <f t="shared" si="116"/>
        <v>304.22528531575711</v>
      </c>
      <c r="N445" s="581">
        <v>371</v>
      </c>
      <c r="O445" s="711">
        <f t="shared" si="117"/>
        <v>5.3996327523938437</v>
      </c>
      <c r="P445" s="711">
        <f t="shared" si="118"/>
        <v>1038.9920925036724</v>
      </c>
      <c r="Q445" s="711">
        <f t="shared" si="119"/>
        <v>1020.7066844038618</v>
      </c>
      <c r="R445" s="711">
        <f t="shared" si="120"/>
        <v>1007.4916533705759</v>
      </c>
      <c r="S445" s="711">
        <f t="shared" si="121"/>
        <v>999.46554363506914</v>
      </c>
      <c r="T445" s="711">
        <f t="shared" si="122"/>
        <v>996.69953769529377</v>
      </c>
    </row>
    <row r="446" spans="2:20">
      <c r="B446" s="581">
        <v>372</v>
      </c>
      <c r="C446" s="711">
        <f t="shared" si="107"/>
        <v>5.4141870185728029</v>
      </c>
      <c r="D446" s="711">
        <f t="shared" si="108"/>
        <v>1495.2473470811146</v>
      </c>
      <c r="E446" s="711">
        <f t="shared" si="109"/>
        <v>972.96834324516374</v>
      </c>
      <c r="F446" s="711">
        <f t="shared" si="110"/>
        <v>606.60380456843677</v>
      </c>
      <c r="G446" s="711">
        <f t="shared" si="111"/>
        <v>407.61157177347195</v>
      </c>
      <c r="H446" s="718">
        <f t="shared" si="112"/>
        <v>305.97472051484266</v>
      </c>
      <c r="I446" s="711">
        <f t="shared" si="113"/>
        <v>305.22269080114035</v>
      </c>
      <c r="J446" s="711">
        <f t="shared" si="114"/>
        <v>304.69400990449691</v>
      </c>
      <c r="K446" s="711">
        <f t="shared" si="115"/>
        <v>304.37989400348675</v>
      </c>
      <c r="L446" s="711">
        <f t="shared" si="116"/>
        <v>304.27504210271871</v>
      </c>
      <c r="N446" s="581">
        <v>372</v>
      </c>
      <c r="O446" s="711">
        <f t="shared" si="117"/>
        <v>5.4141870185728029</v>
      </c>
      <c r="P446" s="711">
        <f t="shared" si="118"/>
        <v>1040.1733983694328</v>
      </c>
      <c r="Q446" s="711">
        <f t="shared" si="119"/>
        <v>1021.9276815135947</v>
      </c>
      <c r="R446" s="711">
        <f t="shared" si="120"/>
        <v>1008.7411971074805</v>
      </c>
      <c r="S446" s="711">
        <f t="shared" si="121"/>
        <v>1000.7322288238072</v>
      </c>
      <c r="T446" s="711">
        <f t="shared" si="122"/>
        <v>997.9718027024071</v>
      </c>
    </row>
    <row r="447" spans="2:20">
      <c r="B447" s="581">
        <v>373</v>
      </c>
      <c r="C447" s="711">
        <f t="shared" si="107"/>
        <v>5.4287412847517622</v>
      </c>
      <c r="D447" s="711">
        <f t="shared" si="108"/>
        <v>1495.35191710662</v>
      </c>
      <c r="E447" s="711">
        <f t="shared" si="109"/>
        <v>973.67151032748086</v>
      </c>
      <c r="F447" s="711">
        <f t="shared" si="110"/>
        <v>607.35864598656531</v>
      </c>
      <c r="G447" s="711">
        <f t="shared" si="111"/>
        <v>408.05064007616511</v>
      </c>
      <c r="H447" s="718">
        <f t="shared" si="112"/>
        <v>306.03144902972912</v>
      </c>
      <c r="I447" s="711">
        <f t="shared" si="113"/>
        <v>305.27647541252389</v>
      </c>
      <c r="J447" s="711">
        <f t="shared" si="114"/>
        <v>304.74567928452149</v>
      </c>
      <c r="K447" s="711">
        <f t="shared" si="115"/>
        <v>304.43028685122067</v>
      </c>
      <c r="L447" s="711">
        <f t="shared" si="116"/>
        <v>304.32500291007239</v>
      </c>
      <c r="N447" s="581">
        <v>373</v>
      </c>
      <c r="O447" s="711">
        <f t="shared" si="117"/>
        <v>5.4287412847517622</v>
      </c>
      <c r="P447" s="711">
        <f t="shared" si="118"/>
        <v>1041.3521077416729</v>
      </c>
      <c r="Q447" s="711">
        <f t="shared" si="119"/>
        <v>1023.1459948890167</v>
      </c>
      <c r="R447" s="711">
        <f t="shared" si="120"/>
        <v>1009.9879943649929</v>
      </c>
      <c r="S447" s="711">
        <f t="shared" si="121"/>
        <v>1001.9961298564853</v>
      </c>
      <c r="T447" s="711">
        <f t="shared" si="122"/>
        <v>999.24127128909902</v>
      </c>
    </row>
    <row r="448" spans="2:20">
      <c r="B448" s="581">
        <v>374</v>
      </c>
      <c r="C448" s="711">
        <f t="shared" si="107"/>
        <v>5.4432955509307215</v>
      </c>
      <c r="D448" s="711">
        <f t="shared" si="108"/>
        <v>1495.4561085752164</v>
      </c>
      <c r="E448" s="711">
        <f t="shared" si="109"/>
        <v>974.3722108134267</v>
      </c>
      <c r="F448" s="711">
        <f t="shared" si="110"/>
        <v>608.11183023355238</v>
      </c>
      <c r="G448" s="711">
        <f t="shared" si="111"/>
        <v>408.48940816622087</v>
      </c>
      <c r="H448" s="718">
        <f t="shared" si="112"/>
        <v>306.08837356828241</v>
      </c>
      <c r="I448" s="711">
        <f t="shared" si="113"/>
        <v>305.33045957638245</v>
      </c>
      <c r="J448" s="711">
        <f t="shared" si="114"/>
        <v>304.79755063160388</v>
      </c>
      <c r="K448" s="711">
        <f t="shared" si="115"/>
        <v>304.48088306098623</v>
      </c>
      <c r="L448" s="711">
        <f t="shared" si="116"/>
        <v>304.37516751359055</v>
      </c>
      <c r="N448" s="581">
        <v>374</v>
      </c>
      <c r="O448" s="711">
        <f t="shared" si="117"/>
        <v>5.4432955509307215</v>
      </c>
      <c r="P448" s="711">
        <f t="shared" si="118"/>
        <v>1042.5282263274487</v>
      </c>
      <c r="Q448" s="711">
        <f t="shared" si="119"/>
        <v>1024.3616304289378</v>
      </c>
      <c r="R448" s="711">
        <f t="shared" si="120"/>
        <v>1011.2320511798357</v>
      </c>
      <c r="S448" s="711">
        <f t="shared" si="121"/>
        <v>1003.2572528526388</v>
      </c>
      <c r="T448" s="711">
        <f t="shared" si="122"/>
        <v>1000.5079496018617</v>
      </c>
    </row>
    <row r="449" spans="2:20">
      <c r="B449" s="581">
        <v>375</v>
      </c>
      <c r="C449" s="711">
        <f t="shared" si="107"/>
        <v>5.4578498171096808</v>
      </c>
      <c r="D449" s="711">
        <f t="shared" si="108"/>
        <v>1495.5599235695283</v>
      </c>
      <c r="E449" s="711">
        <f t="shared" si="109"/>
        <v>975.07045777043413</v>
      </c>
      <c r="F449" s="711">
        <f t="shared" si="110"/>
        <v>608.86335977874808</v>
      </c>
      <c r="G449" s="711">
        <f t="shared" si="111"/>
        <v>408.92787216182165</v>
      </c>
      <c r="H449" s="718">
        <f t="shared" si="112"/>
        <v>306.1454938319095</v>
      </c>
      <c r="I449" s="711">
        <f t="shared" si="113"/>
        <v>305.38464302439945</v>
      </c>
      <c r="J449" s="711">
        <f t="shared" si="114"/>
        <v>304.84962370021219</v>
      </c>
      <c r="K449" s="711">
        <f t="shared" si="115"/>
        <v>304.53168240140349</v>
      </c>
      <c r="L449" s="711">
        <f t="shared" si="116"/>
        <v>304.42553568671508</v>
      </c>
      <c r="N449" s="581">
        <v>375</v>
      </c>
      <c r="O449" s="711">
        <f t="shared" si="117"/>
        <v>5.4578498171096808</v>
      </c>
      <c r="P449" s="711">
        <f t="shared" si="118"/>
        <v>1043.7017598212719</v>
      </c>
      <c r="Q449" s="711">
        <f t="shared" si="119"/>
        <v>1025.5745940192021</v>
      </c>
      <c r="R449" s="711">
        <f t="shared" si="120"/>
        <v>1012.4733735754631</v>
      </c>
      <c r="S449" s="711">
        <f t="shared" si="121"/>
        <v>1004.5156039183527</v>
      </c>
      <c r="T449" s="711">
        <f t="shared" si="122"/>
        <v>1001.7718437736779</v>
      </c>
    </row>
    <row r="450" spans="2:20">
      <c r="B450" s="581">
        <v>376</v>
      </c>
      <c r="C450" s="711">
        <f t="shared" si="107"/>
        <v>5.4724040832886391</v>
      </c>
      <c r="D450" s="711">
        <f t="shared" si="108"/>
        <v>1495.6633641561905</v>
      </c>
      <c r="E450" s="711">
        <f t="shared" si="109"/>
        <v>975.76626416859801</v>
      </c>
      <c r="F450" s="711">
        <f t="shared" si="110"/>
        <v>609.61323711065563</v>
      </c>
      <c r="G450" s="711">
        <f t="shared" si="111"/>
        <v>409.36602822595347</v>
      </c>
      <c r="H450" s="718">
        <f t="shared" si="112"/>
        <v>306.20280952058681</v>
      </c>
      <c r="I450" s="711">
        <f t="shared" si="113"/>
        <v>305.43902548645428</v>
      </c>
      <c r="J450" s="711">
        <f t="shared" si="114"/>
        <v>304.90189824273557</v>
      </c>
      <c r="K450" s="711">
        <f t="shared" si="115"/>
        <v>304.58268463884559</v>
      </c>
      <c r="L450" s="711">
        <f t="shared" si="116"/>
        <v>304.47610720058503</v>
      </c>
      <c r="N450" s="581">
        <v>376</v>
      </c>
      <c r="O450" s="711">
        <f t="shared" si="117"/>
        <v>5.4724040832886391</v>
      </c>
      <c r="P450" s="711">
        <f t="shared" si="118"/>
        <v>1044.872713905138</v>
      </c>
      <c r="Q450" s="711">
        <f t="shared" si="119"/>
        <v>1026.784891532717</v>
      </c>
      <c r="R450" s="711">
        <f t="shared" si="120"/>
        <v>1013.7119675620899</v>
      </c>
      <c r="S450" s="711">
        <f t="shared" si="121"/>
        <v>1005.7711891462908</v>
      </c>
      <c r="T450" s="711">
        <f t="shared" si="122"/>
        <v>1003.0329599240496</v>
      </c>
    </row>
    <row r="451" spans="2:20">
      <c r="B451" s="581">
        <v>377</v>
      </c>
      <c r="C451" s="711">
        <f t="shared" si="107"/>
        <v>5.4869583494675984</v>
      </c>
      <c r="D451" s="711">
        <f t="shared" si="108"/>
        <v>1495.7664323859969</v>
      </c>
      <c r="E451" s="711">
        <f t="shared" si="109"/>
        <v>976.45964288156779</v>
      </c>
      <c r="F451" s="711">
        <f t="shared" si="110"/>
        <v>610.36146473652195</v>
      </c>
      <c r="G451" s="711">
        <f t="shared" si="111"/>
        <v>409.80387256608179</v>
      </c>
      <c r="H451" s="718">
        <f t="shared" si="112"/>
        <v>306.26032033288095</v>
      </c>
      <c r="I451" s="711">
        <f t="shared" si="113"/>
        <v>305.49360669064595</v>
      </c>
      <c r="J451" s="711">
        <f t="shared" si="114"/>
        <v>304.95437400951016</v>
      </c>
      <c r="K451" s="711">
        <f t="shared" si="115"/>
        <v>304.63388953746596</v>
      </c>
      <c r="L451" s="711">
        <f t="shared" si="116"/>
        <v>304.52688182406371</v>
      </c>
      <c r="N451" s="581">
        <v>377</v>
      </c>
      <c r="O451" s="711">
        <f t="shared" si="117"/>
        <v>5.4869583494675984</v>
      </c>
      <c r="P451" s="711">
        <f t="shared" si="118"/>
        <v>1046.0410942485532</v>
      </c>
      <c r="Q451" s="711">
        <f t="shared" si="119"/>
        <v>1027.9925288294817</v>
      </c>
      <c r="R451" s="711">
        <f t="shared" si="120"/>
        <v>1014.9478391367199</v>
      </c>
      <c r="S451" s="711">
        <f t="shared" si="121"/>
        <v>1007.0240146157253</v>
      </c>
      <c r="T451" s="711">
        <f t="shared" si="122"/>
        <v>1004.2913041590285</v>
      </c>
    </row>
    <row r="452" spans="2:20">
      <c r="B452" s="581">
        <v>378</v>
      </c>
      <c r="C452" s="711">
        <f t="shared" si="107"/>
        <v>5.5015126156465577</v>
      </c>
      <c r="D452" s="711">
        <f t="shared" si="108"/>
        <v>1495.8691302940499</v>
      </c>
      <c r="E452" s="711">
        <f t="shared" si="109"/>
        <v>977.15060668743024</v>
      </c>
      <c r="F452" s="711">
        <f t="shared" si="110"/>
        <v>611.10804518193447</v>
      </c>
      <c r="G452" s="711">
        <f t="shared" si="111"/>
        <v>410.24140143382863</v>
      </c>
      <c r="H452" s="718">
        <f t="shared" si="112"/>
        <v>306.31802596596975</v>
      </c>
      <c r="I452" s="711">
        <f t="shared" si="113"/>
        <v>305.54838636331669</v>
      </c>
      <c r="J452" s="711">
        <f t="shared" si="114"/>
        <v>305.00705074884451</v>
      </c>
      <c r="K452" s="711">
        <f t="shared" si="115"/>
        <v>304.68529685922471</v>
      </c>
      <c r="L452" s="711">
        <f t="shared" si="116"/>
        <v>304.57785932376589</v>
      </c>
      <c r="N452" s="581">
        <v>378</v>
      </c>
      <c r="O452" s="711">
        <f t="shared" si="117"/>
        <v>5.5015126156465577</v>
      </c>
      <c r="P452" s="711">
        <f t="shared" si="118"/>
        <v>1047.206906508563</v>
      </c>
      <c r="Q452" s="711">
        <f t="shared" si="119"/>
        <v>1029.1975117566144</v>
      </c>
      <c r="R452" s="711">
        <f t="shared" si="120"/>
        <v>1016.1809942831766</v>
      </c>
      <c r="S452" s="711">
        <f t="shared" si="121"/>
        <v>1008.2740863925658</v>
      </c>
      <c r="T452" s="711">
        <f t="shared" si="122"/>
        <v>1005.5468825712456</v>
      </c>
    </row>
    <row r="453" spans="2:20">
      <c r="B453" s="581">
        <v>379</v>
      </c>
      <c r="C453" s="711">
        <f t="shared" si="107"/>
        <v>5.516066881825517</v>
      </c>
      <c r="D453" s="711">
        <f t="shared" si="108"/>
        <v>1495.9714598999058</v>
      </c>
      <c r="E453" s="711">
        <f t="shared" si="109"/>
        <v>977.83916826958341</v>
      </c>
      <c r="F453" s="711">
        <f t="shared" si="110"/>
        <v>611.85298099042336</v>
      </c>
      <c r="G453" s="711">
        <f t="shared" si="111"/>
        <v>410.67861112465039</v>
      </c>
      <c r="H453" s="718">
        <f t="shared" si="112"/>
        <v>306.37592611566311</v>
      </c>
      <c r="I453" s="711">
        <f t="shared" si="113"/>
        <v>305.6033642290754</v>
      </c>
      <c r="J453" s="711">
        <f t="shared" si="114"/>
        <v>305.05992820704478</v>
      </c>
      <c r="K453" s="711">
        <f t="shared" si="115"/>
        <v>304.73690636391552</v>
      </c>
      <c r="L453" s="711">
        <f t="shared" si="116"/>
        <v>304.62903946408449</v>
      </c>
      <c r="N453" s="581">
        <v>379</v>
      </c>
      <c r="O453" s="711">
        <f t="shared" si="117"/>
        <v>5.516066881825517</v>
      </c>
      <c r="P453" s="711">
        <f t="shared" si="118"/>
        <v>1048.370156329778</v>
      </c>
      <c r="Q453" s="711">
        <f t="shared" si="119"/>
        <v>1030.3998461483823</v>
      </c>
      <c r="R453" s="711">
        <f t="shared" si="120"/>
        <v>1017.4114389721299</v>
      </c>
      <c r="S453" s="711">
        <f t="shared" si="121"/>
        <v>1009.5214105293899</v>
      </c>
      <c r="T453" s="711">
        <f t="shared" si="122"/>
        <v>1006.7997012399397</v>
      </c>
    </row>
    <row r="454" spans="2:20">
      <c r="B454" s="581">
        <v>380</v>
      </c>
      <c r="C454" s="711">
        <f t="shared" si="107"/>
        <v>5.5306211480044762</v>
      </c>
      <c r="D454" s="711">
        <f t="shared" si="108"/>
        <v>1496.0734232077209</v>
      </c>
      <c r="E454" s="711">
        <f t="shared" si="109"/>
        <v>978.52534021760152</v>
      </c>
      <c r="F454" s="711">
        <f t="shared" si="110"/>
        <v>612.59627472307102</v>
      </c>
      <c r="G454" s="711">
        <f t="shared" si="111"/>
        <v>411.11549797751758</v>
      </c>
      <c r="H454" s="718">
        <f t="shared" si="112"/>
        <v>306.43402047642331</v>
      </c>
      <c r="I454" s="711">
        <f t="shared" si="113"/>
        <v>305.65854001082073</v>
      </c>
      <c r="J454" s="711">
        <f t="shared" si="114"/>
        <v>305.1130061284403</v>
      </c>
      <c r="K454" s="711">
        <f t="shared" si="115"/>
        <v>304.78871780919172</v>
      </c>
      <c r="L454" s="711">
        <f t="shared" si="116"/>
        <v>304.68042200721766</v>
      </c>
      <c r="N454" s="581">
        <v>380</v>
      </c>
      <c r="O454" s="711">
        <f t="shared" si="117"/>
        <v>5.5306211480044762</v>
      </c>
      <c r="P454" s="711">
        <f t="shared" si="118"/>
        <v>1049.5308493444022</v>
      </c>
      <c r="Q454" s="711">
        <f t="shared" si="119"/>
        <v>1031.5995378262282</v>
      </c>
      <c r="R454" s="711">
        <f t="shared" si="120"/>
        <v>1018.6391791611272</v>
      </c>
      <c r="S454" s="711">
        <f t="shared" si="121"/>
        <v>1010.7659930654713</v>
      </c>
      <c r="T454" s="711">
        <f t="shared" si="122"/>
        <v>1008.049766230988</v>
      </c>
    </row>
    <row r="455" spans="2:20">
      <c r="B455" s="581">
        <v>381</v>
      </c>
      <c r="C455" s="711">
        <f t="shared" si="107"/>
        <v>5.5451754141834355</v>
      </c>
      <c r="D455" s="711">
        <f t="shared" si="108"/>
        <v>1496.1750222063945</v>
      </c>
      <c r="E455" s="711">
        <f t="shared" si="109"/>
        <v>979.20913502809117</v>
      </c>
      <c r="F455" s="711">
        <f t="shared" si="110"/>
        <v>613.33792895812599</v>
      </c>
      <c r="G455" s="711">
        <f t="shared" si="111"/>
        <v>411.55205837459522</v>
      </c>
      <c r="H455" s="718">
        <f t="shared" si="112"/>
        <v>306.49230874138573</v>
      </c>
      <c r="I455" s="711">
        <f t="shared" si="113"/>
        <v>305.71391342976443</v>
      </c>
      <c r="J455" s="711">
        <f t="shared" si="114"/>
        <v>305.16628425540819</v>
      </c>
      <c r="K455" s="711">
        <f t="shared" si="115"/>
        <v>304.84073095059244</v>
      </c>
      <c r="L455" s="711">
        <f t="shared" si="116"/>
        <v>304.73200671319489</v>
      </c>
      <c r="N455" s="581">
        <v>381</v>
      </c>
      <c r="O455" s="711">
        <f t="shared" si="117"/>
        <v>5.5451754141834355</v>
      </c>
      <c r="P455" s="711">
        <f t="shared" si="118"/>
        <v>1050.6889911722601</v>
      </c>
      <c r="Q455" s="711">
        <f t="shared" si="119"/>
        <v>1032.7965925987999</v>
      </c>
      <c r="R455" s="711">
        <f t="shared" si="120"/>
        <v>1019.864220794621</v>
      </c>
      <c r="S455" s="711">
        <f t="shared" si="121"/>
        <v>1012.0078400268094</v>
      </c>
      <c r="T455" s="711">
        <f t="shared" si="122"/>
        <v>1009.2970835969351</v>
      </c>
    </row>
    <row r="456" spans="2:20">
      <c r="B456" s="581">
        <v>382</v>
      </c>
      <c r="C456" s="711">
        <f t="shared" si="107"/>
        <v>5.5597296803623948</v>
      </c>
      <c r="D456" s="711">
        <f t="shared" si="108"/>
        <v>1496.2762588697105</v>
      </c>
      <c r="E456" s="711">
        <f t="shared" si="109"/>
        <v>979.89056510553837</v>
      </c>
      <c r="F456" s="711">
        <f t="shared" si="110"/>
        <v>614.07794629062414</v>
      </c>
      <c r="G456" s="711">
        <f t="shared" si="111"/>
        <v>411.98828874092476</v>
      </c>
      <c r="H456" s="718">
        <f t="shared" si="112"/>
        <v>306.55079060237875</v>
      </c>
      <c r="I456" s="711">
        <f t="shared" si="113"/>
        <v>305.76948420545386</v>
      </c>
      <c r="J456" s="711">
        <f t="shared" si="114"/>
        <v>305.21976232839819</v>
      </c>
      <c r="K456" s="711">
        <f t="shared" si="115"/>
        <v>304.89294554156862</v>
      </c>
      <c r="L456" s="711">
        <f t="shared" si="116"/>
        <v>304.78379333990381</v>
      </c>
      <c r="N456" s="581">
        <v>382</v>
      </c>
      <c r="O456" s="711">
        <f t="shared" si="117"/>
        <v>5.5597296803623948</v>
      </c>
      <c r="P456" s="711">
        <f t="shared" si="118"/>
        <v>1051.8445874208242</v>
      </c>
      <c r="Q456" s="711">
        <f t="shared" si="119"/>
        <v>1033.9910162619776</v>
      </c>
      <c r="R456" s="711">
        <f t="shared" si="120"/>
        <v>1021.0865698039981</v>
      </c>
      <c r="S456" s="711">
        <f t="shared" si="121"/>
        <v>1013.2469574261588</v>
      </c>
      <c r="T456" s="711">
        <f t="shared" si="122"/>
        <v>1010.5416593770215</v>
      </c>
    </row>
    <row r="457" spans="2:20">
      <c r="B457" s="581">
        <v>383</v>
      </c>
      <c r="C457" s="711">
        <f t="shared" si="107"/>
        <v>5.5742839465413532</v>
      </c>
      <c r="D457" s="711">
        <f t="shared" si="108"/>
        <v>1496.3771351564794</v>
      </c>
      <c r="E457" s="711">
        <f t="shared" si="109"/>
        <v>980.5696427631467</v>
      </c>
      <c r="F457" s="711">
        <f t="shared" si="110"/>
        <v>614.81632933201547</v>
      </c>
      <c r="G457" s="711">
        <f t="shared" si="111"/>
        <v>412.42418554410705</v>
      </c>
      <c r="H457" s="718">
        <f t="shared" si="112"/>
        <v>306.60946574994404</v>
      </c>
      <c r="I457" s="711">
        <f t="shared" si="113"/>
        <v>305.82525205579503</v>
      </c>
      <c r="J457" s="711">
        <f t="shared" si="114"/>
        <v>305.27344008595742</v>
      </c>
      <c r="K457" s="711">
        <f t="shared" si="115"/>
        <v>304.94536133350886</v>
      </c>
      <c r="L457" s="711">
        <f t="shared" si="116"/>
        <v>304.83578164311587</v>
      </c>
      <c r="N457" s="581">
        <v>383</v>
      </c>
      <c r="O457" s="711">
        <f t="shared" si="117"/>
        <v>5.5742839465413532</v>
      </c>
      <c r="P457" s="711">
        <f t="shared" si="118"/>
        <v>1052.9976436852414</v>
      </c>
      <c r="Q457" s="711">
        <f t="shared" si="119"/>
        <v>1035.1828145989027</v>
      </c>
      <c r="R457" s="711">
        <f t="shared" si="120"/>
        <v>1022.306232107608</v>
      </c>
      <c r="S457" s="711">
        <f t="shared" si="121"/>
        <v>1014.483351263058</v>
      </c>
      <c r="T457" s="711">
        <f t="shared" si="122"/>
        <v>1011.7834995972142</v>
      </c>
    </row>
    <row r="458" spans="2:20">
      <c r="B458" s="581">
        <v>384</v>
      </c>
      <c r="C458" s="711">
        <f t="shared" si="107"/>
        <v>5.5888382127203124</v>
      </c>
      <c r="D458" s="711">
        <f t="shared" si="108"/>
        <v>1496.477653010676</v>
      </c>
      <c r="E458" s="711">
        <f t="shared" si="109"/>
        <v>981.24638022366764</v>
      </c>
      <c r="F458" s="711">
        <f t="shared" si="110"/>
        <v>615.55308070979561</v>
      </c>
      <c r="G458" s="711">
        <f t="shared" si="111"/>
        <v>412.85974529398675</v>
      </c>
      <c r="H458" s="718">
        <f t="shared" si="112"/>
        <v>306.66833387335629</v>
      </c>
      <c r="I458" s="711">
        <f t="shared" si="113"/>
        <v>305.88121669707482</v>
      </c>
      <c r="J458" s="711">
        <f t="shared" si="114"/>
        <v>305.32731726475481</v>
      </c>
      <c r="K458" s="711">
        <f t="shared" si="115"/>
        <v>304.99797807576465</v>
      </c>
      <c r="L458" s="711">
        <f t="shared" si="116"/>
        <v>304.88797137651261</v>
      </c>
      <c r="N458" s="581">
        <v>384</v>
      </c>
      <c r="O458" s="711">
        <f t="shared" si="117"/>
        <v>5.5888382127203124</v>
      </c>
      <c r="P458" s="711">
        <f t="shared" si="118"/>
        <v>1054.1481655483612</v>
      </c>
      <c r="Q458" s="711">
        <f t="shared" si="119"/>
        <v>1036.3719933800048</v>
      </c>
      <c r="R458" s="711">
        <f t="shared" si="120"/>
        <v>1023.5232136107918</v>
      </c>
      <c r="S458" s="711">
        <f t="shared" si="121"/>
        <v>1015.7170275238584</v>
      </c>
      <c r="T458" s="711">
        <f t="shared" si="122"/>
        <v>1013.0226102702354</v>
      </c>
    </row>
    <row r="459" spans="2:20">
      <c r="B459" s="581">
        <v>385</v>
      </c>
      <c r="C459" s="711">
        <f t="shared" ref="C459:C522" si="123">$C$73*B459</f>
        <v>5.6033924788992717</v>
      </c>
      <c r="D459" s="711">
        <f t="shared" ref="D459:D522" si="124">(1-2*FoAb-2*FoAb*BiCombAb)*D458+2*FoAb*E458+2*FoAb*BiCombAb*Tcomb</f>
        <v>1496.5778143615776</v>
      </c>
      <c r="E459" s="711">
        <f t="shared" ref="E459:E522" si="125">FoAb*D458+(1-2*FoAb)*E458+FoAb*F458</f>
        <v>981.92078962022174</v>
      </c>
      <c r="F459" s="711">
        <f t="shared" ref="F459:F522" si="126">FoAb*E458+(1-2*FoAb)*F458+FoAb*G458</f>
        <v>616.28820306714442</v>
      </c>
      <c r="G459" s="711">
        <f t="shared" ref="G459:G522" si="127">FoAb*F458+(1-2*FoAb)*G458+FoAb*H458</f>
        <v>413.29496454233788</v>
      </c>
      <c r="H459" s="718">
        <f t="shared" ref="H459:H522" si="128">_FoN1*G458+(1-_FoN1-_FoN2)*H458+_FoN2*I458</f>
        <v>306.72739466064314</v>
      </c>
      <c r="I459" s="711">
        <f t="shared" ref="I459:I522" si="129">FoCase*H458+(1-2*FoCase)*I458+FoCase*J458</f>
        <v>305.93737784398348</v>
      </c>
      <c r="J459" s="711">
        <f t="shared" ref="J459:J522" si="130">FoCase*I458+(1-2*FoCase)*J458+FoCase*K458</f>
        <v>305.38139359960508</v>
      </c>
      <c r="K459" s="711">
        <f t="shared" ref="K459:K522" si="131">FoCase*J458+(1-2*FoCase)*K458+FoCase*L458</f>
        <v>305.05079551567633</v>
      </c>
      <c r="L459" s="711">
        <f t="shared" ref="L459:L522" si="132">(1-2*FoCase-2*FoCase*BiAtmCase)*L458+2*FoCase*K458+2*FoCase*BiAtmCase*Tatm</f>
        <v>304.94036229171127</v>
      </c>
      <c r="N459" s="581">
        <v>385</v>
      </c>
      <c r="O459" s="711">
        <f t="shared" ref="O459:O522" si="133">$O$73*N459</f>
        <v>5.6033924788992717</v>
      </c>
      <c r="P459" s="711">
        <f t="shared" ref="P459:P522" si="134">(1-2*FoCase-2*FoCase*BiCombCase)*P458+2*FoCase*Q458+2*FoCase*BiCombCase*Tcomb</f>
        <v>1055.2961585807614</v>
      </c>
      <c r="Q459" s="711">
        <f t="shared" ref="Q459:Q522" si="135">FoCase*P458+(1-2*FoCase)*Q458+FoCase*R458</f>
        <v>1037.5585583630304</v>
      </c>
      <c r="R459" s="711">
        <f t="shared" ref="R459:R522" si="136">FoCase*Q458+(1-2*FoCase)*R458+FoCase*S458</f>
        <v>1024.7375202059109</v>
      </c>
      <c r="S459" s="711">
        <f t="shared" ref="S459:S522" si="137">FoCase*R458+(1-2*FoCase)*S458+FoCase*T458</f>
        <v>1016.9479921817538</v>
      </c>
      <c r="T459" s="711">
        <f t="shared" ref="T459:T522" si="138">(1-2*FoCase-2*FoCase*BiAtmCase)*T458+2*FoCase*S458+2*FoCase*BiAtmCase*Tatm</f>
        <v>1014.2589973955905</v>
      </c>
    </row>
    <row r="460" spans="2:20">
      <c r="B460" s="581">
        <v>386</v>
      </c>
      <c r="C460" s="711">
        <f t="shared" si="123"/>
        <v>5.617946745078231</v>
      </c>
      <c r="D460" s="711">
        <f t="shared" si="124"/>
        <v>1496.6776211239003</v>
      </c>
      <c r="E460" s="711">
        <f t="shared" si="125"/>
        <v>982.59288299711125</v>
      </c>
      <c r="F460" s="711">
        <f t="shared" si="126"/>
        <v>617.02169906256859</v>
      </c>
      <c r="G460" s="711">
        <f t="shared" si="127"/>
        <v>413.72983988255095</v>
      </c>
      <c r="H460" s="718">
        <f t="shared" si="128"/>
        <v>306.78664779860441</v>
      </c>
      <c r="I460" s="711">
        <f t="shared" si="129"/>
        <v>305.9937352096369</v>
      </c>
      <c r="J460" s="711">
        <f t="shared" si="130"/>
        <v>305.43566882349319</v>
      </c>
      <c r="K460" s="711">
        <f t="shared" si="131"/>
        <v>305.10381339859777</v>
      </c>
      <c r="L460" s="711">
        <f t="shared" si="132"/>
        <v>304.99295413829043</v>
      </c>
      <c r="N460" s="581">
        <v>386</v>
      </c>
      <c r="O460" s="711">
        <f t="shared" si="133"/>
        <v>5.617946745078231</v>
      </c>
      <c r="P460" s="711">
        <f t="shared" si="134"/>
        <v>1056.4416283407759</v>
      </c>
      <c r="Q460" s="711">
        <f t="shared" si="135"/>
        <v>1038.7425152930707</v>
      </c>
      <c r="R460" s="711">
        <f t="shared" si="136"/>
        <v>1025.949157772375</v>
      </c>
      <c r="S460" s="711">
        <f t="shared" si="137"/>
        <v>1018.1762511968089</v>
      </c>
      <c r="T460" s="711">
        <f t="shared" si="138"/>
        <v>1015.4926669595988</v>
      </c>
    </row>
    <row r="461" spans="2:20">
      <c r="B461" s="581">
        <v>387</v>
      </c>
      <c r="C461" s="711">
        <f t="shared" si="123"/>
        <v>5.6325010112571903</v>
      </c>
      <c r="D461" s="711">
        <f t="shared" si="124"/>
        <v>1496.7770751979331</v>
      </c>
      <c r="E461" s="711">
        <f t="shared" si="125"/>
        <v>983.26267231062536</v>
      </c>
      <c r="F461" s="711">
        <f t="shared" si="126"/>
        <v>617.75357136955108</v>
      </c>
      <c r="G461" s="711">
        <f t="shared" si="127"/>
        <v>414.16436794932071</v>
      </c>
      <c r="H461" s="718">
        <f t="shared" si="128"/>
        <v>306.84609297283191</v>
      </c>
      <c r="I461" s="711">
        <f t="shared" si="129"/>
        <v>306.05028850559836</v>
      </c>
      <c r="J461" s="711">
        <f t="shared" si="130"/>
        <v>305.49014266759792</v>
      </c>
      <c r="K461" s="711">
        <f t="shared" si="131"/>
        <v>305.15703146792157</v>
      </c>
      <c r="L461" s="711">
        <f t="shared" si="132"/>
        <v>305.04574666381569</v>
      </c>
      <c r="N461" s="581">
        <v>387</v>
      </c>
      <c r="O461" s="711">
        <f t="shared" si="133"/>
        <v>5.6325010112571903</v>
      </c>
      <c r="P461" s="711">
        <f t="shared" si="134"/>
        <v>1057.5845803745217</v>
      </c>
      <c r="Q461" s="711">
        <f t="shared" si="135"/>
        <v>1039.9238699025891</v>
      </c>
      <c r="R461" s="711">
        <f t="shared" si="136"/>
        <v>1027.1581321766714</v>
      </c>
      <c r="S461" s="711">
        <f t="shared" si="137"/>
        <v>1019.4018105159881</v>
      </c>
      <c r="T461" s="711">
        <f t="shared" si="138"/>
        <v>1016.7236249354215</v>
      </c>
    </row>
    <row r="462" spans="2:20">
      <c r="B462" s="581">
        <v>388</v>
      </c>
      <c r="C462" s="711">
        <f t="shared" si="123"/>
        <v>5.6470552774361495</v>
      </c>
      <c r="D462" s="711">
        <f t="shared" si="124"/>
        <v>1496.8761784696724</v>
      </c>
      <c r="E462" s="711">
        <f t="shared" si="125"/>
        <v>983.9301694298357</v>
      </c>
      <c r="F462" s="711">
        <f t="shared" si="126"/>
        <v>618.48382267620525</v>
      </c>
      <c r="G462" s="711">
        <f t="shared" si="127"/>
        <v>414.59854541833619</v>
      </c>
      <c r="H462" s="718">
        <f t="shared" si="128"/>
        <v>306.90572986772827</v>
      </c>
      <c r="I462" s="711">
        <f t="shared" si="129"/>
        <v>306.10703744190073</v>
      </c>
      <c r="J462" s="711">
        <f t="shared" si="130"/>
        <v>305.54481486131567</v>
      </c>
      <c r="K462" s="711">
        <f t="shared" si="131"/>
        <v>305.21044946510415</v>
      </c>
      <c r="L462" s="711">
        <f t="shared" si="132"/>
        <v>305.09873961386427</v>
      </c>
      <c r="N462" s="581">
        <v>388</v>
      </c>
      <c r="O462" s="711">
        <f t="shared" si="133"/>
        <v>5.6470552774361495</v>
      </c>
      <c r="P462" s="711">
        <f t="shared" si="134"/>
        <v>1058.7250202159255</v>
      </c>
      <c r="Q462" s="711">
        <f t="shared" si="135"/>
        <v>1041.102627911449</v>
      </c>
      <c r="R462" s="711">
        <f t="shared" si="136"/>
        <v>1028.3644492723927</v>
      </c>
      <c r="S462" s="711">
        <f t="shared" si="137"/>
        <v>1020.6246760731849</v>
      </c>
      <c r="T462" s="711">
        <f t="shared" si="138"/>
        <v>1017.951877283091</v>
      </c>
    </row>
    <row r="463" spans="2:20">
      <c r="B463" s="581">
        <v>389</v>
      </c>
      <c r="C463" s="711">
        <f t="shared" si="123"/>
        <v>5.6616095436151088</v>
      </c>
      <c r="D463" s="711">
        <f t="shared" si="124"/>
        <v>1496.9749328109531</v>
      </c>
      <c r="E463" s="711">
        <f t="shared" si="125"/>
        <v>984.59538613738505</v>
      </c>
      <c r="F463" s="711">
        <f t="shared" si="126"/>
        <v>619.21245568493441</v>
      </c>
      <c r="G463" s="711">
        <f t="shared" si="127"/>
        <v>415.03236900597136</v>
      </c>
      <c r="H463" s="718">
        <f t="shared" si="128"/>
        <v>306.96555816652636</v>
      </c>
      <c r="I463" s="711">
        <f t="shared" si="129"/>
        <v>306.16398172706766</v>
      </c>
      <c r="J463" s="711">
        <f t="shared" si="130"/>
        <v>305.59968513228404</v>
      </c>
      <c r="K463" s="711">
        <f t="shared" si="131"/>
        <v>305.26406712968998</v>
      </c>
      <c r="L463" s="711">
        <f t="shared" si="132"/>
        <v>305.15193273205062</v>
      </c>
      <c r="N463" s="581">
        <v>389</v>
      </c>
      <c r="O463" s="711">
        <f t="shared" si="133"/>
        <v>5.6616095436151088</v>
      </c>
      <c r="P463" s="711">
        <f t="shared" si="134"/>
        <v>1059.8629533867502</v>
      </c>
      <c r="Q463" s="711">
        <f t="shared" si="135"/>
        <v>1042.2787950269421</v>
      </c>
      <c r="R463" s="711">
        <f t="shared" si="136"/>
        <v>1029.5681149002653</v>
      </c>
      <c r="S463" s="711">
        <f t="shared" si="137"/>
        <v>1021.8448537892497</v>
      </c>
      <c r="T463" s="711">
        <f t="shared" si="138"/>
        <v>1019.1774299495395</v>
      </c>
    </row>
    <row r="464" spans="2:20">
      <c r="B464" s="581">
        <v>390</v>
      </c>
      <c r="C464" s="711">
        <f t="shared" si="123"/>
        <v>5.6761638097940672</v>
      </c>
      <c r="D464" s="711">
        <f t="shared" si="124"/>
        <v>1497.0733400795793</v>
      </c>
      <c r="E464" s="711">
        <f t="shared" si="125"/>
        <v>985.25833413026771</v>
      </c>
      <c r="F464" s="711">
        <f t="shared" si="126"/>
        <v>619.93947311209661</v>
      </c>
      <c r="G464" s="711">
        <f t="shared" si="127"/>
        <v>415.4658354689771</v>
      </c>
      <c r="H464" s="718">
        <f t="shared" si="128"/>
        <v>307.02557755130812</v>
      </c>
      <c r="I464" s="711">
        <f t="shared" si="129"/>
        <v>306.2211210681354</v>
      </c>
      <c r="J464" s="711">
        <f t="shared" si="130"/>
        <v>305.65475320640513</v>
      </c>
      <c r="K464" s="711">
        <f t="shared" si="131"/>
        <v>305.31788419933639</v>
      </c>
      <c r="L464" s="711">
        <f t="shared" si="132"/>
        <v>305.20532576005098</v>
      </c>
      <c r="N464" s="581">
        <v>390</v>
      </c>
      <c r="O464" s="711">
        <f t="shared" si="133"/>
        <v>5.6761638097940672</v>
      </c>
      <c r="P464" s="711">
        <f t="shared" si="134"/>
        <v>1060.9983853966223</v>
      </c>
      <c r="Q464" s="711">
        <f t="shared" si="135"/>
        <v>1043.4523769438149</v>
      </c>
      <c r="R464" s="711">
        <f t="shared" si="136"/>
        <v>1030.7691348881779</v>
      </c>
      <c r="S464" s="711">
        <f t="shared" si="137"/>
        <v>1023.062349572019</v>
      </c>
      <c r="T464" s="711">
        <f t="shared" si="138"/>
        <v>1020.4002888686282</v>
      </c>
    </row>
    <row r="465" spans="2:20">
      <c r="B465" s="581">
        <v>391</v>
      </c>
      <c r="C465" s="711">
        <f t="shared" si="123"/>
        <v>5.6907180759730265</v>
      </c>
      <c r="D465" s="711">
        <f t="shared" si="124"/>
        <v>1497.1714021194539</v>
      </c>
      <c r="E465" s="711">
        <f t="shared" si="125"/>
        <v>985.91902502060134</v>
      </c>
      <c r="F465" s="711">
        <f t="shared" si="126"/>
        <v>620.66487768767433</v>
      </c>
      <c r="G465" s="711">
        <f t="shared" si="127"/>
        <v>415.89894160417521</v>
      </c>
      <c r="H465" s="718">
        <f t="shared" si="128"/>
        <v>307.08578770302307</v>
      </c>
      <c r="I465" s="711">
        <f t="shared" si="129"/>
        <v>306.27845517067402</v>
      </c>
      <c r="J465" s="711">
        <f t="shared" si="130"/>
        <v>305.71001880786872</v>
      </c>
      <c r="K465" s="711">
        <f t="shared" si="131"/>
        <v>305.37190040983762</v>
      </c>
      <c r="L465" s="711">
        <f t="shared" si="132"/>
        <v>305.25891843762815</v>
      </c>
      <c r="N465" s="581">
        <v>391</v>
      </c>
      <c r="O465" s="711">
        <f t="shared" si="133"/>
        <v>5.6907180759730265</v>
      </c>
      <c r="P465" s="711">
        <f t="shared" si="134"/>
        <v>1062.1313217430582</v>
      </c>
      <c r="Q465" s="711">
        <f t="shared" si="135"/>
        <v>1044.6233793442975</v>
      </c>
      <c r="R465" s="711">
        <f t="shared" si="136"/>
        <v>1031.9675150512096</v>
      </c>
      <c r="S465" s="711">
        <f t="shared" si="137"/>
        <v>1024.2771693163443</v>
      </c>
      <c r="T465" s="711">
        <f t="shared" si="138"/>
        <v>1021.6204599611752</v>
      </c>
    </row>
    <row r="466" spans="2:20">
      <c r="B466" s="581">
        <v>392</v>
      </c>
      <c r="C466" s="711">
        <f t="shared" si="123"/>
        <v>5.7052723421519858</v>
      </c>
      <c r="D466" s="711">
        <f t="shared" si="124"/>
        <v>1497.2691207607065</v>
      </c>
      <c r="E466" s="711">
        <f t="shared" si="125"/>
        <v>986.57747033639112</v>
      </c>
      <c r="F466" s="711">
        <f t="shared" si="126"/>
        <v>621.38867215495031</v>
      </c>
      <c r="G466" s="711">
        <f t="shared" si="127"/>
        <v>416.33168424815284</v>
      </c>
      <c r="H466" s="718">
        <f t="shared" si="128"/>
        <v>307.14618830150715</v>
      </c>
      <c r="I466" s="711">
        <f t="shared" si="129"/>
        <v>306.33598373880852</v>
      </c>
      <c r="J466" s="711">
        <f t="shared" si="130"/>
        <v>305.76548165917529</v>
      </c>
      <c r="K466" s="711">
        <f t="shared" si="131"/>
        <v>305.42611549514925</v>
      </c>
      <c r="L466" s="711">
        <f t="shared" si="132"/>
        <v>305.31271050265588</v>
      </c>
      <c r="N466" s="581">
        <v>392</v>
      </c>
      <c r="O466" s="711">
        <f t="shared" si="133"/>
        <v>5.7052723421519858</v>
      </c>
      <c r="P466" s="711">
        <f t="shared" si="134"/>
        <v>1063.2617679114903</v>
      </c>
      <c r="Q466" s="711">
        <f t="shared" si="135"/>
        <v>1045.7918078981302</v>
      </c>
      <c r="R466" s="711">
        <f t="shared" si="136"/>
        <v>1033.163261191658</v>
      </c>
      <c r="S466" s="711">
        <f t="shared" si="137"/>
        <v>1025.4893189041202</v>
      </c>
      <c r="T466" s="711">
        <f t="shared" si="138"/>
        <v>1022.8379491349853</v>
      </c>
    </row>
    <row r="467" spans="2:20">
      <c r="B467" s="581">
        <v>393</v>
      </c>
      <c r="C467" s="711">
        <f t="shared" si="123"/>
        <v>5.719826608330945</v>
      </c>
      <c r="D467" s="711">
        <f t="shared" si="124"/>
        <v>1497.3664978198196</v>
      </c>
      <c r="E467" s="711">
        <f t="shared" si="125"/>
        <v>987.23368152228682</v>
      </c>
      <c r="F467" s="711">
        <f t="shared" si="126"/>
        <v>622.11085927018678</v>
      </c>
      <c r="G467" s="711">
        <f t="shared" si="127"/>
        <v>416.76406027695913</v>
      </c>
      <c r="H467" s="718">
        <f t="shared" si="128"/>
        <v>307.20677902550125</v>
      </c>
      <c r="I467" s="711">
        <f t="shared" si="129"/>
        <v>306.39370647523992</v>
      </c>
      <c r="J467" s="711">
        <f t="shared" si="130"/>
        <v>305.82114148115875</v>
      </c>
      <c r="K467" s="711">
        <f t="shared" si="131"/>
        <v>305.48052918741189</v>
      </c>
      <c r="L467" s="711">
        <f t="shared" si="132"/>
        <v>305.36670169114336</v>
      </c>
      <c r="N467" s="581">
        <v>393</v>
      </c>
      <c r="O467" s="711">
        <f t="shared" si="133"/>
        <v>5.719826608330945</v>
      </c>
      <c r="P467" s="711">
        <f t="shared" si="134"/>
        <v>1064.389729375295</v>
      </c>
      <c r="Q467" s="711">
        <f t="shared" si="135"/>
        <v>1046.9576682625911</v>
      </c>
      <c r="R467" s="711">
        <f t="shared" si="136"/>
        <v>1034.3563790990675</v>
      </c>
      <c r="S467" s="711">
        <f t="shared" si="137"/>
        <v>1026.6988042043126</v>
      </c>
      <c r="T467" s="711">
        <f t="shared" si="138"/>
        <v>1024.0527622848776</v>
      </c>
    </row>
    <row r="468" spans="2:20">
      <c r="B468" s="581">
        <v>394</v>
      </c>
      <c r="C468" s="711">
        <f t="shared" si="123"/>
        <v>5.7343808745099043</v>
      </c>
      <c r="D468" s="711">
        <f t="shared" si="124"/>
        <v>1497.4635350997542</v>
      </c>
      <c r="E468" s="711">
        <f t="shared" si="125"/>
        <v>987.88766994033142</v>
      </c>
      <c r="F468" s="711">
        <f t="shared" si="126"/>
        <v>622.83144180231056</v>
      </c>
      <c r="G468" s="711">
        <f t="shared" si="127"/>
        <v>417.19606660580263</v>
      </c>
      <c r="H468" s="718">
        <f t="shared" si="128"/>
        <v>307.26755955266924</v>
      </c>
      <c r="I468" s="711">
        <f t="shared" si="129"/>
        <v>306.45162308126589</v>
      </c>
      <c r="J468" s="711">
        <f t="shared" si="130"/>
        <v>305.87699799300924</v>
      </c>
      <c r="K468" s="711">
        <f t="shared" si="131"/>
        <v>305.53514121697486</v>
      </c>
      <c r="L468" s="711">
        <f t="shared" si="132"/>
        <v>305.42089173725918</v>
      </c>
      <c r="N468" s="581">
        <v>394</v>
      </c>
      <c r="O468" s="711">
        <f t="shared" si="133"/>
        <v>5.7343808745099043</v>
      </c>
      <c r="P468" s="711">
        <f t="shared" si="134"/>
        <v>1065.5152115958172</v>
      </c>
      <c r="Q468" s="711">
        <f t="shared" si="135"/>
        <v>1048.1209660825245</v>
      </c>
      <c r="R468" s="711">
        <f t="shared" si="136"/>
        <v>1035.5468745502569</v>
      </c>
      <c r="S468" s="711">
        <f t="shared" si="137"/>
        <v>1027.9056310729879</v>
      </c>
      <c r="T468" s="711">
        <f t="shared" si="138"/>
        <v>1025.264905292715</v>
      </c>
    </row>
    <row r="469" spans="2:20">
      <c r="B469" s="581">
        <v>395</v>
      </c>
      <c r="C469" s="711">
        <f t="shared" si="123"/>
        <v>5.7489351406888636</v>
      </c>
      <c r="D469" s="711">
        <f t="shared" si="124"/>
        <v>1497.5602343900734</v>
      </c>
      <c r="E469" s="711">
        <f t="shared" si="125"/>
        <v>988.53944687070214</v>
      </c>
      <c r="F469" s="711">
        <f t="shared" si="126"/>
        <v>623.55042253260342</v>
      </c>
      <c r="G469" s="711">
        <f t="shared" si="127"/>
        <v>417.62770018875051</v>
      </c>
      <c r="H469" s="718">
        <f t="shared" si="128"/>
        <v>307.32852955961619</v>
      </c>
      <c r="I469" s="711">
        <f t="shared" si="129"/>
        <v>306.50973325680155</v>
      </c>
      <c r="J469" s="711">
        <f t="shared" si="130"/>
        <v>305.93305091229547</v>
      </c>
      <c r="K469" s="711">
        <f t="shared" si="131"/>
        <v>305.58995131242006</v>
      </c>
      <c r="L469" s="711">
        <f t="shared" si="132"/>
        <v>305.4752803733553</v>
      </c>
      <c r="N469" s="581">
        <v>395</v>
      </c>
      <c r="O469" s="711">
        <f t="shared" si="133"/>
        <v>5.7489351406888636</v>
      </c>
      <c r="P469" s="711">
        <f t="shared" si="134"/>
        <v>1066.6382200223989</v>
      </c>
      <c r="Q469" s="711">
        <f t="shared" si="135"/>
        <v>1049.2817069903667</v>
      </c>
      <c r="R469" s="711">
        <f t="shared" si="136"/>
        <v>1036.7347533093475</v>
      </c>
      <c r="S469" s="711">
        <f t="shared" si="137"/>
        <v>1029.109805353341</v>
      </c>
      <c r="T469" s="711">
        <f t="shared" si="138"/>
        <v>1026.4743840274314</v>
      </c>
    </row>
    <row r="470" spans="2:20">
      <c r="B470" s="581">
        <v>396</v>
      </c>
      <c r="C470" s="711">
        <f t="shared" si="123"/>
        <v>5.7634894068678229</v>
      </c>
      <c r="D470" s="711">
        <f t="shared" si="124"/>
        <v>1497.6565974670657</v>
      </c>
      <c r="E470" s="711">
        <f t="shared" si="125"/>
        <v>989.18902351244435</v>
      </c>
      <c r="F470" s="711">
        <f t="shared" si="126"/>
        <v>624.26780425439574</v>
      </c>
      <c r="G470" s="711">
        <f t="shared" si="127"/>
        <v>418.05895801842894</v>
      </c>
      <c r="H470" s="718">
        <f t="shared" si="128"/>
        <v>307.38968872190634</v>
      </c>
      <c r="I470" s="711">
        <f t="shared" si="129"/>
        <v>306.56803670039994</v>
      </c>
      <c r="J470" s="711">
        <f t="shared" si="130"/>
        <v>305.98929995498708</v>
      </c>
      <c r="K470" s="711">
        <f t="shared" si="131"/>
        <v>305.64495920058511</v>
      </c>
      <c r="L470" s="711">
        <f t="shared" si="132"/>
        <v>305.52986732999102</v>
      </c>
      <c r="N470" s="581">
        <v>396</v>
      </c>
      <c r="O470" s="711">
        <f t="shared" si="133"/>
        <v>5.7634894068678229</v>
      </c>
      <c r="P470" s="711">
        <f t="shared" si="134"/>
        <v>1067.7587600924037</v>
      </c>
      <c r="Q470" s="711">
        <f t="shared" si="135"/>
        <v>1050.439896606174</v>
      </c>
      <c r="R470" s="711">
        <f t="shared" si="136"/>
        <v>1037.9200211277919</v>
      </c>
      <c r="S470" s="711">
        <f t="shared" si="137"/>
        <v>1030.3113328757231</v>
      </c>
      <c r="T470" s="711">
        <f t="shared" si="138"/>
        <v>1027.6812043450618</v>
      </c>
    </row>
    <row r="471" spans="2:20">
      <c r="B471" s="581">
        <v>397</v>
      </c>
      <c r="C471" s="711">
        <f t="shared" si="123"/>
        <v>5.7780436730467812</v>
      </c>
      <c r="D471" s="711">
        <f t="shared" si="124"/>
        <v>1497.7526260938657</v>
      </c>
      <c r="E471" s="711">
        <f t="shared" si="125"/>
        <v>989.83641098419787</v>
      </c>
      <c r="F471" s="711">
        <f t="shared" si="126"/>
        <v>624.98358977276689</v>
      </c>
      <c r="G471" s="711">
        <f t="shared" si="127"/>
        <v>418.48983712572482</v>
      </c>
      <c r="H471" s="718">
        <f t="shared" si="128"/>
        <v>307.45103671408111</v>
      </c>
      <c r="I471" s="711">
        <f t="shared" si="129"/>
        <v>306.62653310927226</v>
      </c>
      <c r="J471" s="711">
        <f t="shared" si="130"/>
        <v>306.04574483547674</v>
      </c>
      <c r="K471" s="711">
        <f t="shared" si="131"/>
        <v>305.70016460658678</v>
      </c>
      <c r="L471" s="711">
        <f t="shared" si="132"/>
        <v>305.58465233595609</v>
      </c>
      <c r="N471" s="581">
        <v>397</v>
      </c>
      <c r="O471" s="711">
        <f t="shared" si="133"/>
        <v>5.7780436730467812</v>
      </c>
      <c r="P471" s="711">
        <f t="shared" si="134"/>
        <v>1068.8768372312445</v>
      </c>
      <c r="Q471" s="711">
        <f t="shared" si="135"/>
        <v>1051.5955405376501</v>
      </c>
      <c r="R471" s="711">
        <f t="shared" si="136"/>
        <v>1039.1026837444001</v>
      </c>
      <c r="S471" s="711">
        <f t="shared" si="137"/>
        <v>1031.5102194576707</v>
      </c>
      <c r="T471" s="711">
        <f t="shared" si="138"/>
        <v>1028.8853720887691</v>
      </c>
    </row>
    <row r="472" spans="2:20">
      <c r="B472" s="581">
        <v>398</v>
      </c>
      <c r="C472" s="711">
        <f t="shared" si="123"/>
        <v>5.7925979392257405</v>
      </c>
      <c r="D472" s="711">
        <f t="shared" si="124"/>
        <v>1497.8483220205751</v>
      </c>
      <c r="E472" s="711">
        <f t="shared" si="125"/>
        <v>990.48162032491598</v>
      </c>
      <c r="F472" s="711">
        <f t="shared" si="126"/>
        <v>625.69778190424847</v>
      </c>
      <c r="G472" s="711">
        <f t="shared" si="127"/>
        <v>418.92033457948924</v>
      </c>
      <c r="H472" s="718">
        <f t="shared" si="128"/>
        <v>307.51257320967653</v>
      </c>
      <c r="I472" s="711">
        <f t="shared" si="129"/>
        <v>306.68522217930803</v>
      </c>
      <c r="J472" s="711">
        <f t="shared" si="130"/>
        <v>306.10238526660203</v>
      </c>
      <c r="K472" s="711">
        <f t="shared" si="131"/>
        <v>305.75556725384382</v>
      </c>
      <c r="L472" s="711">
        <f t="shared" si="132"/>
        <v>305.63963511829462</v>
      </c>
      <c r="N472" s="581">
        <v>398</v>
      </c>
      <c r="O472" s="711">
        <f t="shared" si="133"/>
        <v>5.7925979392257405</v>
      </c>
      <c r="P472" s="711">
        <f t="shared" si="134"/>
        <v>1069.9924568524091</v>
      </c>
      <c r="Q472" s="711">
        <f t="shared" si="135"/>
        <v>1052.7486443801731</v>
      </c>
      <c r="R472" s="711">
        <f t="shared" si="136"/>
        <v>1040.2827468853689</v>
      </c>
      <c r="S472" s="711">
        <f t="shared" si="137"/>
        <v>1032.7064709039337</v>
      </c>
      <c r="T472" s="711">
        <f t="shared" si="138"/>
        <v>1030.0868930888728</v>
      </c>
    </row>
    <row r="473" spans="2:20">
      <c r="B473" s="581">
        <v>399</v>
      </c>
      <c r="C473" s="711">
        <f t="shared" si="123"/>
        <v>5.8071522054046998</v>
      </c>
      <c r="D473" s="711">
        <f t="shared" si="124"/>
        <v>1497.9436869843807</v>
      </c>
      <c r="E473" s="711">
        <f t="shared" si="125"/>
        <v>991.12466249457668</v>
      </c>
      <c r="F473" s="711">
        <f t="shared" si="126"/>
        <v>626.41038347653296</v>
      </c>
      <c r="G473" s="711">
        <f t="shared" si="127"/>
        <v>419.35044748624199</v>
      </c>
      <c r="H473" s="718">
        <f t="shared" si="128"/>
        <v>307.57429788124074</v>
      </c>
      <c r="I473" s="711">
        <f t="shared" si="129"/>
        <v>306.74410360509506</v>
      </c>
      <c r="J473" s="711">
        <f t="shared" si="130"/>
        <v>306.15922095966744</v>
      </c>
      <c r="K473" s="711">
        <f t="shared" si="131"/>
        <v>305.8111668640999</v>
      </c>
      <c r="L473" s="711">
        <f t="shared" si="132"/>
        <v>305.69481540232812</v>
      </c>
      <c r="N473" s="581">
        <v>399</v>
      </c>
      <c r="O473" s="711">
        <f t="shared" si="133"/>
        <v>5.8071522054046998</v>
      </c>
      <c r="P473" s="711">
        <f t="shared" si="134"/>
        <v>1071.1056243574865</v>
      </c>
      <c r="Q473" s="711">
        <f t="shared" si="135"/>
        <v>1053.8992137168227</v>
      </c>
      <c r="R473" s="711">
        <f t="shared" si="136"/>
        <v>1041.4602162643087</v>
      </c>
      <c r="S473" s="711">
        <f t="shared" si="137"/>
        <v>1033.9000930065024</v>
      </c>
      <c r="T473" s="711">
        <f t="shared" si="138"/>
        <v>1031.2857731628778</v>
      </c>
    </row>
    <row r="474" spans="2:20">
      <c r="B474" s="581">
        <v>400</v>
      </c>
      <c r="C474" s="711">
        <f t="shared" si="123"/>
        <v>5.8217064715836591</v>
      </c>
      <c r="D474" s="711">
        <f t="shared" si="124"/>
        <v>1498.0387227096728</v>
      </c>
      <c r="E474" s="711">
        <f t="shared" si="125"/>
        <v>991.76554837488777</v>
      </c>
      <c r="F474" s="711">
        <f t="shared" si="126"/>
        <v>627.12139732818696</v>
      </c>
      <c r="G474" s="711">
        <f t="shared" si="127"/>
        <v>419.78017298987783</v>
      </c>
      <c r="H474" s="718">
        <f t="shared" si="128"/>
        <v>307.63621040035144</v>
      </c>
      <c r="I474" s="711">
        <f t="shared" si="129"/>
        <v>306.80317707993936</v>
      </c>
      <c r="J474" s="711">
        <f t="shared" si="130"/>
        <v>306.21625162446566</v>
      </c>
      <c r="K474" s="711">
        <f t="shared" si="131"/>
        <v>305.86696315744661</v>
      </c>
      <c r="L474" s="711">
        <f t="shared" si="132"/>
        <v>305.75019291167837</v>
      </c>
      <c r="N474" s="581">
        <v>400</v>
      </c>
      <c r="O474" s="711">
        <f t="shared" si="133"/>
        <v>5.8217064715836591</v>
      </c>
      <c r="P474" s="711">
        <f t="shared" si="134"/>
        <v>1072.2163451361928</v>
      </c>
      <c r="Q474" s="711">
        <f t="shared" si="135"/>
        <v>1055.0472541184063</v>
      </c>
      <c r="R474" s="711">
        <f t="shared" si="136"/>
        <v>1042.635097582272</v>
      </c>
      <c r="S474" s="711">
        <f t="shared" si="137"/>
        <v>1035.0910915446373</v>
      </c>
      <c r="T474" s="711">
        <f t="shared" si="138"/>
        <v>1032.4820181155023</v>
      </c>
    </row>
    <row r="475" spans="2:20">
      <c r="B475" s="581">
        <v>401</v>
      </c>
      <c r="C475" s="711">
        <f t="shared" si="123"/>
        <v>5.8362607377626183</v>
      </c>
      <c r="D475" s="711">
        <f t="shared" si="124"/>
        <v>1498.1334309081612</v>
      </c>
      <c r="E475" s="711">
        <f t="shared" si="125"/>
        <v>992.40428876998328</v>
      </c>
      <c r="F475" s="711">
        <f t="shared" si="126"/>
        <v>627.83082630836861</v>
      </c>
      <c r="G475" s="711">
        <f t="shared" si="127"/>
        <v>420.20950827137398</v>
      </c>
      <c r="H475" s="718">
        <f t="shared" si="128"/>
        <v>307.69831043763332</v>
      </c>
      <c r="I475" s="711">
        <f t="shared" si="129"/>
        <v>306.86244229588476</v>
      </c>
      <c r="J475" s="711">
        <f t="shared" si="130"/>
        <v>306.27347696929934</v>
      </c>
      <c r="K475" s="711">
        <f t="shared" si="131"/>
        <v>305.92295585234535</v>
      </c>
      <c r="L475" s="711">
        <f t="shared" si="132"/>
        <v>305.80576736829073</v>
      </c>
      <c r="N475" s="581">
        <v>401</v>
      </c>
      <c r="O475" s="711">
        <f t="shared" si="133"/>
        <v>5.8362607377626183</v>
      </c>
      <c r="P475" s="711">
        <f t="shared" si="134"/>
        <v>1073.3246245663979</v>
      </c>
      <c r="Q475" s="711">
        <f t="shared" si="135"/>
        <v>1056.1927711434878</v>
      </c>
      <c r="R475" s="711">
        <f t="shared" si="136"/>
        <v>1043.8073965277797</v>
      </c>
      <c r="S475" s="711">
        <f t="shared" si="137"/>
        <v>1036.2794722848955</v>
      </c>
      <c r="T475" s="711">
        <f t="shared" si="138"/>
        <v>1033.675633738706</v>
      </c>
    </row>
    <row r="476" spans="2:20">
      <c r="B476" s="581">
        <v>402</v>
      </c>
      <c r="C476" s="711">
        <f t="shared" si="123"/>
        <v>5.8508150039415776</v>
      </c>
      <c r="D476" s="711">
        <f t="shared" si="124"/>
        <v>1498.2278132789916</v>
      </c>
      <c r="E476" s="711">
        <f t="shared" si="125"/>
        <v>993.04089440711448</v>
      </c>
      <c r="F476" s="711">
        <f t="shared" si="126"/>
        <v>628.53867327654939</v>
      </c>
      <c r="G476" s="711">
        <f t="shared" si="127"/>
        <v>420.63845054849918</v>
      </c>
      <c r="H476" s="718">
        <f t="shared" si="128"/>
        <v>307.76059766277473</v>
      </c>
      <c r="I476" s="711">
        <f t="shared" si="129"/>
        <v>306.9218989437324</v>
      </c>
      <c r="J476" s="711">
        <f t="shared" si="130"/>
        <v>306.3308967010023</v>
      </c>
      <c r="K476" s="711">
        <f t="shared" si="131"/>
        <v>305.97914466565027</v>
      </c>
      <c r="L476" s="711">
        <f t="shared" si="132"/>
        <v>305.86153849245648</v>
      </c>
      <c r="N476" s="581">
        <v>402</v>
      </c>
      <c r="O476" s="711">
        <f t="shared" si="133"/>
        <v>5.8508150039415776</v>
      </c>
      <c r="P476" s="711">
        <f t="shared" si="134"/>
        <v>1074.4304680141513</v>
      </c>
      <c r="Q476" s="711">
        <f t="shared" si="135"/>
        <v>1057.3357703384124</v>
      </c>
      <c r="R476" s="711">
        <f t="shared" si="136"/>
        <v>1044.9771187768499</v>
      </c>
      <c r="S476" s="711">
        <f t="shared" si="137"/>
        <v>1037.4652409811599</v>
      </c>
      <c r="T476" s="711">
        <f t="shared" si="138"/>
        <v>1034.8666258117171</v>
      </c>
    </row>
    <row r="477" spans="2:20">
      <c r="B477" s="581">
        <v>403</v>
      </c>
      <c r="C477" s="711">
        <f t="shared" si="123"/>
        <v>5.8653692701205369</v>
      </c>
      <c r="D477" s="711">
        <f t="shared" si="124"/>
        <v>1498.3218715088576</v>
      </c>
      <c r="E477" s="711">
        <f t="shared" si="125"/>
        <v>993.675375937333</v>
      </c>
      <c r="F477" s="711">
        <f t="shared" si="126"/>
        <v>629.24494110223998</v>
      </c>
      <c r="G477" s="711">
        <f t="shared" si="127"/>
        <v>421.06699707552377</v>
      </c>
      <c r="H477" s="718">
        <f t="shared" si="128"/>
        <v>307.82307174454479</v>
      </c>
      <c r="I477" s="711">
        <f t="shared" si="129"/>
        <v>306.98154671306003</v>
      </c>
      <c r="J477" s="711">
        <f t="shared" si="130"/>
        <v>306.38851052496034</v>
      </c>
      <c r="K477" s="711">
        <f t="shared" si="131"/>
        <v>306.03552931263022</v>
      </c>
      <c r="L477" s="711">
        <f t="shared" si="132"/>
        <v>305.91750600283547</v>
      </c>
      <c r="N477" s="581">
        <v>403</v>
      </c>
      <c r="O477" s="711">
        <f t="shared" si="133"/>
        <v>5.8653692701205369</v>
      </c>
      <c r="P477" s="711">
        <f t="shared" si="134"/>
        <v>1075.5338808337078</v>
      </c>
      <c r="Q477" s="711">
        <f t="shared" si="135"/>
        <v>1058.4762572373354</v>
      </c>
      <c r="R477" s="711">
        <f t="shared" si="136"/>
        <v>1046.1442699930249</v>
      </c>
      <c r="S477" s="711">
        <f t="shared" si="137"/>
        <v>1038.6484033746658</v>
      </c>
      <c r="T477" s="711">
        <f t="shared" si="138"/>
        <v>1036.055000101062</v>
      </c>
    </row>
    <row r="478" spans="2:20">
      <c r="B478" s="581">
        <v>404</v>
      </c>
      <c r="C478" s="711">
        <f t="shared" si="123"/>
        <v>5.8799235362994953</v>
      </c>
      <c r="D478" s="711">
        <f t="shared" si="124"/>
        <v>1498.4156072721162</v>
      </c>
      <c r="E478" s="711">
        <f t="shared" si="125"/>
        <v>994.30774393616707</v>
      </c>
      <c r="F478" s="711">
        <f t="shared" si="126"/>
        <v>629.94963266472143</v>
      </c>
      <c r="G478" s="711">
        <f t="shared" si="127"/>
        <v>421.49514514293207</v>
      </c>
      <c r="H478" s="718">
        <f t="shared" si="128"/>
        <v>307.8857323508102</v>
      </c>
      <c r="I478" s="711">
        <f t="shared" si="129"/>
        <v>307.04138529224127</v>
      </c>
      <c r="J478" s="711">
        <f t="shared" si="130"/>
        <v>306.44631814513252</v>
      </c>
      <c r="K478" s="711">
        <f t="shared" si="131"/>
        <v>306.09210950699065</v>
      </c>
      <c r="L478" s="711">
        <f t="shared" si="132"/>
        <v>305.97366961647845</v>
      </c>
      <c r="N478" s="581">
        <v>404</v>
      </c>
      <c r="O478" s="711">
        <f t="shared" si="133"/>
        <v>5.8799235362994953</v>
      </c>
      <c r="P478" s="711">
        <f t="shared" si="134"/>
        <v>1076.6348683675535</v>
      </c>
      <c r="Q478" s="711">
        <f t="shared" si="135"/>
        <v>1059.6142373622479</v>
      </c>
      <c r="R478" s="711">
        <f t="shared" si="136"/>
        <v>1047.3088558273985</v>
      </c>
      <c r="S478" s="711">
        <f t="shared" si="137"/>
        <v>1039.8289651940299</v>
      </c>
      <c r="T478" s="711">
        <f t="shared" si="138"/>
        <v>1037.2407623605918</v>
      </c>
    </row>
    <row r="479" spans="2:20">
      <c r="B479" s="581">
        <v>405</v>
      </c>
      <c r="C479" s="711">
        <f t="shared" si="123"/>
        <v>5.8944778024784545</v>
      </c>
      <c r="D479" s="711">
        <f t="shared" si="124"/>
        <v>1498.5090222308975</v>
      </c>
      <c r="E479" s="711">
        <f t="shared" si="125"/>
        <v>994.93800890429156</v>
      </c>
      <c r="F479" s="711">
        <f t="shared" si="126"/>
        <v>630.65275085277892</v>
      </c>
      <c r="G479" s="711">
        <f t="shared" si="127"/>
        <v>421.92289207713543</v>
      </c>
      <c r="H479" s="718">
        <f t="shared" si="128"/>
        <v>307.94857914855174</v>
      </c>
      <c r="I479" s="711">
        <f t="shared" si="129"/>
        <v>307.10141436846459</v>
      </c>
      <c r="J479" s="711">
        <f t="shared" si="130"/>
        <v>306.50431926407191</v>
      </c>
      <c r="K479" s="711">
        <f t="shared" si="131"/>
        <v>306.1488849608956</v>
      </c>
      <c r="L479" s="711">
        <f t="shared" si="132"/>
        <v>306.03002904884926</v>
      </c>
      <c r="N479" s="581">
        <v>405</v>
      </c>
      <c r="O479" s="711">
        <f t="shared" si="133"/>
        <v>5.8944778024784545</v>
      </c>
      <c r="P479" s="711">
        <f t="shared" si="134"/>
        <v>1077.7334359464321</v>
      </c>
      <c r="Q479" s="711">
        <f t="shared" si="135"/>
        <v>1060.7497162230031</v>
      </c>
      <c r="R479" s="711">
        <f t="shared" si="136"/>
        <v>1048.4708819186433</v>
      </c>
      <c r="S479" s="711">
        <f t="shared" si="137"/>
        <v>1041.0069321552771</v>
      </c>
      <c r="T479" s="711">
        <f t="shared" si="138"/>
        <v>1038.4239183315112</v>
      </c>
    </row>
    <row r="480" spans="2:20">
      <c r="B480" s="581">
        <v>406</v>
      </c>
      <c r="C480" s="711">
        <f t="shared" si="123"/>
        <v>5.9090320686574138</v>
      </c>
      <c r="D480" s="711">
        <f t="shared" si="124"/>
        <v>1498.6021180352163</v>
      </c>
      <c r="E480" s="711">
        <f t="shared" si="125"/>
        <v>995.56618126819046</v>
      </c>
      <c r="F480" s="711">
        <f t="shared" si="126"/>
        <v>631.35429856444114</v>
      </c>
      <c r="G480" s="711">
        <f t="shared" si="127"/>
        <v>422.35023524018703</v>
      </c>
      <c r="H480" s="718">
        <f t="shared" si="128"/>
        <v>308.0116118038809</v>
      </c>
      <c r="I480" s="711">
        <f t="shared" si="129"/>
        <v>307.16163362775217</v>
      </c>
      <c r="J480" s="711">
        <f t="shared" si="130"/>
        <v>306.56251358294594</v>
      </c>
      <c r="K480" s="711">
        <f t="shared" si="131"/>
        <v>306.20585538498932</v>
      </c>
      <c r="L480" s="711">
        <f t="shared" si="132"/>
        <v>306.0865840138469</v>
      </c>
      <c r="N480" s="581">
        <v>406</v>
      </c>
      <c r="O480" s="711">
        <f t="shared" si="133"/>
        <v>5.9090320686574138</v>
      </c>
      <c r="P480" s="711">
        <f t="shared" si="134"/>
        <v>1078.8295888893701</v>
      </c>
      <c r="Q480" s="711">
        <f t="shared" si="135"/>
        <v>1061.8826993173445</v>
      </c>
      <c r="R480" s="711">
        <f t="shared" si="136"/>
        <v>1049.6303538930385</v>
      </c>
      <c r="S480" s="711">
        <f t="shared" si="137"/>
        <v>1042.1823099618687</v>
      </c>
      <c r="T480" s="711">
        <f t="shared" si="138"/>
        <v>1039.6044737424056</v>
      </c>
    </row>
    <row r="481" spans="2:20">
      <c r="B481" s="581">
        <v>407</v>
      </c>
      <c r="C481" s="711">
        <f t="shared" si="123"/>
        <v>5.9235863348363731</v>
      </c>
      <c r="D481" s="711">
        <f t="shared" si="124"/>
        <v>1498.6948963230816</v>
      </c>
      <c r="E481" s="711">
        <f t="shared" si="125"/>
        <v>996.19227138081362</v>
      </c>
      <c r="F481" s="711">
        <f t="shared" si="126"/>
        <v>632.05427870672247</v>
      </c>
      <c r="G481" s="711">
        <f t="shared" si="127"/>
        <v>422.77717202949833</v>
      </c>
      <c r="H481" s="718">
        <f t="shared" si="128"/>
        <v>308.07482998205609</v>
      </c>
      <c r="I481" s="711">
        <f t="shared" si="129"/>
        <v>307.22204275497859</v>
      </c>
      <c r="J481" s="711">
        <f t="shared" si="130"/>
        <v>306.62090080155707</v>
      </c>
      <c r="K481" s="711">
        <f t="shared" si="131"/>
        <v>306.26302048841774</v>
      </c>
      <c r="L481" s="711">
        <f t="shared" si="132"/>
        <v>306.14333422382742</v>
      </c>
      <c r="N481" s="581">
        <v>407</v>
      </c>
      <c r="O481" s="711">
        <f t="shared" si="133"/>
        <v>5.9235863348363731</v>
      </c>
      <c r="P481" s="711">
        <f t="shared" si="134"/>
        <v>1079.9233325037035</v>
      </c>
      <c r="Q481" s="711">
        <f t="shared" si="135"/>
        <v>1063.0131921309312</v>
      </c>
      <c r="R481" s="711">
        <f t="shared" si="136"/>
        <v>1050.7872773644967</v>
      </c>
      <c r="S481" s="711">
        <f t="shared" si="137"/>
        <v>1043.3551043047298</v>
      </c>
      <c r="T481" s="711">
        <f t="shared" si="138"/>
        <v>1040.7824343092686</v>
      </c>
    </row>
    <row r="482" spans="2:20">
      <c r="B482" s="581">
        <v>408</v>
      </c>
      <c r="C482" s="711">
        <f t="shared" si="123"/>
        <v>5.9381406010153324</v>
      </c>
      <c r="D482" s="711">
        <f t="shared" si="124"/>
        <v>1498.7873587206047</v>
      </c>
      <c r="E482" s="711">
        <f t="shared" si="125"/>
        <v>996.81628952222547</v>
      </c>
      <c r="F482" s="711">
        <f t="shared" si="126"/>
        <v>632.7526941953704</v>
      </c>
      <c r="G482" s="711">
        <f t="shared" si="127"/>
        <v>423.2036998775568</v>
      </c>
      <c r="H482" s="718">
        <f t="shared" si="128"/>
        <v>308.13823334749884</v>
      </c>
      <c r="I482" s="711">
        <f t="shared" si="129"/>
        <v>307.28264143388958</v>
      </c>
      <c r="J482" s="711">
        <f t="shared" si="130"/>
        <v>306.6794806183629</v>
      </c>
      <c r="K482" s="711">
        <f t="shared" si="131"/>
        <v>306.3203799788497</v>
      </c>
      <c r="L482" s="711">
        <f t="shared" si="132"/>
        <v>306.20027938962528</v>
      </c>
      <c r="N482" s="581">
        <v>408</v>
      </c>
      <c r="O482" s="711">
        <f t="shared" si="133"/>
        <v>5.9381406010153324</v>
      </c>
      <c r="P482" s="711">
        <f t="shared" si="134"/>
        <v>1081.0146720851019</v>
      </c>
      <c r="Q482" s="711">
        <f t="shared" si="135"/>
        <v>1064.1412001373646</v>
      </c>
      <c r="R482" s="711">
        <f t="shared" si="136"/>
        <v>1051.9416579345911</v>
      </c>
      <c r="S482" s="711">
        <f t="shared" si="137"/>
        <v>1044.5253208622773</v>
      </c>
      <c r="T482" s="711">
        <f t="shared" si="138"/>
        <v>1041.9578057355309</v>
      </c>
    </row>
    <row r="483" spans="2:20">
      <c r="B483" s="581">
        <v>409</v>
      </c>
      <c r="C483" s="711">
        <f t="shared" si="123"/>
        <v>5.9526948671942916</v>
      </c>
      <c r="D483" s="711">
        <f t="shared" si="124"/>
        <v>1498.8795068421066</v>
      </c>
      <c r="E483" s="711">
        <f t="shared" si="125"/>
        <v>997.43824590024929</v>
      </c>
      <c r="F483" s="711">
        <f t="shared" si="126"/>
        <v>633.44954795461558</v>
      </c>
      <c r="G483" s="711">
        <f t="shared" si="127"/>
        <v>423.62981625164497</v>
      </c>
      <c r="H483" s="718">
        <f t="shared" si="128"/>
        <v>308.20182156380997</v>
      </c>
      <c r="I483" s="711">
        <f t="shared" si="129"/>
        <v>307.34342934712004</v>
      </c>
      <c r="J483" s="711">
        <f t="shared" si="130"/>
        <v>306.73825273049647</v>
      </c>
      <c r="K483" s="711">
        <f t="shared" si="131"/>
        <v>306.37793356249841</v>
      </c>
      <c r="L483" s="711">
        <f t="shared" si="132"/>
        <v>306.25741922057534</v>
      </c>
      <c r="N483" s="581">
        <v>409</v>
      </c>
      <c r="O483" s="711">
        <f t="shared" si="133"/>
        <v>5.9526948671942916</v>
      </c>
      <c r="P483" s="711">
        <f t="shared" si="134"/>
        <v>1082.1036129175957</v>
      </c>
      <c r="Q483" s="711">
        <f t="shared" si="135"/>
        <v>1065.2667287982158</v>
      </c>
      <c r="R483" s="711">
        <f t="shared" si="136"/>
        <v>1053.0935011925826</v>
      </c>
      <c r="S483" s="711">
        <f t="shared" si="137"/>
        <v>1045.6929653004463</v>
      </c>
      <c r="T483" s="711">
        <f t="shared" si="138"/>
        <v>1043.1305937120867</v>
      </c>
    </row>
    <row r="484" spans="2:20">
      <c r="B484" s="581">
        <v>410</v>
      </c>
      <c r="C484" s="711">
        <f t="shared" si="123"/>
        <v>5.9672491333732509</v>
      </c>
      <c r="D484" s="711">
        <f t="shared" si="124"/>
        <v>1498.9713422902244</v>
      </c>
      <c r="E484" s="711">
        <f t="shared" si="125"/>
        <v>998.05815065110335</v>
      </c>
      <c r="F484" s="711">
        <f t="shared" si="126"/>
        <v>634.14484291692713</v>
      </c>
      <c r="G484" s="711">
        <f t="shared" si="127"/>
        <v>424.05551865356131</v>
      </c>
      <c r="H484" s="718">
        <f t="shared" si="128"/>
        <v>308.26559429378528</v>
      </c>
      <c r="I484" s="711">
        <f t="shared" si="129"/>
        <v>307.4044061762126</v>
      </c>
      <c r="J484" s="711">
        <f t="shared" si="130"/>
        <v>306.79721683378614</v>
      </c>
      <c r="K484" s="711">
        <f t="shared" si="131"/>
        <v>306.43568094414206</v>
      </c>
      <c r="L484" s="711">
        <f t="shared" si="132"/>
        <v>306.31475342453376</v>
      </c>
      <c r="N484" s="581">
        <v>410</v>
      </c>
      <c r="O484" s="711">
        <f t="shared" si="133"/>
        <v>5.9672491333732509</v>
      </c>
      <c r="P484" s="711">
        <f t="shared" si="134"/>
        <v>1083.1901602736007</v>
      </c>
      <c r="Q484" s="711">
        <f t="shared" si="135"/>
        <v>1066.389783563051</v>
      </c>
      <c r="R484" s="711">
        <f t="shared" si="136"/>
        <v>1054.2428127154476</v>
      </c>
      <c r="S484" s="711">
        <f t="shared" si="137"/>
        <v>1046.858043272719</v>
      </c>
      <c r="T484" s="711">
        <f t="shared" si="138"/>
        <v>1044.3008039173217</v>
      </c>
    </row>
    <row r="485" spans="2:20">
      <c r="B485" s="581">
        <v>411</v>
      </c>
      <c r="C485" s="711">
        <f t="shared" si="123"/>
        <v>5.9818033995522093</v>
      </c>
      <c r="D485" s="711">
        <f t="shared" si="124"/>
        <v>1499.0628666560158</v>
      </c>
      <c r="E485" s="711">
        <f t="shared" si="125"/>
        <v>998.67601384003103</v>
      </c>
      <c r="F485" s="711">
        <f t="shared" si="126"/>
        <v>634.83858202277008</v>
      </c>
      <c r="G485" s="711">
        <f t="shared" si="127"/>
        <v>424.48080461934222</v>
      </c>
      <c r="H485" s="718">
        <f t="shared" si="128"/>
        <v>308.32955119943165</v>
      </c>
      <c r="I485" s="711">
        <f t="shared" si="129"/>
        <v>307.46557160163565</v>
      </c>
      <c r="J485" s="711">
        <f t="shared" si="130"/>
        <v>306.85637262277538</v>
      </c>
      <c r="K485" s="711">
        <f t="shared" si="131"/>
        <v>306.49362182714481</v>
      </c>
      <c r="L485" s="711">
        <f t="shared" si="132"/>
        <v>306.37228170789945</v>
      </c>
      <c r="N485" s="581">
        <v>411</v>
      </c>
      <c r="O485" s="711">
        <f t="shared" si="133"/>
        <v>5.9818033995522093</v>
      </c>
      <c r="P485" s="711">
        <f t="shared" si="134"/>
        <v>1084.2743194139443</v>
      </c>
      <c r="Q485" s="711">
        <f t="shared" si="135"/>
        <v>1067.5103698694588</v>
      </c>
      <c r="R485" s="711">
        <f t="shared" si="136"/>
        <v>1055.3895980679035</v>
      </c>
      <c r="S485" s="711">
        <f t="shared" si="137"/>
        <v>1048.020560420151</v>
      </c>
      <c r="T485" s="711">
        <f t="shared" si="138"/>
        <v>1045.4684420171407</v>
      </c>
    </row>
    <row r="486" spans="2:20">
      <c r="B486" s="581">
        <v>412</v>
      </c>
      <c r="C486" s="711">
        <f t="shared" si="123"/>
        <v>5.9963576657311686</v>
      </c>
      <c r="D486" s="711">
        <f t="shared" si="124"/>
        <v>1499.154081519064</v>
      </c>
      <c r="E486" s="711">
        <f t="shared" si="125"/>
        <v>999.29184546192528</v>
      </c>
      <c r="F486" s="711">
        <f t="shared" si="126"/>
        <v>635.53076822036883</v>
      </c>
      <c r="G486" s="711">
        <f t="shared" si="127"/>
        <v>424.90567171898607</v>
      </c>
      <c r="H486" s="718">
        <f t="shared" si="128"/>
        <v>308.39369194198213</v>
      </c>
      <c r="I486" s="711">
        <f t="shared" si="129"/>
        <v>307.52692530280126</v>
      </c>
      <c r="J486" s="711">
        <f t="shared" si="130"/>
        <v>306.91571979074229</v>
      </c>
      <c r="K486" s="711">
        <f t="shared" si="131"/>
        <v>306.55175591347756</v>
      </c>
      <c r="L486" s="711">
        <f t="shared" si="132"/>
        <v>306.43000377563476</v>
      </c>
      <c r="N486" s="581">
        <v>412</v>
      </c>
      <c r="O486" s="711">
        <f t="shared" si="133"/>
        <v>5.9963576657311686</v>
      </c>
      <c r="P486" s="711">
        <f t="shared" si="134"/>
        <v>1085.3560955878909</v>
      </c>
      <c r="Q486" s="711">
        <f t="shared" si="135"/>
        <v>1068.6284931430757</v>
      </c>
      <c r="R486" s="711">
        <f t="shared" si="136"/>
        <v>1056.5338628024374</v>
      </c>
      <c r="S486" s="711">
        <f t="shared" si="137"/>
        <v>1049.1805223713986</v>
      </c>
      <c r="T486" s="711">
        <f t="shared" si="138"/>
        <v>1046.6335136649948</v>
      </c>
    </row>
    <row r="487" spans="2:20">
      <c r="B487" s="581">
        <v>413</v>
      </c>
      <c r="C487" s="711">
        <f t="shared" si="123"/>
        <v>6.0109119319101278</v>
      </c>
      <c r="D487" s="711">
        <f t="shared" si="124"/>
        <v>1499.24498844758</v>
      </c>
      <c r="E487" s="711">
        <f t="shared" si="125"/>
        <v>999.90565544194601</v>
      </c>
      <c r="F487" s="711">
        <f t="shared" si="126"/>
        <v>636.22140446547189</v>
      </c>
      <c r="G487" s="711">
        <f t="shared" si="127"/>
        <v>425.33011755617804</v>
      </c>
      <c r="H487" s="718">
        <f t="shared" si="128"/>
        <v>308.458016181912</v>
      </c>
      <c r="I487" s="711">
        <f t="shared" si="129"/>
        <v>307.5884669580829</v>
      </c>
      <c r="J487" s="711">
        <f t="shared" si="130"/>
        <v>306.9752580297191</v>
      </c>
      <c r="K487" s="711">
        <f t="shared" si="131"/>
        <v>306.61008290373832</v>
      </c>
      <c r="L487" s="711">
        <f t="shared" si="132"/>
        <v>306.48791933128666</v>
      </c>
      <c r="N487" s="581">
        <v>413</v>
      </c>
      <c r="O487" s="711">
        <f t="shared" si="133"/>
        <v>6.0109119319101278</v>
      </c>
      <c r="P487" s="711">
        <f t="shared" si="134"/>
        <v>1086.4354940331666</v>
      </c>
      <c r="Q487" s="711">
        <f t="shared" si="135"/>
        <v>1069.7441587976127</v>
      </c>
      <c r="R487" s="711">
        <f t="shared" si="136"/>
        <v>1057.6756124593314</v>
      </c>
      <c r="S487" s="711">
        <f t="shared" si="137"/>
        <v>1050.3379347427472</v>
      </c>
      <c r="T487" s="711">
        <f t="shared" si="138"/>
        <v>1047.796024501909</v>
      </c>
    </row>
    <row r="488" spans="2:20">
      <c r="B488" s="581">
        <v>414</v>
      </c>
      <c r="C488" s="711">
        <f t="shared" si="123"/>
        <v>6.0254661980890871</v>
      </c>
      <c r="D488" s="711">
        <f t="shared" si="124"/>
        <v>1499.3355889985048</v>
      </c>
      <c r="E488" s="711">
        <f t="shared" si="125"/>
        <v>1000.5174536361322</v>
      </c>
      <c r="F488" s="711">
        <f t="shared" si="126"/>
        <v>636.91049372112229</v>
      </c>
      <c r="G488" s="711">
        <f t="shared" si="127"/>
        <v>425.75413976801696</v>
      </c>
      <c r="H488" s="718">
        <f t="shared" si="128"/>
        <v>308.52252357895367</v>
      </c>
      <c r="I488" s="711">
        <f t="shared" si="129"/>
        <v>307.65019624483313</v>
      </c>
      <c r="J488" s="711">
        <f t="shared" si="130"/>
        <v>307.03498703051184</v>
      </c>
      <c r="K488" s="711">
        <f t="shared" si="131"/>
        <v>306.66860249717246</v>
      </c>
      <c r="L488" s="711">
        <f t="shared" si="132"/>
        <v>306.54602807700735</v>
      </c>
      <c r="N488" s="581">
        <v>414</v>
      </c>
      <c r="O488" s="711">
        <f t="shared" si="133"/>
        <v>6.0254661980890871</v>
      </c>
      <c r="P488" s="711">
        <f t="shared" si="134"/>
        <v>1087.5125199759855</v>
      </c>
      <c r="Q488" s="711">
        <f t="shared" si="135"/>
        <v>1070.8573722348817</v>
      </c>
      <c r="R488" s="711">
        <f t="shared" si="136"/>
        <v>1058.8148525666904</v>
      </c>
      <c r="S488" s="711">
        <f t="shared" si="137"/>
        <v>1051.4928031381367</v>
      </c>
      <c r="T488" s="711">
        <f t="shared" si="138"/>
        <v>1048.9559801565097</v>
      </c>
    </row>
    <row r="489" spans="2:20">
      <c r="B489" s="581">
        <v>415</v>
      </c>
      <c r="C489" s="711">
        <f t="shared" si="123"/>
        <v>6.0400204642680464</v>
      </c>
      <c r="D489" s="711">
        <f t="shared" si="124"/>
        <v>1499.4258847176102</v>
      </c>
      <c r="E489" s="711">
        <f t="shared" si="125"/>
        <v>1001.1272498320074</v>
      </c>
      <c r="F489" s="711">
        <f t="shared" si="126"/>
        <v>637.59803895743005</v>
      </c>
      <c r="G489" s="711">
        <f t="shared" si="127"/>
        <v>426.1777360247433</v>
      </c>
      <c r="H489" s="718">
        <f t="shared" si="128"/>
        <v>308.58721379211221</v>
      </c>
      <c r="I489" s="711">
        <f t="shared" si="129"/>
        <v>307.71211283940113</v>
      </c>
      <c r="J489" s="711">
        <f t="shared" si="130"/>
        <v>307.09490648271884</v>
      </c>
      <c r="K489" s="711">
        <f t="shared" si="131"/>
        <v>306.72731439169308</v>
      </c>
      <c r="L489" s="711">
        <f t="shared" si="132"/>
        <v>306.60432971357443</v>
      </c>
      <c r="N489" s="581">
        <v>415</v>
      </c>
      <c r="O489" s="711">
        <f t="shared" si="133"/>
        <v>6.0400204642680464</v>
      </c>
      <c r="P489" s="711">
        <f t="shared" si="134"/>
        <v>1088.5871786310738</v>
      </c>
      <c r="Q489" s="711">
        <f t="shared" si="135"/>
        <v>1071.9681388448214</v>
      </c>
      <c r="R489" s="711">
        <f t="shared" si="136"/>
        <v>1059.951588640469</v>
      </c>
      <c r="S489" s="711">
        <f t="shared" si="137"/>
        <v>1052.6451331491905</v>
      </c>
      <c r="T489" s="711">
        <f t="shared" si="138"/>
        <v>1050.1133862450508</v>
      </c>
    </row>
    <row r="490" spans="2:20">
      <c r="B490" s="581">
        <v>416</v>
      </c>
      <c r="C490" s="711">
        <f t="shared" si="123"/>
        <v>6.0545747304470057</v>
      </c>
      <c r="D490" s="711">
        <f t="shared" si="124"/>
        <v>1499.5158771395988</v>
      </c>
      <c r="E490" s="711">
        <f t="shared" si="125"/>
        <v>1001.7350537491782</v>
      </c>
      <c r="F490" s="711">
        <f t="shared" si="126"/>
        <v>638.28404315134947</v>
      </c>
      <c r="G490" s="711">
        <f t="shared" si="127"/>
        <v>426.60090402946906</v>
      </c>
      <c r="H490" s="718">
        <f t="shared" si="128"/>
        <v>308.65208647968024</v>
      </c>
      <c r="I490" s="711">
        <f t="shared" si="129"/>
        <v>307.77421641715</v>
      </c>
      <c r="J490" s="711">
        <f t="shared" si="130"/>
        <v>307.15501607475034</v>
      </c>
      <c r="K490" s="711">
        <f t="shared" si="131"/>
        <v>306.78621828390078</v>
      </c>
      <c r="L490" s="711">
        <f t="shared" si="132"/>
        <v>306.66282394041161</v>
      </c>
      <c r="N490" s="581">
        <v>416</v>
      </c>
      <c r="O490" s="711">
        <f t="shared" si="133"/>
        <v>6.0545747304470057</v>
      </c>
      <c r="P490" s="711">
        <f t="shared" si="134"/>
        <v>1089.659475201697</v>
      </c>
      <c r="Q490" s="711">
        <f t="shared" si="135"/>
        <v>1073.0764640055236</v>
      </c>
      <c r="R490" s="711">
        <f t="shared" si="136"/>
        <v>1061.0858261844971</v>
      </c>
      <c r="S490" s="711">
        <f t="shared" si="137"/>
        <v>1053.7949303552414</v>
      </c>
      <c r="T490" s="711">
        <f t="shared" si="138"/>
        <v>1051.268248371443</v>
      </c>
    </row>
    <row r="491" spans="2:20">
      <c r="B491" s="581">
        <v>417</v>
      </c>
      <c r="C491" s="711">
        <f t="shared" si="123"/>
        <v>6.0691289966259649</v>
      </c>
      <c r="D491" s="711">
        <f t="shared" si="124"/>
        <v>1499.6055677882027</v>
      </c>
      <c r="E491" s="711">
        <f t="shared" si="125"/>
        <v>1002.3408750399294</v>
      </c>
      <c r="F491" s="711">
        <f t="shared" si="126"/>
        <v>638.96850928645904</v>
      </c>
      <c r="G491" s="711">
        <f t="shared" si="127"/>
        <v>427.02364151790869</v>
      </c>
      <c r="H491" s="718">
        <f t="shared" si="128"/>
        <v>308.71714129925294</v>
      </c>
      <c r="I491" s="711">
        <f t="shared" si="129"/>
        <v>307.83650665247393</v>
      </c>
      <c r="J491" s="711">
        <f t="shared" si="130"/>
        <v>307.21531549384702</v>
      </c>
      <c r="K491" s="711">
        <f t="shared" si="131"/>
        <v>306.84531386910368</v>
      </c>
      <c r="L491" s="711">
        <f t="shared" si="132"/>
        <v>306.72151045560872</v>
      </c>
      <c r="N491" s="581">
        <v>417</v>
      </c>
      <c r="O491" s="711">
        <f t="shared" si="133"/>
        <v>6.0691289966259649</v>
      </c>
      <c r="P491" s="711">
        <f t="shared" si="134"/>
        <v>1090.7294148796825</v>
      </c>
      <c r="Q491" s="711">
        <f t="shared" si="135"/>
        <v>1074.1823530832589</v>
      </c>
      <c r="R491" s="711">
        <f t="shared" si="136"/>
        <v>1062.217570690508</v>
      </c>
      <c r="S491" s="711">
        <f t="shared" si="137"/>
        <v>1054.9422003233585</v>
      </c>
      <c r="T491" s="711">
        <f t="shared" si="138"/>
        <v>1052.4205721272783</v>
      </c>
    </row>
    <row r="492" spans="2:20">
      <c r="B492" s="581">
        <v>418</v>
      </c>
      <c r="C492" s="711">
        <f t="shared" si="123"/>
        <v>6.0836832628049233</v>
      </c>
      <c r="D492" s="711">
        <f t="shared" si="124"/>
        <v>1499.6949581762815</v>
      </c>
      <c r="E492" s="711">
        <f t="shared" si="125"/>
        <v>1002.9447232898108</v>
      </c>
      <c r="F492" s="711">
        <f t="shared" si="126"/>
        <v>639.65144035274523</v>
      </c>
      <c r="G492" s="711">
        <f t="shared" si="127"/>
        <v>427.44594625811192</v>
      </c>
      <c r="H492" s="718">
        <f t="shared" si="128"/>
        <v>308.78237790774284</v>
      </c>
      <c r="I492" s="711">
        <f t="shared" si="129"/>
        <v>307.89898321881537</v>
      </c>
      <c r="J492" s="711">
        <f t="shared" si="130"/>
        <v>307.2758044260986</v>
      </c>
      <c r="K492" s="711">
        <f t="shared" si="131"/>
        <v>306.90460084133701</v>
      </c>
      <c r="L492" s="711">
        <f t="shared" si="132"/>
        <v>306.78038895594176</v>
      </c>
      <c r="N492" s="581">
        <v>418</v>
      </c>
      <c r="O492" s="711">
        <f t="shared" si="133"/>
        <v>6.0836832628049233</v>
      </c>
      <c r="P492" s="711">
        <f t="shared" si="134"/>
        <v>1091.7970028454477</v>
      </c>
      <c r="Q492" s="711">
        <f t="shared" si="135"/>
        <v>1075.2858114325031</v>
      </c>
      <c r="R492" s="711">
        <f t="shared" si="136"/>
        <v>1063.3468276381636</v>
      </c>
      <c r="S492" s="711">
        <f t="shared" si="137"/>
        <v>1056.0869486083752</v>
      </c>
      <c r="T492" s="711">
        <f t="shared" si="138"/>
        <v>1053.5703630918595</v>
      </c>
    </row>
    <row r="493" spans="2:20">
      <c r="B493" s="581">
        <v>419</v>
      </c>
      <c r="C493" s="711">
        <f t="shared" si="123"/>
        <v>6.0982375289838826</v>
      </c>
      <c r="D493" s="711">
        <f t="shared" si="124"/>
        <v>1499.784049805919</v>
      </c>
      <c r="E493" s="711">
        <f t="shared" si="125"/>
        <v>1003.5466080182185</v>
      </c>
      <c r="F493" s="711">
        <f t="shared" si="126"/>
        <v>640.33283934638939</v>
      </c>
      <c r="G493" s="711">
        <f t="shared" si="127"/>
        <v>427.86781605019786</v>
      </c>
      <c r="H493" s="718">
        <f t="shared" si="128"/>
        <v>308.84779596139441</v>
      </c>
      <c r="I493" s="711">
        <f t="shared" si="129"/>
        <v>307.96164578868172</v>
      </c>
      <c r="J493" s="711">
        <f t="shared" si="130"/>
        <v>307.33648255646267</v>
      </c>
      <c r="K493" s="711">
        <f t="shared" si="131"/>
        <v>306.96407889338275</v>
      </c>
      <c r="L493" s="711">
        <f t="shared" si="132"/>
        <v>306.83945913689263</v>
      </c>
      <c r="N493" s="581">
        <v>419</v>
      </c>
      <c r="O493" s="711">
        <f t="shared" si="133"/>
        <v>6.0982375289838826</v>
      </c>
      <c r="P493" s="711">
        <f t="shared" si="134"/>
        <v>1092.8622442680219</v>
      </c>
      <c r="Q493" s="711">
        <f t="shared" si="135"/>
        <v>1076.3868443959632</v>
      </c>
      <c r="R493" s="711">
        <f t="shared" si="136"/>
        <v>1064.4736024950819</v>
      </c>
      <c r="S493" s="711">
        <f t="shared" si="137"/>
        <v>1057.229180752915</v>
      </c>
      <c r="T493" s="711">
        <f t="shared" si="138"/>
        <v>1054.7176268322257</v>
      </c>
    </row>
    <row r="494" spans="2:20">
      <c r="B494" s="581">
        <v>420</v>
      </c>
      <c r="C494" s="711">
        <f t="shared" si="123"/>
        <v>6.1127917951628419</v>
      </c>
      <c r="D494" s="711">
        <f t="shared" si="124"/>
        <v>1499.8728441685196</v>
      </c>
      <c r="E494" s="711">
        <f t="shared" si="125"/>
        <v>1004.146538678972</v>
      </c>
      <c r="F494" s="711">
        <f t="shared" si="126"/>
        <v>641.0127092695584</v>
      </c>
      <c r="G494" s="711">
        <f t="shared" si="127"/>
        <v>428.28924872609065</v>
      </c>
      <c r="H494" s="718">
        <f t="shared" si="128"/>
        <v>308.91339511579872</v>
      </c>
      <c r="I494" s="711">
        <f t="shared" si="129"/>
        <v>308.02449403366228</v>
      </c>
      <c r="J494" s="711">
        <f t="shared" si="130"/>
        <v>307.39734956878289</v>
      </c>
      <c r="K494" s="711">
        <f t="shared" si="131"/>
        <v>307.02374771678876</v>
      </c>
      <c r="L494" s="711">
        <f t="shared" si="132"/>
        <v>306.89872069266909</v>
      </c>
      <c r="N494" s="581">
        <v>420</v>
      </c>
      <c r="O494" s="711">
        <f t="shared" si="133"/>
        <v>6.1127917951628419</v>
      </c>
      <c r="P494" s="711">
        <f t="shared" si="134"/>
        <v>1093.9251443050737</v>
      </c>
      <c r="Q494" s="711">
        <f t="shared" si="135"/>
        <v>1077.4854573046027</v>
      </c>
      <c r="R494" s="711">
        <f t="shared" si="136"/>
        <v>1065.597900716863</v>
      </c>
      <c r="S494" s="711">
        <f t="shared" si="137"/>
        <v>1058.3689022874187</v>
      </c>
      <c r="T494" s="711">
        <f t="shared" si="138"/>
        <v>1055.8623689031801</v>
      </c>
    </row>
    <row r="495" spans="2:20">
      <c r="B495" s="581">
        <v>421</v>
      </c>
      <c r="C495" s="711">
        <f t="shared" si="123"/>
        <v>6.1273460613418012</v>
      </c>
      <c r="D495" s="711">
        <f t="shared" si="124"/>
        <v>1499.9613427449021</v>
      </c>
      <c r="E495" s="711">
        <f t="shared" si="125"/>
        <v>1004.7445246608836</v>
      </c>
      <c r="F495" s="711">
        <f t="shared" si="126"/>
        <v>641.69105313019816</v>
      </c>
      <c r="G495" s="711">
        <f t="shared" si="127"/>
        <v>428.71024214925666</v>
      </c>
      <c r="H495" s="718">
        <f t="shared" si="128"/>
        <v>308.97917502590769</v>
      </c>
      <c r="I495" s="711">
        <f t="shared" si="129"/>
        <v>308.08752762444476</v>
      </c>
      <c r="J495" s="711">
        <f t="shared" si="130"/>
        <v>307.45840514580709</v>
      </c>
      <c r="K495" s="711">
        <f t="shared" si="131"/>
        <v>307.08360700188825</v>
      </c>
      <c r="L495" s="711">
        <f t="shared" si="132"/>
        <v>306.95817331622402</v>
      </c>
      <c r="N495" s="581">
        <v>421</v>
      </c>
      <c r="O495" s="711">
        <f t="shared" si="133"/>
        <v>6.1273460613418012</v>
      </c>
      <c r="P495" s="711">
        <f t="shared" si="134"/>
        <v>1094.9857081029361</v>
      </c>
      <c r="Q495" s="711">
        <f t="shared" si="135"/>
        <v>1078.5816554776673</v>
      </c>
      <c r="R495" s="711">
        <f t="shared" si="136"/>
        <v>1066.7197277471159</v>
      </c>
      <c r="S495" s="711">
        <f t="shared" si="137"/>
        <v>1059.5061187301719</v>
      </c>
      <c r="T495" s="711">
        <f t="shared" si="138"/>
        <v>1057.0045948473157</v>
      </c>
    </row>
    <row r="496" spans="2:20">
      <c r="B496" s="581">
        <v>422</v>
      </c>
      <c r="C496" s="711">
        <f t="shared" si="123"/>
        <v>6.1419003275207604</v>
      </c>
      <c r="D496" s="711">
        <f t="shared" si="124"/>
        <v>1500.0495470053952</v>
      </c>
      <c r="E496" s="711">
        <f t="shared" si="125"/>
        <v>1005.3405752883239</v>
      </c>
      <c r="F496" s="711">
        <f t="shared" si="126"/>
        <v>642.36787394183079</v>
      </c>
      <c r="G496" s="711">
        <f t="shared" si="127"/>
        <v>429.13079421444309</v>
      </c>
      <c r="H496" s="718">
        <f t="shared" si="128"/>
        <v>309.0451353460486</v>
      </c>
      <c r="I496" s="711">
        <f t="shared" si="129"/>
        <v>308.15074623083183</v>
      </c>
      <c r="J496" s="711">
        <f t="shared" si="130"/>
        <v>307.51964896920566</v>
      </c>
      <c r="K496" s="711">
        <f t="shared" si="131"/>
        <v>307.14365643781861</v>
      </c>
      <c r="L496" s="711">
        <f t="shared" si="132"/>
        <v>307.01781669927493</v>
      </c>
      <c r="N496" s="581">
        <v>422</v>
      </c>
      <c r="O496" s="711">
        <f t="shared" si="133"/>
        <v>6.1419003275207604</v>
      </c>
      <c r="P496" s="711">
        <f t="shared" si="134"/>
        <v>1096.0439407966287</v>
      </c>
      <c r="Q496" s="711">
        <f t="shared" si="135"/>
        <v>1079.6754442227118</v>
      </c>
      <c r="R496" s="711">
        <f t="shared" si="136"/>
        <v>1067.8390890174844</v>
      </c>
      <c r="S496" s="711">
        <f t="shared" si="137"/>
        <v>1060.6408355873307</v>
      </c>
      <c r="T496" s="711">
        <f t="shared" si="138"/>
        <v>1058.144310195044</v>
      </c>
    </row>
    <row r="497" spans="2:20">
      <c r="B497" s="581">
        <v>423</v>
      </c>
      <c r="C497" s="711">
        <f t="shared" si="123"/>
        <v>6.1564545936997197</v>
      </c>
      <c r="D497" s="711">
        <f t="shared" si="124"/>
        <v>1500.1374584099294</v>
      </c>
      <c r="E497" s="711">
        <f t="shared" si="125"/>
        <v>1005.9346998217802</v>
      </c>
      <c r="F497" s="711">
        <f t="shared" si="126"/>
        <v>643.04317472335435</v>
      </c>
      <c r="G497" s="711">
        <f t="shared" si="127"/>
        <v>429.55090284741834</v>
      </c>
      <c r="H497" s="718">
        <f t="shared" si="128"/>
        <v>309.11127572993792</v>
      </c>
      <c r="I497" s="711">
        <f t="shared" si="129"/>
        <v>308.21414952175724</v>
      </c>
      <c r="J497" s="711">
        <f t="shared" si="130"/>
        <v>307.58108071958918</v>
      </c>
      <c r="K497" s="711">
        <f t="shared" si="131"/>
        <v>307.20389571254037</v>
      </c>
      <c r="L497" s="711">
        <f t="shared" si="132"/>
        <v>307.07765053232316</v>
      </c>
      <c r="N497" s="581">
        <v>423</v>
      </c>
      <c r="O497" s="711">
        <f t="shared" si="133"/>
        <v>6.1564545936997197</v>
      </c>
      <c r="P497" s="711">
        <f t="shared" si="134"/>
        <v>1097.0998475098859</v>
      </c>
      <c r="Q497" s="711">
        <f t="shared" si="135"/>
        <v>1080.7668288356249</v>
      </c>
      <c r="R497" s="711">
        <f t="shared" si="136"/>
        <v>1068.9559899476737</v>
      </c>
      <c r="S497" s="711">
        <f t="shared" si="137"/>
        <v>1061.7730583529487</v>
      </c>
      <c r="T497" s="711">
        <f t="shared" si="138"/>
        <v>1059.2815204646199</v>
      </c>
    </row>
    <row r="498" spans="2:20">
      <c r="B498" s="581">
        <v>424</v>
      </c>
      <c r="C498" s="711">
        <f t="shared" si="123"/>
        <v>6.171008859878679</v>
      </c>
      <c r="D498" s="711">
        <f t="shared" si="124"/>
        <v>1500.2250784081293</v>
      </c>
      <c r="E498" s="711">
        <f t="shared" si="125"/>
        <v>1006.5269074584106</v>
      </c>
      <c r="F498" s="711">
        <f t="shared" si="126"/>
        <v>643.71695849884645</v>
      </c>
      <c r="G498" s="711">
        <f t="shared" si="127"/>
        <v>429.97056600471336</v>
      </c>
      <c r="H498" s="718">
        <f t="shared" si="128"/>
        <v>309.17759583069562</v>
      </c>
      <c r="I498" s="711">
        <f t="shared" si="129"/>
        <v>308.27773716530226</v>
      </c>
      <c r="J498" s="711">
        <f t="shared" si="130"/>
        <v>307.64270007652635</v>
      </c>
      <c r="K498" s="711">
        <f t="shared" si="131"/>
        <v>307.26432451285609</v>
      </c>
      <c r="L498" s="711">
        <f t="shared" si="132"/>
        <v>307.13767450467282</v>
      </c>
      <c r="N498" s="581">
        <v>424</v>
      </c>
      <c r="O498" s="711">
        <f t="shared" si="133"/>
        <v>6.171008859878679</v>
      </c>
      <c r="P498" s="711">
        <f t="shared" si="134"/>
        <v>1098.1534333551797</v>
      </c>
      <c r="Q498" s="711">
        <f t="shared" si="135"/>
        <v>1081.8558146006544</v>
      </c>
      <c r="R498" s="711">
        <f t="shared" si="136"/>
        <v>1070.0704359454769</v>
      </c>
      <c r="S498" s="711">
        <f t="shared" si="137"/>
        <v>1062.9027925090033</v>
      </c>
      <c r="T498" s="711">
        <f t="shared" si="138"/>
        <v>1060.4162311621701</v>
      </c>
    </row>
    <row r="499" spans="2:20">
      <c r="B499" s="581">
        <v>425</v>
      </c>
      <c r="C499" s="711">
        <f t="shared" si="123"/>
        <v>6.1855631260576374</v>
      </c>
      <c r="D499" s="711">
        <f t="shared" si="124"/>
        <v>1500.3124084394049</v>
      </c>
      <c r="E499" s="711">
        <f t="shared" si="125"/>
        <v>1007.1172073325916</v>
      </c>
      <c r="F499" s="711">
        <f t="shared" si="126"/>
        <v>644.38922829737066</v>
      </c>
      <c r="G499" s="711">
        <f t="shared" si="127"/>
        <v>430.38978167336523</v>
      </c>
      <c r="H499" s="718">
        <f t="shared" si="128"/>
        <v>309.24409530085899</v>
      </c>
      <c r="I499" s="711">
        <f t="shared" si="129"/>
        <v>308.3415088287116</v>
      </c>
      <c r="J499" s="711">
        <f t="shared" si="130"/>
        <v>307.70450671856145</v>
      </c>
      <c r="K499" s="711">
        <f t="shared" si="131"/>
        <v>307.32494252442859</v>
      </c>
      <c r="L499" s="711">
        <f t="shared" si="132"/>
        <v>307.19788830444992</v>
      </c>
      <c r="N499" s="581">
        <v>425</v>
      </c>
      <c r="O499" s="711">
        <f t="shared" si="133"/>
        <v>6.1855631260576374</v>
      </c>
      <c r="P499" s="711">
        <f t="shared" si="134"/>
        <v>1099.2047034337445</v>
      </c>
      <c r="Q499" s="711">
        <f t="shared" si="135"/>
        <v>1082.9424067904342</v>
      </c>
      <c r="R499" s="711">
        <f t="shared" si="136"/>
        <v>1071.1824324068002</v>
      </c>
      <c r="S499" s="711">
        <f t="shared" si="137"/>
        <v>1064.0300435254237</v>
      </c>
      <c r="T499" s="711">
        <f t="shared" si="138"/>
        <v>1061.5484477817181</v>
      </c>
    </row>
    <row r="500" spans="2:20">
      <c r="B500" s="581">
        <v>426</v>
      </c>
      <c r="C500" s="711">
        <f t="shared" si="123"/>
        <v>6.2001173922365966</v>
      </c>
      <c r="D500" s="711">
        <f t="shared" si="124"/>
        <v>1500.3994499330418</v>
      </c>
      <c r="E500" s="711">
        <f t="shared" si="125"/>
        <v>1007.7056085164613</v>
      </c>
      <c r="F500" s="711">
        <f t="shared" si="126"/>
        <v>645.05998715278599</v>
      </c>
      <c r="G500" s="711">
        <f t="shared" si="127"/>
        <v>430.80854787066158</v>
      </c>
      <c r="H500" s="718">
        <f t="shared" si="128"/>
        <v>309.31077379239611</v>
      </c>
      <c r="I500" s="711">
        <f t="shared" si="129"/>
        <v>308.40546417840932</v>
      </c>
      <c r="J500" s="711">
        <f t="shared" si="130"/>
        <v>307.76650032323204</v>
      </c>
      <c r="K500" s="711">
        <f t="shared" si="131"/>
        <v>307.38574943179975</v>
      </c>
      <c r="L500" s="711">
        <f t="shared" si="132"/>
        <v>307.25829161862083</v>
      </c>
      <c r="N500" s="581">
        <v>426</v>
      </c>
      <c r="O500" s="711">
        <f t="shared" si="133"/>
        <v>6.2001173922365966</v>
      </c>
      <c r="P500" s="711">
        <f t="shared" si="134"/>
        <v>1100.2536628356031</v>
      </c>
      <c r="Q500" s="711">
        <f t="shared" si="135"/>
        <v>1084.026610666009</v>
      </c>
      <c r="R500" s="711">
        <f t="shared" si="136"/>
        <v>1072.29198471569</v>
      </c>
      <c r="S500" s="711">
        <f t="shared" si="137"/>
        <v>1065.154816860115</v>
      </c>
      <c r="T500" s="711">
        <f t="shared" si="138"/>
        <v>1062.678175805212</v>
      </c>
    </row>
    <row r="501" spans="2:20">
      <c r="B501" s="581">
        <v>427</v>
      </c>
      <c r="C501" s="711">
        <f t="shared" si="123"/>
        <v>6.2146716584155559</v>
      </c>
      <c r="D501" s="711">
        <f t="shared" si="124"/>
        <v>1500.4862043082906</v>
      </c>
      <c r="E501" s="711">
        <f t="shared" si="125"/>
        <v>1008.2921200204565</v>
      </c>
      <c r="F501" s="711">
        <f t="shared" si="126"/>
        <v>645.72923810355917</v>
      </c>
      <c r="G501" s="711">
        <f t="shared" si="127"/>
        <v>431.22686264388676</v>
      </c>
      <c r="H501" s="718">
        <f t="shared" si="128"/>
        <v>309.37763095671983</v>
      </c>
      <c r="I501" s="711">
        <f t="shared" si="129"/>
        <v>308.46960288001458</v>
      </c>
      <c r="J501" s="711">
        <f t="shared" si="130"/>
        <v>307.82868056708605</v>
      </c>
      <c r="K501" s="711">
        <f t="shared" si="131"/>
        <v>307.44674491840857</v>
      </c>
      <c r="L501" s="711">
        <f t="shared" si="132"/>
        <v>307.31888413301107</v>
      </c>
      <c r="N501" s="581">
        <v>427</v>
      </c>
      <c r="O501" s="711">
        <f t="shared" si="133"/>
        <v>6.2146716584155559</v>
      </c>
      <c r="P501" s="711">
        <f t="shared" si="134"/>
        <v>1101.3003166395899</v>
      </c>
      <c r="Q501" s="711">
        <f t="shared" si="135"/>
        <v>1085.1084314768591</v>
      </c>
      <c r="R501" s="711">
        <f t="shared" si="136"/>
        <v>1073.3990982443588</v>
      </c>
      <c r="S501" s="711">
        <f t="shared" si="137"/>
        <v>1066.2771179589865</v>
      </c>
      <c r="T501" s="711">
        <f t="shared" si="138"/>
        <v>1063.8054207025507</v>
      </c>
    </row>
    <row r="502" spans="2:20">
      <c r="B502" s="581">
        <v>428</v>
      </c>
      <c r="C502" s="711">
        <f t="shared" si="123"/>
        <v>6.2292259245945152</v>
      </c>
      <c r="D502" s="711">
        <f t="shared" si="124"/>
        <v>1500.5726729744556</v>
      </c>
      <c r="E502" s="711">
        <f t="shared" si="125"/>
        <v>1008.8767507938446</v>
      </c>
      <c r="F502" s="711">
        <f t="shared" si="126"/>
        <v>646.39698419258048</v>
      </c>
      <c r="G502" s="711">
        <f t="shared" si="127"/>
        <v>431.64472407006991</v>
      </c>
      <c r="H502" s="718">
        <f t="shared" si="128"/>
        <v>309.44466644470111</v>
      </c>
      <c r="I502" s="711">
        <f t="shared" si="129"/>
        <v>308.53392459835732</v>
      </c>
      <c r="J502" s="711">
        <f t="shared" si="130"/>
        <v>307.89104712569917</v>
      </c>
      <c r="K502" s="711">
        <f t="shared" si="131"/>
        <v>307.50792866660925</v>
      </c>
      <c r="L502" s="711">
        <f t="shared" si="132"/>
        <v>307.37966553232377</v>
      </c>
      <c r="N502" s="581">
        <v>428</v>
      </c>
      <c r="O502" s="711">
        <f t="shared" si="133"/>
        <v>6.2292259245945152</v>
      </c>
      <c r="P502" s="711">
        <f t="shared" si="134"/>
        <v>1102.3446699133763</v>
      </c>
      <c r="Q502" s="711">
        <f t="shared" si="135"/>
        <v>1086.1878744609271</v>
      </c>
      <c r="R502" s="711">
        <f t="shared" si="136"/>
        <v>1074.5037783532107</v>
      </c>
      <c r="S502" s="711">
        <f t="shared" si="137"/>
        <v>1067.3969522559776</v>
      </c>
      <c r="T502" s="711">
        <f t="shared" si="138"/>
        <v>1064.9301879316099</v>
      </c>
    </row>
    <row r="503" spans="2:20">
      <c r="B503" s="581">
        <v>429</v>
      </c>
      <c r="C503" s="711">
        <f t="shared" si="123"/>
        <v>6.2437801907734745</v>
      </c>
      <c r="D503" s="711">
        <f t="shared" si="124"/>
        <v>1500.6588573309816</v>
      </c>
      <c r="E503" s="711">
        <f t="shared" si="125"/>
        <v>1009.4595097252509</v>
      </c>
      <c r="F503" s="711">
        <f t="shared" si="126"/>
        <v>647.06322846698151</v>
      </c>
      <c r="G503" s="711">
        <f t="shared" si="127"/>
        <v>432.06213025573379</v>
      </c>
      <c r="H503" s="718">
        <f t="shared" si="128"/>
        <v>309.51187990668251</v>
      </c>
      <c r="I503" s="711">
        <f t="shared" si="129"/>
        <v>308.59842899749361</v>
      </c>
      <c r="J503" s="711">
        <f t="shared" si="130"/>
        <v>307.95359967369166</v>
      </c>
      <c r="K503" s="711">
        <f t="shared" si="131"/>
        <v>307.56930035768937</v>
      </c>
      <c r="L503" s="711">
        <f t="shared" si="132"/>
        <v>307.44063550015773</v>
      </c>
      <c r="N503" s="581">
        <v>429</v>
      </c>
      <c r="O503" s="711">
        <f t="shared" si="133"/>
        <v>6.2437801907734745</v>
      </c>
      <c r="P503" s="711">
        <f t="shared" si="134"/>
        <v>1103.3867277134952</v>
      </c>
      <c r="Q503" s="711">
        <f t="shared" si="135"/>
        <v>1087.2649448446425</v>
      </c>
      <c r="R503" s="711">
        <f t="shared" si="136"/>
        <v>1075.606030390868</v>
      </c>
      <c r="S503" s="711">
        <f t="shared" si="137"/>
        <v>1068.5143251730838</v>
      </c>
      <c r="T503" s="711">
        <f t="shared" si="138"/>
        <v>1066.0524829382696</v>
      </c>
    </row>
    <row r="504" spans="2:20">
      <c r="B504" s="581">
        <v>430</v>
      </c>
      <c r="C504" s="711">
        <f t="shared" si="123"/>
        <v>6.2583344569524337</v>
      </c>
      <c r="D504" s="711">
        <f t="shared" si="124"/>
        <v>1500.7447587675417</v>
      </c>
      <c r="E504" s="711">
        <f t="shared" si="125"/>
        <v>1010.0404056431796</v>
      </c>
      <c r="F504" s="711">
        <f t="shared" si="126"/>
        <v>647.72797397795716</v>
      </c>
      <c r="G504" s="711">
        <f t="shared" si="127"/>
        <v>432.47907933664561</v>
      </c>
      <c r="H504" s="718">
        <f t="shared" si="128"/>
        <v>309.57927099249133</v>
      </c>
      <c r="I504" s="711">
        <f t="shared" si="129"/>
        <v>308.6631157407212</v>
      </c>
      <c r="J504" s="711">
        <f t="shared" si="130"/>
        <v>308.0163378847455</v>
      </c>
      <c r="K504" s="711">
        <f t="shared" si="131"/>
        <v>307.63085967188738</v>
      </c>
      <c r="L504" s="711">
        <f t="shared" si="132"/>
        <v>307.50179371902573</v>
      </c>
      <c r="N504" s="581">
        <v>430</v>
      </c>
      <c r="O504" s="711">
        <f t="shared" si="133"/>
        <v>6.2583344569524337</v>
      </c>
      <c r="P504" s="711">
        <f t="shared" si="134"/>
        <v>1104.4264950853649</v>
      </c>
      <c r="Q504" s="711">
        <f t="shared" si="135"/>
        <v>1088.3396478429472</v>
      </c>
      <c r="R504" s="711">
        <f t="shared" si="136"/>
        <v>1076.7058596941968</v>
      </c>
      <c r="S504" s="711">
        <f t="shared" si="137"/>
        <v>1069.6292421203832</v>
      </c>
      <c r="T504" s="711">
        <f t="shared" si="138"/>
        <v>1067.1723111564393</v>
      </c>
    </row>
    <row r="505" spans="2:20">
      <c r="B505" s="581">
        <v>431</v>
      </c>
      <c r="C505" s="711">
        <f t="shared" si="123"/>
        <v>6.272888723131393</v>
      </c>
      <c r="D505" s="711">
        <f t="shared" si="124"/>
        <v>1500.8303786641216</v>
      </c>
      <c r="E505" s="711">
        <f t="shared" si="125"/>
        <v>1010.6194473165311</v>
      </c>
      <c r="F505" s="711">
        <f t="shared" si="126"/>
        <v>648.39122378058914</v>
      </c>
      <c r="G505" s="711">
        <f t="shared" si="127"/>
        <v>432.89556947756938</v>
      </c>
      <c r="H505" s="718">
        <f t="shared" si="128"/>
        <v>309.6468393514528</v>
      </c>
      <c r="I505" s="711">
        <f t="shared" si="129"/>
        <v>308.72798449059462</v>
      </c>
      <c r="J505" s="711">
        <f t="shared" si="130"/>
        <v>308.07926143162081</v>
      </c>
      <c r="K505" s="711">
        <f t="shared" si="131"/>
        <v>307.69260628841079</v>
      </c>
      <c r="L505" s="711">
        <f t="shared" si="132"/>
        <v>307.56313987037248</v>
      </c>
      <c r="N505" s="581">
        <v>431</v>
      </c>
      <c r="O505" s="711">
        <f t="shared" si="133"/>
        <v>6.272888723131393</v>
      </c>
      <c r="P505" s="711">
        <f t="shared" si="134"/>
        <v>1105.4639770633141</v>
      </c>
      <c r="Q505" s="711">
        <f t="shared" si="135"/>
        <v>1089.4119886593205</v>
      </c>
      <c r="R505" s="711">
        <f t="shared" si="136"/>
        <v>1077.8032715883328</v>
      </c>
      <c r="S505" s="711">
        <f t="shared" si="137"/>
        <v>1070.7417084960623</v>
      </c>
      <c r="T505" s="711">
        <f t="shared" si="138"/>
        <v>1068.2896780080855</v>
      </c>
    </row>
    <row r="506" spans="2:20">
      <c r="B506" s="581">
        <v>432</v>
      </c>
      <c r="C506" s="711">
        <f t="shared" si="123"/>
        <v>6.2874429893103514</v>
      </c>
      <c r="D506" s="711">
        <f t="shared" si="124"/>
        <v>1500.9157183911059</v>
      </c>
      <c r="E506" s="711">
        <f t="shared" si="125"/>
        <v>1011.1966434551131</v>
      </c>
      <c r="F506" s="711">
        <f t="shared" si="126"/>
        <v>649.05298093367321</v>
      </c>
      <c r="G506" s="711">
        <f t="shared" si="127"/>
        <v>433.31159887201943</v>
      </c>
      <c r="H506" s="718">
        <f t="shared" si="128"/>
        <v>309.71458463240288</v>
      </c>
      <c r="I506" s="711">
        <f t="shared" si="129"/>
        <v>308.79303490894029</v>
      </c>
      <c r="J506" s="711">
        <f t="shared" si="130"/>
        <v>308.1423699861727</v>
      </c>
      <c r="K506" s="711">
        <f t="shared" si="131"/>
        <v>307.75453988545308</v>
      </c>
      <c r="L506" s="711">
        <f t="shared" si="132"/>
        <v>307.62467363459251</v>
      </c>
      <c r="N506" s="581">
        <v>432</v>
      </c>
      <c r="O506" s="711">
        <f t="shared" si="133"/>
        <v>6.2874429893103514</v>
      </c>
      <c r="P506" s="711">
        <f t="shared" si="134"/>
        <v>1106.4991786706066</v>
      </c>
      <c r="Q506" s="711">
        <f t="shared" si="135"/>
        <v>1090.481972485805</v>
      </c>
      <c r="R506" s="711">
        <f t="shared" si="136"/>
        <v>1078.8982713867069</v>
      </c>
      <c r="S506" s="711">
        <f t="shared" si="137"/>
        <v>1071.8517296864429</v>
      </c>
      <c r="T506" s="711">
        <f t="shared" si="138"/>
        <v>1069.4045889032564</v>
      </c>
    </row>
    <row r="507" spans="2:20">
      <c r="B507" s="581">
        <v>433</v>
      </c>
      <c r="C507" s="711">
        <f t="shared" si="123"/>
        <v>6.3019972554893107</v>
      </c>
      <c r="D507" s="711">
        <f t="shared" si="124"/>
        <v>1501.0007793093619</v>
      </c>
      <c r="E507" s="711">
        <f t="shared" si="125"/>
        <v>1011.7720027101465</v>
      </c>
      <c r="F507" s="711">
        <f t="shared" si="126"/>
        <v>649.71324849954885</v>
      </c>
      <c r="G507" s="711">
        <f t="shared" si="127"/>
        <v>433.72716574201581</v>
      </c>
      <c r="H507" s="718">
        <f t="shared" si="128"/>
        <v>309.78250648370158</v>
      </c>
      <c r="I507" s="711">
        <f t="shared" si="129"/>
        <v>308.85826665687136</v>
      </c>
      <c r="J507" s="711">
        <f t="shared" si="130"/>
        <v>308.20566321936764</v>
      </c>
      <c r="K507" s="711">
        <f t="shared" si="131"/>
        <v>307.81666014021141</v>
      </c>
      <c r="L507" s="711">
        <f t="shared" si="132"/>
        <v>307.68639469104767</v>
      </c>
      <c r="N507" s="581">
        <v>433</v>
      </c>
      <c r="O507" s="711">
        <f t="shared" si="133"/>
        <v>6.3019972554893107</v>
      </c>
      <c r="P507" s="711">
        <f t="shared" si="134"/>
        <v>1107.5321049194642</v>
      </c>
      <c r="Q507" s="711">
        <f t="shared" si="135"/>
        <v>1091.5496045030311</v>
      </c>
      <c r="R507" s="711">
        <f t="shared" si="136"/>
        <v>1079.9908643910712</v>
      </c>
      <c r="S507" s="711">
        <f t="shared" si="137"/>
        <v>1072.9593110660076</v>
      </c>
      <c r="T507" s="711">
        <f t="shared" si="138"/>
        <v>1070.5170492401098</v>
      </c>
    </row>
    <row r="508" spans="2:20">
      <c r="B508" s="581">
        <v>434</v>
      </c>
      <c r="C508" s="711">
        <f t="shared" si="123"/>
        <v>6.3165515216682699</v>
      </c>
      <c r="D508" s="711">
        <f t="shared" si="124"/>
        <v>1501.0855627703222</v>
      </c>
      <c r="E508" s="711">
        <f t="shared" si="125"/>
        <v>1012.3455336747679</v>
      </c>
      <c r="F508" s="711">
        <f t="shared" si="126"/>
        <v>650.37202954393115</v>
      </c>
      <c r="G508" s="711">
        <f t="shared" si="127"/>
        <v>434.14226833784079</v>
      </c>
      <c r="H508" s="718">
        <f t="shared" si="128"/>
        <v>309.85060455324538</v>
      </c>
      <c r="I508" s="711">
        <f t="shared" si="129"/>
        <v>308.92367939480278</v>
      </c>
      <c r="J508" s="711">
        <f t="shared" si="130"/>
        <v>308.26914080129973</v>
      </c>
      <c r="K508" s="711">
        <f t="shared" si="131"/>
        <v>307.87896672890395</v>
      </c>
      <c r="L508" s="711">
        <f t="shared" si="132"/>
        <v>307.74830271808463</v>
      </c>
      <c r="N508" s="581">
        <v>434</v>
      </c>
      <c r="O508" s="711">
        <f t="shared" si="133"/>
        <v>6.3165515216682699</v>
      </c>
      <c r="P508" s="711">
        <f t="shared" si="134"/>
        <v>1108.5627608110929</v>
      </c>
      <c r="Q508" s="711">
        <f t="shared" si="135"/>
        <v>1092.6148898802419</v>
      </c>
      <c r="R508" s="711">
        <f t="shared" si="136"/>
        <v>1081.081055891525</v>
      </c>
      <c r="S508" s="711">
        <f t="shared" si="137"/>
        <v>1074.064457997426</v>
      </c>
      <c r="T508" s="711">
        <f t="shared" si="138"/>
        <v>1071.6270644049378</v>
      </c>
    </row>
    <row r="509" spans="2:20">
      <c r="B509" s="581">
        <v>435</v>
      </c>
      <c r="C509" s="711">
        <f t="shared" si="123"/>
        <v>6.3311057878472292</v>
      </c>
      <c r="D509" s="711">
        <f t="shared" si="124"/>
        <v>1501.1700701160682</v>
      </c>
      <c r="E509" s="711">
        <f t="shared" si="125"/>
        <v>1012.9172448845256</v>
      </c>
      <c r="F509" s="711">
        <f t="shared" si="126"/>
        <v>651.02932713574671</v>
      </c>
      <c r="G509" s="711">
        <f t="shared" si="127"/>
        <v>434.55690493779724</v>
      </c>
      <c r="H509" s="718">
        <f t="shared" si="128"/>
        <v>309.91887848848</v>
      </c>
      <c r="I509" s="711">
        <f t="shared" si="129"/>
        <v>308.9892727824656</v>
      </c>
      <c r="J509" s="711">
        <f t="shared" si="130"/>
        <v>308.332802401207</v>
      </c>
      <c r="K509" s="711">
        <f t="shared" si="131"/>
        <v>307.94145932678657</v>
      </c>
      <c r="L509" s="711">
        <f t="shared" si="132"/>
        <v>307.81039739305265</v>
      </c>
      <c r="N509" s="581">
        <v>435</v>
      </c>
      <c r="O509" s="711">
        <f t="shared" si="133"/>
        <v>6.3311057878472292</v>
      </c>
      <c r="P509" s="711">
        <f t="shared" si="134"/>
        <v>1109.5911513357055</v>
      </c>
      <c r="Q509" s="711">
        <f t="shared" si="135"/>
        <v>1093.6778337753187</v>
      </c>
      <c r="R509" s="711">
        <f t="shared" si="136"/>
        <v>1082.1688511665402</v>
      </c>
      <c r="S509" s="711">
        <f t="shared" si="137"/>
        <v>1075.1671758315802</v>
      </c>
      <c r="T509" s="711">
        <f t="shared" si="138"/>
        <v>1072.734639772194</v>
      </c>
    </row>
    <row r="510" spans="2:20">
      <c r="B510" s="581">
        <v>436</v>
      </c>
      <c r="C510" s="711">
        <f t="shared" si="123"/>
        <v>6.3456600540261885</v>
      </c>
      <c r="D510" s="711">
        <f t="shared" si="124"/>
        <v>1501.254302679411</v>
      </c>
      <c r="E510" s="711">
        <f t="shared" si="125"/>
        <v>1013.4871448178716</v>
      </c>
      <c r="F510" s="711">
        <f t="shared" si="126"/>
        <v>651.68514434697045</v>
      </c>
      <c r="G510" s="711">
        <f t="shared" si="127"/>
        <v>434.9710738479684</v>
      </c>
      <c r="H510" s="718">
        <f t="shared" si="128"/>
        <v>309.98732793641295</v>
      </c>
      <c r="I510" s="711">
        <f t="shared" si="129"/>
        <v>309.05504647892195</v>
      </c>
      <c r="J510" s="711">
        <f t="shared" si="130"/>
        <v>308.39664768748719</v>
      </c>
      <c r="K510" s="711">
        <f t="shared" si="131"/>
        <v>308.00413760817014</v>
      </c>
      <c r="L510" s="711">
        <f t="shared" si="132"/>
        <v>307.87267839232038</v>
      </c>
      <c r="N510" s="581">
        <v>436</v>
      </c>
      <c r="O510" s="711">
        <f t="shared" si="133"/>
        <v>6.3456600540261885</v>
      </c>
      <c r="P510" s="711">
        <f t="shared" si="134"/>
        <v>1110.6172814725464</v>
      </c>
      <c r="Q510" s="711">
        <f t="shared" si="135"/>
        <v>1094.7384413348063</v>
      </c>
      <c r="R510" s="711">
        <f t="shared" si="136"/>
        <v>1083.2542554829856</v>
      </c>
      <c r="S510" s="711">
        <f t="shared" si="137"/>
        <v>1076.2674699075919</v>
      </c>
      <c r="T510" s="711">
        <f t="shared" si="138"/>
        <v>1073.8397807045187</v>
      </c>
    </row>
    <row r="511" spans="2:20">
      <c r="B511" s="581">
        <v>437</v>
      </c>
      <c r="C511" s="711">
        <f t="shared" si="123"/>
        <v>6.3602143202051478</v>
      </c>
      <c r="D511" s="711">
        <f t="shared" si="124"/>
        <v>1501.3382617839723</v>
      </c>
      <c r="E511" s="711">
        <f t="shared" si="125"/>
        <v>1014.0552418966483</v>
      </c>
      <c r="F511" s="711">
        <f t="shared" si="126"/>
        <v>652.33948425246649</v>
      </c>
      <c r="G511" s="711">
        <f t="shared" si="127"/>
        <v>435.38477340197892</v>
      </c>
      <c r="H511" s="718">
        <f t="shared" si="128"/>
        <v>310.05595254362584</v>
      </c>
      <c r="I511" s="711">
        <f t="shared" si="129"/>
        <v>309.12100014257913</v>
      </c>
      <c r="J511" s="711">
        <f t="shared" si="130"/>
        <v>308.46067632771394</v>
      </c>
      <c r="K511" s="711">
        <f t="shared" si="131"/>
        <v>308.06700124643703</v>
      </c>
      <c r="L511" s="711">
        <f t="shared" si="132"/>
        <v>307.93514539129319</v>
      </c>
      <c r="N511" s="581">
        <v>437</v>
      </c>
      <c r="O511" s="711">
        <f t="shared" si="133"/>
        <v>6.3602143202051478</v>
      </c>
      <c r="P511" s="711">
        <f t="shared" si="134"/>
        <v>1111.641156189916</v>
      </c>
      <c r="Q511" s="711">
        <f t="shared" si="135"/>
        <v>1095.7967176939374</v>
      </c>
      <c r="R511" s="711">
        <f t="shared" si="136"/>
        <v>1084.3372740961543</v>
      </c>
      <c r="S511" s="711">
        <f t="shared" si="137"/>
        <v>1077.365345552847</v>
      </c>
      <c r="T511" s="711">
        <f t="shared" si="138"/>
        <v>1074.9424925527655</v>
      </c>
    </row>
    <row r="512" spans="2:20">
      <c r="B512" s="581">
        <v>438</v>
      </c>
      <c r="C512" s="711">
        <f t="shared" si="123"/>
        <v>6.374768586384107</v>
      </c>
      <c r="D512" s="711">
        <f t="shared" si="124"/>
        <v>1501.4219487442647</v>
      </c>
      <c r="E512" s="711">
        <f t="shared" si="125"/>
        <v>1014.6215444865709</v>
      </c>
      <c r="F512" s="711">
        <f t="shared" si="126"/>
        <v>652.99234992983088</v>
      </c>
      <c r="G512" s="711">
        <f t="shared" si="127"/>
        <v>435.79800196075746</v>
      </c>
      <c r="H512" s="718">
        <f t="shared" si="128"/>
        <v>310.12475195628662</v>
      </c>
      <c r="I512" s="711">
        <f t="shared" si="129"/>
        <v>309.18713343120407</v>
      </c>
      <c r="J512" s="711">
        <f t="shared" si="130"/>
        <v>308.52488798865227</v>
      </c>
      <c r="K512" s="711">
        <f t="shared" si="131"/>
        <v>308.13004991405813</v>
      </c>
      <c r="L512" s="711">
        <f t="shared" si="132"/>
        <v>307.99779806442984</v>
      </c>
      <c r="N512" s="581">
        <v>438</v>
      </c>
      <c r="O512" s="711">
        <f t="shared" si="133"/>
        <v>6.374768586384107</v>
      </c>
      <c r="P512" s="711">
        <f t="shared" si="134"/>
        <v>1112.6627804451941</v>
      </c>
      <c r="Q512" s="711">
        <f t="shared" si="135"/>
        <v>1096.8526679766569</v>
      </c>
      <c r="R512" s="711">
        <f t="shared" si="136"/>
        <v>1085.4179122497885</v>
      </c>
      <c r="S512" s="711">
        <f t="shared" si="137"/>
        <v>1078.4608080830217</v>
      </c>
      <c r="T512" s="711">
        <f t="shared" si="138"/>
        <v>1076.0427806560265</v>
      </c>
    </row>
    <row r="513" spans="2:20">
      <c r="B513" s="581">
        <v>439</v>
      </c>
      <c r="C513" s="711">
        <f t="shared" si="123"/>
        <v>6.3893228525630654</v>
      </c>
      <c r="D513" s="711">
        <f t="shared" si="124"/>
        <v>1501.5053648657706</v>
      </c>
      <c r="E513" s="711">
        <f t="shared" si="125"/>
        <v>1015.1860608977047</v>
      </c>
      <c r="F513" s="711">
        <f t="shared" si="126"/>
        <v>653.6437444592367</v>
      </c>
      <c r="G513" s="711">
        <f t="shared" si="127"/>
        <v>436.21075791230118</v>
      </c>
      <c r="H513" s="718">
        <f t="shared" si="128"/>
        <v>310.19372582016206</v>
      </c>
      <c r="I513" s="711">
        <f t="shared" si="129"/>
        <v>309.25344600193733</v>
      </c>
      <c r="J513" s="711">
        <f t="shared" si="130"/>
        <v>308.58928233627449</v>
      </c>
      <c r="K513" s="711">
        <f t="shared" si="131"/>
        <v>308.19328328260889</v>
      </c>
      <c r="L513" s="711">
        <f t="shared" si="132"/>
        <v>308.06063608525972</v>
      </c>
      <c r="N513" s="581">
        <v>439</v>
      </c>
      <c r="O513" s="711">
        <f t="shared" si="133"/>
        <v>6.3893228525630654</v>
      </c>
      <c r="P513" s="711">
        <f t="shared" si="134"/>
        <v>1113.6821591848648</v>
      </c>
      <c r="Q513" s="711">
        <f t="shared" si="135"/>
        <v>1097.9062972956476</v>
      </c>
      <c r="R513" s="711">
        <f t="shared" si="136"/>
        <v>1086.4961751761043</v>
      </c>
      <c r="S513" s="711">
        <f t="shared" si="137"/>
        <v>1079.5538628021091</v>
      </c>
      <c r="T513" s="711">
        <f t="shared" si="138"/>
        <v>1077.1406503416588</v>
      </c>
    </row>
    <row r="514" spans="2:20">
      <c r="B514" s="581">
        <v>440</v>
      </c>
      <c r="C514" s="711">
        <f t="shared" si="123"/>
        <v>6.4038771187420247</v>
      </c>
      <c r="D514" s="711">
        <f t="shared" si="124"/>
        <v>1501.5885114450207</v>
      </c>
      <c r="E514" s="711">
        <f t="shared" si="125"/>
        <v>1015.7487993849381</v>
      </c>
      <c r="F514" s="711">
        <f t="shared" si="126"/>
        <v>654.29367092328232</v>
      </c>
      <c r="G514" s="711">
        <f t="shared" si="127"/>
        <v>436.62303967144118</v>
      </c>
      <c r="H514" s="718">
        <f t="shared" si="128"/>
        <v>310.26287378062955</v>
      </c>
      <c r="I514" s="711">
        <f t="shared" si="129"/>
        <v>309.31993751130739</v>
      </c>
      <c r="J514" s="711">
        <f t="shared" si="130"/>
        <v>308.65385903577544</v>
      </c>
      <c r="K514" s="711">
        <f t="shared" si="131"/>
        <v>308.25670102278605</v>
      </c>
      <c r="L514" s="711">
        <f t="shared" si="132"/>
        <v>308.12365912639916</v>
      </c>
      <c r="N514" s="581">
        <v>440</v>
      </c>
      <c r="O514" s="711">
        <f t="shared" si="133"/>
        <v>6.4038771187420247</v>
      </c>
      <c r="P514" s="711">
        <f t="shared" si="134"/>
        <v>1114.699297344539</v>
      </c>
      <c r="Q514" s="711">
        <f t="shared" si="135"/>
        <v>1098.9576107523551</v>
      </c>
      <c r="R514" s="711">
        <f t="shared" si="136"/>
        <v>1087.5720680958177</v>
      </c>
      <c r="S514" s="711">
        <f t="shared" si="137"/>
        <v>1080.6445150024435</v>
      </c>
      <c r="T514" s="711">
        <f t="shared" si="138"/>
        <v>1078.2361069253102</v>
      </c>
    </row>
    <row r="515" spans="2:20">
      <c r="B515" s="581">
        <v>441</v>
      </c>
      <c r="C515" s="711">
        <f t="shared" si="123"/>
        <v>6.418431384920984</v>
      </c>
      <c r="D515" s="711">
        <f t="shared" si="124"/>
        <v>1501.671389769672</v>
      </c>
      <c r="E515" s="711">
        <f t="shared" si="125"/>
        <v>1016.309768148451</v>
      </c>
      <c r="F515" s="711">
        <f t="shared" si="126"/>
        <v>654.94213240684132</v>
      </c>
      <c r="G515" s="711">
        <f t="shared" si="127"/>
        <v>437.03484567960953</v>
      </c>
      <c r="H515" s="718">
        <f t="shared" si="128"/>
        <v>310.33219548268909</v>
      </c>
      <c r="I515" s="711">
        <f t="shared" si="129"/>
        <v>309.38660761524437</v>
      </c>
      <c r="J515" s="711">
        <f t="shared" si="130"/>
        <v>308.71861775158777</v>
      </c>
      <c r="K515" s="711">
        <f t="shared" si="131"/>
        <v>308.3203028044237</v>
      </c>
      <c r="L515" s="711">
        <f t="shared" si="132"/>
        <v>308.18686685956789</v>
      </c>
      <c r="N515" s="581">
        <v>441</v>
      </c>
      <c r="O515" s="711">
        <f t="shared" si="133"/>
        <v>6.418431384920984</v>
      </c>
      <c r="P515" s="711">
        <f t="shared" si="134"/>
        <v>1115.7141998489799</v>
      </c>
      <c r="Q515" s="711">
        <f t="shared" si="135"/>
        <v>1100.0066134370118</v>
      </c>
      <c r="R515" s="711">
        <f t="shared" si="136"/>
        <v>1088.6455962181697</v>
      </c>
      <c r="S515" s="711">
        <f t="shared" si="137"/>
        <v>1081.7327699647271</v>
      </c>
      <c r="T515" s="711">
        <f t="shared" si="138"/>
        <v>1079.3291557109446</v>
      </c>
    </row>
    <row r="516" spans="2:20">
      <c r="B516" s="581">
        <v>442</v>
      </c>
      <c r="C516" s="711">
        <f t="shared" si="123"/>
        <v>6.4329856510999432</v>
      </c>
      <c r="D516" s="711">
        <f t="shared" si="124"/>
        <v>1501.7540011185843</v>
      </c>
      <c r="E516" s="711">
        <f t="shared" si="125"/>
        <v>1016.8689753341781</v>
      </c>
      <c r="F516" s="711">
        <f t="shared" si="126"/>
        <v>655.58913199691528</v>
      </c>
      <c r="G516" s="711">
        <f t="shared" si="127"/>
        <v>437.44617440460826</v>
      </c>
      <c r="H516" s="718">
        <f t="shared" si="128"/>
        <v>310.40169057097518</v>
      </c>
      <c r="I516" s="711">
        <f t="shared" si="129"/>
        <v>309.4534559690938</v>
      </c>
      <c r="J516" s="711">
        <f t="shared" si="130"/>
        <v>308.78355814739757</v>
      </c>
      <c r="K516" s="711">
        <f t="shared" si="131"/>
        <v>308.38408829650916</v>
      </c>
      <c r="L516" s="711">
        <f t="shared" si="132"/>
        <v>308.25025895560577</v>
      </c>
      <c r="N516" s="581">
        <v>442</v>
      </c>
      <c r="O516" s="711">
        <f t="shared" si="133"/>
        <v>6.4329856510999432</v>
      </c>
      <c r="P516" s="711">
        <f t="shared" si="134"/>
        <v>1116.7268716121264</v>
      </c>
      <c r="Q516" s="711">
        <f t="shared" si="135"/>
        <v>1101.0533104286615</v>
      </c>
      <c r="R516" s="711">
        <f t="shared" si="136"/>
        <v>1089.716764740951</v>
      </c>
      <c r="S516" s="711">
        <f t="shared" si="137"/>
        <v>1082.8186329580551</v>
      </c>
      <c r="T516" s="711">
        <f t="shared" si="138"/>
        <v>1080.4198019908677</v>
      </c>
    </row>
    <row r="517" spans="2:20">
      <c r="B517" s="581">
        <v>443</v>
      </c>
      <c r="C517" s="711">
        <f t="shared" si="123"/>
        <v>6.4475399172789025</v>
      </c>
      <c r="D517" s="711">
        <f t="shared" si="124"/>
        <v>1501.8363467618965</v>
      </c>
      <c r="E517" s="711">
        <f t="shared" si="125"/>
        <v>1017.4264290342685</v>
      </c>
      <c r="F517" s="711">
        <f t="shared" si="126"/>
        <v>656.23467278248927</v>
      </c>
      <c r="G517" s="711">
        <f t="shared" si="127"/>
        <v>437.85702434037916</v>
      </c>
      <c r="H517" s="718">
        <f t="shared" si="128"/>
        <v>310.47135868976846</v>
      </c>
      <c r="I517" s="711">
        <f t="shared" si="129"/>
        <v>309.52048222763028</v>
      </c>
      <c r="J517" s="711">
        <f t="shared" si="130"/>
        <v>308.84867988615883</v>
      </c>
      <c r="K517" s="711">
        <f t="shared" si="131"/>
        <v>308.44805716719947</v>
      </c>
      <c r="L517" s="711">
        <f t="shared" si="132"/>
        <v>308.31383508448869</v>
      </c>
      <c r="N517" s="581">
        <v>443</v>
      </c>
      <c r="O517" s="711">
        <f t="shared" si="133"/>
        <v>6.4475399172789025</v>
      </c>
      <c r="P517" s="711">
        <f t="shared" si="134"/>
        <v>1117.7373175371156</v>
      </c>
      <c r="Q517" s="711">
        <f t="shared" si="135"/>
        <v>1102.0977067951851</v>
      </c>
      <c r="R517" s="711">
        <f t="shared" si="136"/>
        <v>1090.7855788505281</v>
      </c>
      <c r="S517" s="711">
        <f t="shared" si="137"/>
        <v>1083.9021092399412</v>
      </c>
      <c r="T517" s="711">
        <f t="shared" si="138"/>
        <v>1081.5080510457528</v>
      </c>
    </row>
    <row r="518" spans="2:20">
      <c r="B518" s="581">
        <v>444</v>
      </c>
      <c r="C518" s="711">
        <f t="shared" si="123"/>
        <v>6.4620941834578618</v>
      </c>
      <c r="D518" s="711">
        <f t="shared" si="124"/>
        <v>1501.9184279611018</v>
      </c>
      <c r="E518" s="711">
        <f t="shared" si="125"/>
        <v>1017.9821372875404</v>
      </c>
      <c r="F518" s="711">
        <f t="shared" si="126"/>
        <v>656.87875785438871</v>
      </c>
      <c r="G518" s="711">
        <f t="shared" si="127"/>
        <v>438.26739400677542</v>
      </c>
      <c r="H518" s="718">
        <f t="shared" si="128"/>
        <v>310.54119948300735</v>
      </c>
      <c r="I518" s="711">
        <f t="shared" si="129"/>
        <v>309.58768604507117</v>
      </c>
      <c r="J518" s="711">
        <f t="shared" si="130"/>
        <v>308.91398263010899</v>
      </c>
      <c r="K518" s="711">
        <f t="shared" si="131"/>
        <v>308.51220908383658</v>
      </c>
      <c r="L518" s="711">
        <f t="shared" si="132"/>
        <v>308.37759491534467</v>
      </c>
      <c r="N518" s="581">
        <v>444</v>
      </c>
      <c r="O518" s="711">
        <f t="shared" si="133"/>
        <v>6.4620941834578618</v>
      </c>
      <c r="P518" s="711">
        <f t="shared" si="134"/>
        <v>1118.7455425163082</v>
      </c>
      <c r="Q518" s="711">
        <f t="shared" si="135"/>
        <v>1103.1398075933239</v>
      </c>
      <c r="R518" s="711">
        <f t="shared" si="136"/>
        <v>1091.8520437218676</v>
      </c>
      <c r="S518" s="711">
        <f t="shared" si="137"/>
        <v>1084.9832040563435</v>
      </c>
      <c r="T518" s="711">
        <f t="shared" si="138"/>
        <v>1082.5939081446666</v>
      </c>
    </row>
    <row r="519" spans="2:20">
      <c r="B519" s="581">
        <v>445</v>
      </c>
      <c r="C519" s="711">
        <f t="shared" si="123"/>
        <v>6.4766484496368211</v>
      </c>
      <c r="D519" s="711">
        <f t="shared" si="124"/>
        <v>1502.0002459691223</v>
      </c>
      <c r="E519" s="711">
        <f t="shared" si="125"/>
        <v>1018.5361080799312</v>
      </c>
      <c r="F519" s="711">
        <f t="shared" si="126"/>
        <v>657.52139030513945</v>
      </c>
      <c r="G519" s="711">
        <f t="shared" si="127"/>
        <v>438.67728194933466</v>
      </c>
      <c r="H519" s="718">
        <f t="shared" si="128"/>
        <v>310.61121259429956</v>
      </c>
      <c r="I519" s="711">
        <f t="shared" si="129"/>
        <v>309.65506707508985</v>
      </c>
      <c r="J519" s="711">
        <f t="shared" si="130"/>
        <v>308.97946604078322</v>
      </c>
      <c r="K519" s="711">
        <f t="shared" si="131"/>
        <v>308.57654371296337</v>
      </c>
      <c r="L519" s="711">
        <f t="shared" si="132"/>
        <v>308.44153811646999</v>
      </c>
      <c r="N519" s="581">
        <v>445</v>
      </c>
      <c r="O519" s="711">
        <f t="shared" si="133"/>
        <v>6.4766484496368211</v>
      </c>
      <c r="P519" s="711">
        <f t="shared" si="134"/>
        <v>1119.7515514313118</v>
      </c>
      <c r="Q519" s="711">
        <f t="shared" si="135"/>
        <v>1104.1796178687046</v>
      </c>
      <c r="R519" s="711">
        <f t="shared" si="136"/>
        <v>1092.9161645185623</v>
      </c>
      <c r="S519" s="711">
        <f t="shared" si="137"/>
        <v>1086.0619226416891</v>
      </c>
      <c r="T519" s="711">
        <f t="shared" si="138"/>
        <v>1083.6773785450946</v>
      </c>
    </row>
    <row r="520" spans="2:20">
      <c r="B520" s="581">
        <v>446</v>
      </c>
      <c r="C520" s="711">
        <f t="shared" si="123"/>
        <v>6.4912027158157795</v>
      </c>
      <c r="D520" s="711">
        <f t="shared" si="124"/>
        <v>1502.0818020303836</v>
      </c>
      <c r="E520" s="711">
        <f t="shared" si="125"/>
        <v>1019.0883493449436</v>
      </c>
      <c r="F520" s="711">
        <f t="shared" si="126"/>
        <v>658.16257322882973</v>
      </c>
      <c r="G520" s="711">
        <f t="shared" si="127"/>
        <v>439.0866867390535</v>
      </c>
      <c r="H520" s="718">
        <f t="shared" si="128"/>
        <v>310.68139766693349</v>
      </c>
      <c r="I520" s="711">
        <f t="shared" si="129"/>
        <v>309.72262497082897</v>
      </c>
      <c r="J520" s="711">
        <f t="shared" si="130"/>
        <v>309.04512977902948</v>
      </c>
      <c r="K520" s="711">
        <f t="shared" si="131"/>
        <v>308.64106072033911</v>
      </c>
      <c r="L520" s="711">
        <f t="shared" si="132"/>
        <v>308.50566435534489</v>
      </c>
      <c r="N520" s="581">
        <v>446</v>
      </c>
      <c r="O520" s="711">
        <f t="shared" si="133"/>
        <v>6.4912027158157795</v>
      </c>
      <c r="P520" s="711">
        <f t="shared" si="134"/>
        <v>1120.7553491530041</v>
      </c>
      <c r="Q520" s="711">
        <f t="shared" si="135"/>
        <v>1105.2171426558634</v>
      </c>
      <c r="R520" s="711">
        <f t="shared" si="136"/>
        <v>1093.9779463928546</v>
      </c>
      <c r="S520" s="711">
        <f t="shared" si="137"/>
        <v>1087.1382702189001</v>
      </c>
      <c r="T520" s="711">
        <f t="shared" si="138"/>
        <v>1084.7584674929658</v>
      </c>
    </row>
    <row r="521" spans="2:20">
      <c r="B521" s="581">
        <v>447</v>
      </c>
      <c r="C521" s="711">
        <f t="shared" si="123"/>
        <v>6.5057569819947387</v>
      </c>
      <c r="D521" s="711">
        <f t="shared" si="124"/>
        <v>1502.1630973808874</v>
      </c>
      <c r="E521" s="711">
        <f t="shared" si="125"/>
        <v>1019.6388689640875</v>
      </c>
      <c r="F521" s="711">
        <f t="shared" si="126"/>
        <v>658.80230972097422</v>
      </c>
      <c r="G521" s="711">
        <f t="shared" si="127"/>
        <v>439.49560697216344</v>
      </c>
      <c r="H521" s="718">
        <f t="shared" si="128"/>
        <v>310.7517543438895</v>
      </c>
      <c r="I521" s="711">
        <f t="shared" si="129"/>
        <v>309.79035938491364</v>
      </c>
      <c r="J521" s="711">
        <f t="shared" si="130"/>
        <v>309.11097350502291</v>
      </c>
      <c r="K521" s="711">
        <f t="shared" si="131"/>
        <v>308.70575977095467</v>
      </c>
      <c r="L521" s="711">
        <f t="shared" si="132"/>
        <v>308.5699732986493</v>
      </c>
      <c r="N521" s="581">
        <v>447</v>
      </c>
      <c r="O521" s="711">
        <f t="shared" si="133"/>
        <v>6.5057569819947387</v>
      </c>
      <c r="P521" s="711">
        <f t="shared" si="134"/>
        <v>1121.7569405415563</v>
      </c>
      <c r="Q521" s="711">
        <f t="shared" si="135"/>
        <v>1106.2523869782715</v>
      </c>
      <c r="R521" s="711">
        <f t="shared" si="136"/>
        <v>1095.0373944856628</v>
      </c>
      <c r="S521" s="711">
        <f t="shared" si="137"/>
        <v>1088.2122519994189</v>
      </c>
      <c r="T521" s="711">
        <f t="shared" si="138"/>
        <v>1085.8371802226793</v>
      </c>
    </row>
    <row r="522" spans="2:20">
      <c r="B522" s="581">
        <v>448</v>
      </c>
      <c r="C522" s="711">
        <f t="shared" si="123"/>
        <v>6.520311248173698</v>
      </c>
      <c r="D522" s="711">
        <f t="shared" si="124"/>
        <v>1502.2441332482836</v>
      </c>
      <c r="E522" s="711">
        <f t="shared" si="125"/>
        <v>1020.1876747673172</v>
      </c>
      <c r="F522" s="711">
        <f t="shared" si="126"/>
        <v>659.4406028783809</v>
      </c>
      <c r="G522" s="711">
        <f t="shared" si="127"/>
        <v>439.9040412699083</v>
      </c>
      <c r="H522" s="718">
        <f t="shared" si="128"/>
        <v>310.82228226785094</v>
      </c>
      <c r="I522" s="711">
        <f t="shared" si="129"/>
        <v>309.85826996946457</v>
      </c>
      <c r="J522" s="711">
        <f t="shared" si="130"/>
        <v>309.17699687828025</v>
      </c>
      <c r="K522" s="711">
        <f t="shared" si="131"/>
        <v>308.77064052904814</v>
      </c>
      <c r="L522" s="711">
        <f t="shared" si="132"/>
        <v>308.63446461227818</v>
      </c>
      <c r="N522" s="581">
        <v>448</v>
      </c>
      <c r="O522" s="711">
        <f t="shared" si="133"/>
        <v>6.520311248173698</v>
      </c>
      <c r="P522" s="711">
        <f t="shared" si="134"/>
        <v>1122.7563304464575</v>
      </c>
      <c r="Q522" s="711">
        <f t="shared" si="135"/>
        <v>1107.2853558483575</v>
      </c>
      <c r="R522" s="711">
        <f t="shared" si="136"/>
        <v>1096.0945139266055</v>
      </c>
      <c r="S522" s="711">
        <f t="shared" si="137"/>
        <v>1089.2838731832328</v>
      </c>
      <c r="T522" s="711">
        <f t="shared" si="138"/>
        <v>1086.913521957129</v>
      </c>
    </row>
    <row r="523" spans="2:20">
      <c r="B523" s="581">
        <v>449</v>
      </c>
      <c r="C523" s="711">
        <f t="shared" ref="C523:C586" si="139">$C$73*B523</f>
        <v>6.5348655143526573</v>
      </c>
      <c r="D523" s="711">
        <f t="shared" ref="D523:D586" si="140">(1-2*FoAb-2*FoAb*BiCombAb)*D522+2*FoAb*E522+2*FoAb*BiCombAb*Tcomb</f>
        <v>1502.3249108519426</v>
      </c>
      <c r="E523" s="711">
        <f t="shared" ref="E523:E586" si="141">FoAb*D522+(1-2*FoAb)*E522+FoAb*F522</f>
        <v>1020.7347745334645</v>
      </c>
      <c r="F523" s="711">
        <f t="shared" ref="F523:F586" si="142">FoAb*E522+(1-2*FoAb)*F522+FoAb*G522</f>
        <v>660.07745579901928</v>
      </c>
      <c r="G523" s="711">
        <f t="shared" ref="G523:G586" si="143">FoAb*F522+(1-2*FoAb)*G522+FoAb*H522</f>
        <v>440.31198827832327</v>
      </c>
      <c r="H523" s="718">
        <f t="shared" ref="H523:H586" si="144">_FoN1*G522+(1-_FoN1-_FoN2)*H522+_FoN2*I522</f>
        <v>310.8929810812154</v>
      </c>
      <c r="I523" s="711">
        <f t="shared" ref="I523:I586" si="145">FoCase*H522+(1-2*FoCase)*I522+FoCase*J522</f>
        <v>309.9263563761109</v>
      </c>
      <c r="J523" s="711">
        <f t="shared" ref="J523:J586" si="146">FoCase*I522+(1-2*FoCase)*J522+FoCase*K522</f>
        <v>309.24319955767407</v>
      </c>
      <c r="K523" s="711">
        <f t="shared" ref="K523:K586" si="147">FoCase*J522+(1-2*FoCase)*K522+FoCase*L522</f>
        <v>308.83570265811949</v>
      </c>
      <c r="L523" s="711">
        <f t="shared" ref="L523:L586" si="148">(1-2*FoCase-2*FoCase*BiAtmCase)*L522+2*FoCase*K522+2*FoCase*BiAtmCase*Tatm</f>
        <v>308.69913796135711</v>
      </c>
      <c r="N523" s="581">
        <v>449</v>
      </c>
      <c r="O523" s="711">
        <f t="shared" ref="O523:O586" si="149">$O$73*N523</f>
        <v>6.5348655143526573</v>
      </c>
      <c r="P523" s="711">
        <f t="shared" ref="P523:P586" si="150">(1-2*FoCase-2*FoCase*BiCombCase)*P522+2*FoCase*Q522+2*FoCase*BiCombCase*Tcomb</f>
        <v>1123.7535237065374</v>
      </c>
      <c r="Q523" s="711">
        <f t="shared" ref="Q523:Q586" si="151">FoCase*P522+(1-2*FoCase)*Q522+FoCase*R522</f>
        <v>1108.3160542675339</v>
      </c>
      <c r="R523" s="711">
        <f t="shared" ref="R523:R586" si="152">FoCase*Q522+(1-2*FoCase)*R522+FoCase*S522</f>
        <v>1097.1493098340263</v>
      </c>
      <c r="S523" s="711">
        <f t="shared" ref="S523:S586" si="153">FoCase*R522+(1-2*FoCase)*S522+FoCase*T522</f>
        <v>1090.3531389589002</v>
      </c>
      <c r="T523" s="711">
        <f t="shared" ref="T523:T586" si="154">(1-2*FoCase-2*FoCase*BiAtmCase)*T522+2*FoCase*S522+2*FoCase*BiAtmCase*Tatm</f>
        <v>1087.9874979077285</v>
      </c>
    </row>
    <row r="524" spans="2:20">
      <c r="B524" s="581">
        <v>450</v>
      </c>
      <c r="C524" s="711">
        <f t="shared" si="139"/>
        <v>6.5494197805316166</v>
      </c>
      <c r="D524" s="711">
        <f t="shared" si="140"/>
        <v>1502.4054314030263</v>
      </c>
      <c r="E524" s="711">
        <f t="shared" si="141"/>
        <v>1021.2801759906679</v>
      </c>
      <c r="F524" s="711">
        <f t="shared" si="142"/>
        <v>660.71287158189136</v>
      </c>
      <c r="G524" s="711">
        <f t="shared" si="143"/>
        <v>440.71944666801494</v>
      </c>
      <c r="H524" s="718">
        <f t="shared" si="144"/>
        <v>310.96385042610552</v>
      </c>
      <c r="I524" s="711">
        <f t="shared" si="145"/>
        <v>309.99461825600309</v>
      </c>
      <c r="J524" s="711">
        <f t="shared" si="146"/>
        <v>309.30958120144703</v>
      </c>
      <c r="K524" s="711">
        <f t="shared" si="147"/>
        <v>308.90094582094594</v>
      </c>
      <c r="L524" s="711">
        <f t="shared" si="148"/>
        <v>308.76399301025754</v>
      </c>
      <c r="N524" s="581">
        <v>450</v>
      </c>
      <c r="O524" s="711">
        <f t="shared" si="149"/>
        <v>6.5494197805316166</v>
      </c>
      <c r="P524" s="711">
        <f t="shared" si="150"/>
        <v>1124.7485251499902</v>
      </c>
      <c r="Q524" s="711">
        <f t="shared" si="151"/>
        <v>1109.3444872262189</v>
      </c>
      <c r="R524" s="711">
        <f t="shared" si="152"/>
        <v>1098.2017873150191</v>
      </c>
      <c r="S524" s="711">
        <f t="shared" si="153"/>
        <v>1091.4200545035742</v>
      </c>
      <c r="T524" s="711">
        <f t="shared" si="154"/>
        <v>1089.0591132744375</v>
      </c>
    </row>
    <row r="525" spans="2:20">
      <c r="B525" s="581">
        <v>451</v>
      </c>
      <c r="C525" s="711">
        <f t="shared" si="139"/>
        <v>6.5639740467105758</v>
      </c>
      <c r="D525" s="711">
        <f t="shared" si="140"/>
        <v>1502.4856961045584</v>
      </c>
      <c r="E525" s="711">
        <f t="shared" si="141"/>
        <v>1021.8238868167977</v>
      </c>
      <c r="F525" s="711">
        <f t="shared" si="142"/>
        <v>661.34685332690447</v>
      </c>
      <c r="G525" s="711">
        <f t="shared" si="143"/>
        <v>441.12641513394334</v>
      </c>
      <c r="H525" s="718">
        <f t="shared" si="144"/>
        <v>311.03488994437998</v>
      </c>
      <c r="I525" s="711">
        <f t="shared" si="145"/>
        <v>310.06305525982543</v>
      </c>
      <c r="J525" s="711">
        <f t="shared" si="146"/>
        <v>309.37614146722581</v>
      </c>
      <c r="K525" s="711">
        <f t="shared" si="147"/>
        <v>308.9663696795966</v>
      </c>
      <c r="L525" s="711">
        <f t="shared" si="148"/>
        <v>308.82902942261188</v>
      </c>
      <c r="N525" s="581">
        <v>451</v>
      </c>
      <c r="O525" s="711">
        <f t="shared" si="149"/>
        <v>6.5639740467105758</v>
      </c>
      <c r="P525" s="711">
        <f t="shared" si="150"/>
        <v>1125.7413395943977</v>
      </c>
      <c r="Q525" s="711">
        <f t="shared" si="151"/>
        <v>1110.3706597038629</v>
      </c>
      <c r="R525" s="711">
        <f t="shared" si="152"/>
        <v>1099.2519514654521</v>
      </c>
      <c r="S525" s="711">
        <f t="shared" si="153"/>
        <v>1092.4846249830298</v>
      </c>
      <c r="T525" s="711">
        <f t="shared" si="154"/>
        <v>1090.1283732457857</v>
      </c>
    </row>
    <row r="526" spans="2:20">
      <c r="B526" s="581">
        <v>452</v>
      </c>
      <c r="C526" s="711">
        <f t="shared" si="139"/>
        <v>6.5785283128895351</v>
      </c>
      <c r="D526" s="711">
        <f t="shared" si="140"/>
        <v>1502.5657061514939</v>
      </c>
      <c r="E526" s="711">
        <f t="shared" si="141"/>
        <v>1022.3659146398762</v>
      </c>
      <c r="F526" s="711">
        <f t="shared" si="142"/>
        <v>661.97940413474612</v>
      </c>
      <c r="G526" s="711">
        <f t="shared" si="143"/>
        <v>441.53289239520507</v>
      </c>
      <c r="H526" s="718">
        <f t="shared" si="144"/>
        <v>311.10609927764403</v>
      </c>
      <c r="I526" s="711">
        <f t="shared" si="145"/>
        <v>310.1316670378086</v>
      </c>
      <c r="J526" s="711">
        <f t="shared" si="146"/>
        <v>309.44288001203518</v>
      </c>
      <c r="K526" s="711">
        <f t="shared" si="147"/>
        <v>309.03197389544738</v>
      </c>
      <c r="L526" s="711">
        <f t="shared" si="148"/>
        <v>308.89424686132838</v>
      </c>
      <c r="N526" s="581">
        <v>452</v>
      </c>
      <c r="O526" s="711">
        <f t="shared" si="149"/>
        <v>6.5785283128895351</v>
      </c>
      <c r="P526" s="711">
        <f t="shared" si="150"/>
        <v>1126.7319718467527</v>
      </c>
      <c r="Q526" s="711">
        <f t="shared" si="151"/>
        <v>1111.394576668971</v>
      </c>
      <c r="R526" s="711">
        <f t="shared" si="152"/>
        <v>1100.2998073699932</v>
      </c>
      <c r="S526" s="711">
        <f t="shared" si="153"/>
        <v>1093.5468555516866</v>
      </c>
      <c r="T526" s="711">
        <f t="shared" si="154"/>
        <v>1091.1952829988986</v>
      </c>
    </row>
    <row r="527" spans="2:20">
      <c r="B527" s="581">
        <v>453</v>
      </c>
      <c r="C527" s="711">
        <f t="shared" si="139"/>
        <v>6.5930825790684935</v>
      </c>
      <c r="D527" s="711">
        <f t="shared" si="140"/>
        <v>1502.645462730788</v>
      </c>
      <c r="E527" s="711">
        <f t="shared" si="141"/>
        <v>1022.9062670384951</v>
      </c>
      <c r="F527" s="711">
        <f t="shared" si="142"/>
        <v>662.61052710676131</v>
      </c>
      <c r="G527" s="711">
        <f t="shared" si="143"/>
        <v>441.93887719481796</v>
      </c>
      <c r="H527" s="718">
        <f t="shared" si="144"/>
        <v>311.17747806726027</v>
      </c>
      <c r="I527" s="711">
        <f t="shared" si="145"/>
        <v>310.20045323974244</v>
      </c>
      <c r="J527" s="711">
        <f t="shared" si="146"/>
        <v>309.50979649231152</v>
      </c>
      <c r="K527" s="711">
        <f t="shared" si="147"/>
        <v>309.0977581291952</v>
      </c>
      <c r="L527" s="711">
        <f t="shared" si="148"/>
        <v>308.95964498860633</v>
      </c>
      <c r="N527" s="581">
        <v>453</v>
      </c>
      <c r="O527" s="711">
        <f t="shared" si="149"/>
        <v>6.5930825790684935</v>
      </c>
      <c r="P527" s="711">
        <f t="shared" si="150"/>
        <v>1127.7204267034824</v>
      </c>
      <c r="Q527" s="711">
        <f t="shared" si="151"/>
        <v>1112.416243079128</v>
      </c>
      <c r="R527" s="711">
        <f t="shared" si="152"/>
        <v>1101.3453601021338</v>
      </c>
      <c r="S527" s="711">
        <f t="shared" si="153"/>
        <v>1094.6067513526355</v>
      </c>
      <c r="T527" s="711">
        <f t="shared" si="154"/>
        <v>1092.2598476995227</v>
      </c>
    </row>
    <row r="528" spans="2:20">
      <c r="B528" s="581">
        <v>454</v>
      </c>
      <c r="C528" s="711">
        <f t="shared" si="139"/>
        <v>6.6076368452474528</v>
      </c>
      <c r="D528" s="711">
        <f t="shared" si="140"/>
        <v>1502.7249670214651</v>
      </c>
      <c r="E528" s="711">
        <f t="shared" si="141"/>
        <v>1023.4449515422277</v>
      </c>
      <c r="F528" s="711">
        <f t="shared" si="142"/>
        <v>663.24022534483129</v>
      </c>
      <c r="G528" s="711">
        <f t="shared" si="143"/>
        <v>442.34436829950727</v>
      </c>
      <c r="H528" s="718">
        <f t="shared" si="144"/>
        <v>311.24902595435913</v>
      </c>
      <c r="I528" s="711">
        <f t="shared" si="145"/>
        <v>310.26941351498795</v>
      </c>
      <c r="J528" s="711">
        <f t="shared" si="146"/>
        <v>309.57689056391666</v>
      </c>
      <c r="K528" s="711">
        <f t="shared" si="147"/>
        <v>309.16372204087293</v>
      </c>
      <c r="L528" s="711">
        <f t="shared" si="148"/>
        <v>309.02522346595021</v>
      </c>
      <c r="N528" s="581">
        <v>454</v>
      </c>
      <c r="O528" s="711">
        <f t="shared" si="149"/>
        <v>6.6076368452474528</v>
      </c>
      <c r="P528" s="711">
        <f t="shared" si="150"/>
        <v>1128.7067089504717</v>
      </c>
      <c r="Q528" s="711">
        <f t="shared" si="151"/>
        <v>1113.4356638810214</v>
      </c>
      <c r="R528" s="711">
        <f t="shared" si="152"/>
        <v>1102.3886147242142</v>
      </c>
      <c r="S528" s="711">
        <f t="shared" si="153"/>
        <v>1095.6643175176628</v>
      </c>
      <c r="T528" s="711">
        <f t="shared" si="154"/>
        <v>1093.3220725020499</v>
      </c>
    </row>
    <row r="529" spans="2:20">
      <c r="B529" s="581">
        <v>455</v>
      </c>
      <c r="C529" s="711">
        <f t="shared" si="139"/>
        <v>6.622191111426412</v>
      </c>
      <c r="D529" s="711">
        <f t="shared" si="140"/>
        <v>1502.8042201946853</v>
      </c>
      <c r="E529" s="711">
        <f t="shared" si="141"/>
        <v>1023.9819756320378</v>
      </c>
      <c r="F529" s="711">
        <f t="shared" si="142"/>
        <v>663.86850195125464</v>
      </c>
      <c r="G529" s="711">
        <f t="shared" si="143"/>
        <v>442.74936449949297</v>
      </c>
      <c r="H529" s="718">
        <f t="shared" si="144"/>
        <v>311.32074257984931</v>
      </c>
      <c r="I529" s="711">
        <f t="shared" si="145"/>
        <v>310.33854751248947</v>
      </c>
      <c r="J529" s="711">
        <f t="shared" si="146"/>
        <v>309.64416188215148</v>
      </c>
      <c r="K529" s="711">
        <f t="shared" si="147"/>
        <v>309.22986528986331</v>
      </c>
      <c r="L529" s="711">
        <f t="shared" si="148"/>
        <v>309.09098195418494</v>
      </c>
      <c r="N529" s="581">
        <v>455</v>
      </c>
      <c r="O529" s="711">
        <f t="shared" si="149"/>
        <v>6.622191111426412</v>
      </c>
      <c r="P529" s="711">
        <f t="shared" si="150"/>
        <v>1129.6908233630859</v>
      </c>
      <c r="Q529" s="711">
        <f t="shared" si="151"/>
        <v>1114.4528440104659</v>
      </c>
      <c r="R529" s="711">
        <f t="shared" si="152"/>
        <v>1103.4295762874481</v>
      </c>
      <c r="S529" s="711">
        <f t="shared" si="153"/>
        <v>1096.7195591672748</v>
      </c>
      <c r="T529" s="711">
        <f t="shared" si="154"/>
        <v>1094.381962549543</v>
      </c>
    </row>
    <row r="530" spans="2:20">
      <c r="B530" s="581">
        <v>456</v>
      </c>
      <c r="C530" s="711">
        <f t="shared" si="139"/>
        <v>6.6367453776053713</v>
      </c>
      <c r="D530" s="711">
        <f t="shared" si="140"/>
        <v>1502.8832234138124</v>
      </c>
      <c r="E530" s="711">
        <f t="shared" si="141"/>
        <v>1024.5173467406851</v>
      </c>
      <c r="F530" s="711">
        <f t="shared" si="142"/>
        <v>664.49536002863033</v>
      </c>
      <c r="G530" s="711">
        <f t="shared" si="143"/>
        <v>443.15386460827904</v>
      </c>
      <c r="H530" s="718">
        <f t="shared" si="144"/>
        <v>311.39262758442811</v>
      </c>
      <c r="I530" s="711">
        <f t="shared" si="145"/>
        <v>310.40785488078711</v>
      </c>
      <c r="J530" s="711">
        <f t="shared" si="146"/>
        <v>309.711610101769</v>
      </c>
      <c r="K530" s="711">
        <f t="shared" si="147"/>
        <v>309.29618753491343</v>
      </c>
      <c r="L530" s="711">
        <f t="shared" si="148"/>
        <v>309.15692011346982</v>
      </c>
      <c r="N530" s="581">
        <v>456</v>
      </c>
      <c r="O530" s="711">
        <f t="shared" si="149"/>
        <v>6.6367453776053713</v>
      </c>
      <c r="P530" s="711">
        <f t="shared" si="150"/>
        <v>1130.6727747061934</v>
      </c>
      <c r="Q530" s="711">
        <f t="shared" si="151"/>
        <v>1115.4677883924287</v>
      </c>
      <c r="R530" s="711">
        <f t="shared" si="152"/>
        <v>1104.4682498319457</v>
      </c>
      <c r="S530" s="711">
        <f t="shared" si="153"/>
        <v>1097.7724814107239</v>
      </c>
      <c r="T530" s="711">
        <f t="shared" si="154"/>
        <v>1095.4395229737604</v>
      </c>
    </row>
    <row r="531" spans="2:20">
      <c r="B531" s="581">
        <v>457</v>
      </c>
      <c r="C531" s="711">
        <f t="shared" si="139"/>
        <v>6.6512996437843306</v>
      </c>
      <c r="D531" s="711">
        <f t="shared" si="140"/>
        <v>1502.9619778344797</v>
      </c>
      <c r="E531" s="711">
        <f t="shared" si="141"/>
        <v>1025.0510722531255</v>
      </c>
      <c r="F531" s="711">
        <f t="shared" si="142"/>
        <v>665.12080267974227</v>
      </c>
      <c r="G531" s="711">
        <f t="shared" si="143"/>
        <v>443.55786746244371</v>
      </c>
      <c r="H531" s="718">
        <f t="shared" si="144"/>
        <v>311.46468060859155</v>
      </c>
      <c r="I531" s="711">
        <f t="shared" si="145"/>
        <v>310.47733526802847</v>
      </c>
      <c r="J531" s="711">
        <f t="shared" si="146"/>
        <v>309.77923487698797</v>
      </c>
      <c r="K531" s="711">
        <f t="shared" si="147"/>
        <v>309.36268843414871</v>
      </c>
      <c r="L531" s="711">
        <f t="shared" si="148"/>
        <v>309.22303760331317</v>
      </c>
      <c r="N531" s="581">
        <v>457</v>
      </c>
      <c r="O531" s="711">
        <f t="shared" si="149"/>
        <v>6.6512996437843306</v>
      </c>
      <c r="P531" s="711">
        <f t="shared" si="150"/>
        <v>1131.6525677341913</v>
      </c>
      <c r="Q531" s="711">
        <f t="shared" si="151"/>
        <v>1116.4805019410503</v>
      </c>
      <c r="R531" s="711">
        <f t="shared" si="152"/>
        <v>1105.5046403867402</v>
      </c>
      <c r="S531" s="711">
        <f t="shared" si="153"/>
        <v>1098.8230893460318</v>
      </c>
      <c r="T531" s="711">
        <f t="shared" si="154"/>
        <v>1096.4947588951809</v>
      </c>
    </row>
    <row r="532" spans="2:20">
      <c r="B532" s="581">
        <v>458</v>
      </c>
      <c r="C532" s="711">
        <f t="shared" si="139"/>
        <v>6.6658539099632899</v>
      </c>
      <c r="D532" s="711">
        <f t="shared" si="140"/>
        <v>1503.0404846046556</v>
      </c>
      <c r="E532" s="711">
        <f t="shared" si="141"/>
        <v>1025.5831595069087</v>
      </c>
      <c r="F532" s="711">
        <f t="shared" si="142"/>
        <v>665.74483300744657</v>
      </c>
      <c r="G532" s="711">
        <f t="shared" si="143"/>
        <v>443.96137192143101</v>
      </c>
      <c r="H532" s="718">
        <f t="shared" si="144"/>
        <v>311.53690129264459</v>
      </c>
      <c r="I532" s="711">
        <f t="shared" si="145"/>
        <v>310.54698832198056</v>
      </c>
      <c r="J532" s="711">
        <f t="shared" si="146"/>
        <v>309.8470358615059</v>
      </c>
      <c r="K532" s="711">
        <f t="shared" si="147"/>
        <v>309.42936764508676</v>
      </c>
      <c r="L532" s="711">
        <f t="shared" si="148"/>
        <v>309.28933408258649</v>
      </c>
      <c r="N532" s="581">
        <v>458</v>
      </c>
      <c r="O532" s="711">
        <f t="shared" si="149"/>
        <v>6.6658539099632899</v>
      </c>
      <c r="P532" s="711">
        <f t="shared" si="150"/>
        <v>1132.630207191025</v>
      </c>
      <c r="Q532" s="711">
        <f t="shared" si="151"/>
        <v>1117.4909895596711</v>
      </c>
      <c r="R532" s="711">
        <f t="shared" si="152"/>
        <v>1106.5387529698105</v>
      </c>
      <c r="S532" s="711">
        <f t="shared" si="153"/>
        <v>1099.8713880600146</v>
      </c>
      <c r="T532" s="711">
        <f t="shared" si="154"/>
        <v>1097.547675423029</v>
      </c>
    </row>
    <row r="533" spans="2:20">
      <c r="B533" s="581">
        <v>459</v>
      </c>
      <c r="C533" s="711">
        <f t="shared" si="139"/>
        <v>6.6804081761422491</v>
      </c>
      <c r="D533" s="711">
        <f t="shared" si="140"/>
        <v>1503.118744864709</v>
      </c>
      <c r="E533" s="711">
        <f t="shared" si="141"/>
        <v>1026.1136157925712</v>
      </c>
      <c r="F533" s="711">
        <f t="shared" si="142"/>
        <v>666.36745411456013</v>
      </c>
      <c r="G533" s="711">
        <f t="shared" si="143"/>
        <v>444.36437686734445</v>
      </c>
      <c r="H533" s="718">
        <f t="shared" si="144"/>
        <v>311.60928927671102</v>
      </c>
      <c r="I533" s="711">
        <f t="shared" si="145"/>
        <v>310.61681369004151</v>
      </c>
      <c r="J533" s="711">
        <f t="shared" si="146"/>
        <v>309.91501270851211</v>
      </c>
      <c r="K533" s="711">
        <f t="shared" si="147"/>
        <v>309.49622482465134</v>
      </c>
      <c r="L533" s="711">
        <f t="shared" si="148"/>
        <v>309.35580920953839</v>
      </c>
      <c r="N533" s="581">
        <v>459</v>
      </c>
      <c r="O533" s="711">
        <f t="shared" si="149"/>
        <v>6.6804081761422491</v>
      </c>
      <c r="P533" s="711">
        <f t="shared" si="150"/>
        <v>1133.6056978102135</v>
      </c>
      <c r="Q533" s="711">
        <f t="shared" si="151"/>
        <v>1118.4992561408535</v>
      </c>
      <c r="R533" s="711">
        <f t="shared" si="152"/>
        <v>1107.5705925881057</v>
      </c>
      <c r="S533" s="711">
        <f t="shared" si="153"/>
        <v>1100.9173826283084</v>
      </c>
      <c r="T533" s="711">
        <f t="shared" si="154"/>
        <v>1098.5982776552985</v>
      </c>
    </row>
    <row r="534" spans="2:20">
      <c r="B534" s="581">
        <v>460</v>
      </c>
      <c r="C534" s="711">
        <f t="shared" si="139"/>
        <v>6.6949624423212075</v>
      </c>
      <c r="D534" s="711">
        <f t="shared" si="140"/>
        <v>1503.1967597474734</v>
      </c>
      <c r="E534" s="711">
        <f t="shared" si="141"/>
        <v>1026.6424483540263</v>
      </c>
      <c r="F534" s="711">
        <f t="shared" si="142"/>
        <v>666.98866910375079</v>
      </c>
      <c r="G534" s="711">
        <f t="shared" si="143"/>
        <v>444.76688120474125</v>
      </c>
      <c r="H534" s="718">
        <f t="shared" si="144"/>
        <v>311.68184420074363</v>
      </c>
      <c r="I534" s="711">
        <f t="shared" si="145"/>
        <v>310.68681101925245</v>
      </c>
      <c r="J534" s="711">
        <f t="shared" si="146"/>
        <v>309.98316507070058</v>
      </c>
      <c r="K534" s="711">
        <f t="shared" si="147"/>
        <v>309.56325962918589</v>
      </c>
      <c r="L534" s="711">
        <f t="shared" si="148"/>
        <v>309.42246264180881</v>
      </c>
      <c r="N534" s="581">
        <v>460</v>
      </c>
      <c r="O534" s="711">
        <f t="shared" si="149"/>
        <v>6.6949624423212075</v>
      </c>
      <c r="P534" s="711">
        <f t="shared" si="150"/>
        <v>1134.5790443148715</v>
      </c>
      <c r="Q534" s="711">
        <f t="shared" si="151"/>
        <v>1119.505306566406</v>
      </c>
      <c r="R534" s="711">
        <f t="shared" si="152"/>
        <v>1108.6001642375704</v>
      </c>
      <c r="S534" s="711">
        <f t="shared" si="153"/>
        <v>1101.9610781153924</v>
      </c>
      <c r="T534" s="711">
        <f t="shared" si="154"/>
        <v>1099.6465706787785</v>
      </c>
    </row>
    <row r="535" spans="2:20">
      <c r="B535" s="581">
        <v>461</v>
      </c>
      <c r="C535" s="711">
        <f t="shared" si="139"/>
        <v>6.7095167085001668</v>
      </c>
      <c r="D535" s="711">
        <f t="shared" si="140"/>
        <v>1503.2745303783108</v>
      </c>
      <c r="E535" s="711">
        <f t="shared" si="141"/>
        <v>1027.1696643889495</v>
      </c>
      <c r="F535" s="711">
        <f t="shared" si="142"/>
        <v>667.60848107743004</v>
      </c>
      <c r="G535" s="711">
        <f t="shared" si="143"/>
        <v>445.16888386042854</v>
      </c>
      <c r="H535" s="718">
        <f t="shared" si="144"/>
        <v>311.75456570453377</v>
      </c>
      <c r="I535" s="711">
        <f t="shared" si="145"/>
        <v>310.75697995630861</v>
      </c>
      <c r="J535" s="711">
        <f t="shared" si="146"/>
        <v>310.05149260028293</v>
      </c>
      <c r="K535" s="711">
        <f t="shared" si="147"/>
        <v>309.63047171446726</v>
      </c>
      <c r="L535" s="711">
        <f t="shared" si="148"/>
        <v>309.48929403644252</v>
      </c>
      <c r="N535" s="581">
        <v>461</v>
      </c>
      <c r="O535" s="711">
        <f t="shared" si="149"/>
        <v>6.7095167085001668</v>
      </c>
      <c r="P535" s="711">
        <f t="shared" si="150"/>
        <v>1135.5502514177322</v>
      </c>
      <c r="Q535" s="711">
        <f t="shared" si="151"/>
        <v>1120.5091457074077</v>
      </c>
      <c r="R535" s="711">
        <f t="shared" si="152"/>
        <v>1109.6274729031679</v>
      </c>
      <c r="S535" s="711">
        <f t="shared" si="153"/>
        <v>1103.0024795746149</v>
      </c>
      <c r="T535" s="711">
        <f t="shared" si="154"/>
        <v>1100.6925595690768</v>
      </c>
    </row>
    <row r="536" spans="2:20">
      <c r="B536" s="581">
        <v>462</v>
      </c>
      <c r="C536" s="711">
        <f t="shared" si="139"/>
        <v>6.7240709746791261</v>
      </c>
      <c r="D536" s="711">
        <f t="shared" si="140"/>
        <v>1503.352057875175</v>
      </c>
      <c r="E536" s="711">
        <f t="shared" si="141"/>
        <v>1027.6952710491614</v>
      </c>
      <c r="F536" s="711">
        <f t="shared" si="142"/>
        <v>668.22689313764727</v>
      </c>
      <c r="G536" s="711">
        <f t="shared" si="143"/>
        <v>445.57038378326075</v>
      </c>
      <c r="H536" s="718">
        <f t="shared" si="144"/>
        <v>311.82745342772125</v>
      </c>
      <c r="I536" s="711">
        <f t="shared" si="145"/>
        <v>310.82732014757124</v>
      </c>
      <c r="J536" s="711">
        <f t="shared" si="146"/>
        <v>310.11999494900084</v>
      </c>
      <c r="K536" s="711">
        <f t="shared" si="147"/>
        <v>309.69786073571913</v>
      </c>
      <c r="L536" s="711">
        <f t="shared" si="148"/>
        <v>309.55630304990314</v>
      </c>
      <c r="N536" s="581">
        <v>462</v>
      </c>
      <c r="O536" s="711">
        <f t="shared" si="149"/>
        <v>6.7240709746791261</v>
      </c>
      <c r="P536" s="711">
        <f t="shared" si="150"/>
        <v>1136.5193238211705</v>
      </c>
      <c r="Q536" s="711">
        <f t="shared" si="151"/>
        <v>1121.5107784242302</v>
      </c>
      <c r="R536" s="711">
        <f t="shared" si="152"/>
        <v>1110.6525235589047</v>
      </c>
      <c r="S536" s="711">
        <f t="shared" si="153"/>
        <v>1104.041592048216</v>
      </c>
      <c r="T536" s="711">
        <f t="shared" si="154"/>
        <v>1101.7362493906458</v>
      </c>
    </row>
    <row r="537" spans="2:20">
      <c r="B537" s="581">
        <v>463</v>
      </c>
      <c r="C537" s="711">
        <f t="shared" si="139"/>
        <v>6.7386252408580853</v>
      </c>
      <c r="D537" s="711">
        <f t="shared" si="140"/>
        <v>1503.4293433486737</v>
      </c>
      <c r="E537" s="711">
        <f t="shared" si="141"/>
        <v>1028.2192754410057</v>
      </c>
      <c r="F537" s="711">
        <f t="shared" si="142"/>
        <v>668.84390838598495</v>
      </c>
      <c r="G537" s="711">
        <f t="shared" si="143"/>
        <v>445.97137994393859</v>
      </c>
      <c r="H537" s="718">
        <f t="shared" si="144"/>
        <v>311.90050700980362</v>
      </c>
      <c r="I537" s="711">
        <f t="shared" si="145"/>
        <v>310.89783123907876</v>
      </c>
      <c r="J537" s="711">
        <f t="shared" si="146"/>
        <v>310.18867176813887</v>
      </c>
      <c r="K537" s="711">
        <f t="shared" si="147"/>
        <v>309.76542634762529</v>
      </c>
      <c r="L537" s="711">
        <f t="shared" si="148"/>
        <v>309.62348933808653</v>
      </c>
      <c r="N537" s="581">
        <v>463</v>
      </c>
      <c r="O537" s="711">
        <f t="shared" si="149"/>
        <v>6.7386252408580853</v>
      </c>
      <c r="P537" s="711">
        <f t="shared" si="150"/>
        <v>1137.4862662172252</v>
      </c>
      <c r="Q537" s="711">
        <f t="shared" si="151"/>
        <v>1122.5102095665629</v>
      </c>
      <c r="R537" s="711">
        <f t="shared" si="152"/>
        <v>1111.675321167854</v>
      </c>
      <c r="S537" s="711">
        <f t="shared" si="153"/>
        <v>1105.078420567354</v>
      </c>
      <c r="T537" s="711">
        <f t="shared" si="154"/>
        <v>1102.7776451968052</v>
      </c>
    </row>
    <row r="538" spans="2:20">
      <c r="B538" s="581">
        <v>464</v>
      </c>
      <c r="C538" s="711">
        <f t="shared" si="139"/>
        <v>6.7531795070370446</v>
      </c>
      <c r="D538" s="711">
        <f t="shared" si="140"/>
        <v>1503.5063879021313</v>
      </c>
      <c r="E538" s="711">
        <f t="shared" si="141"/>
        <v>1028.741684625724</v>
      </c>
      <c r="F538" s="711">
        <f t="shared" si="142"/>
        <v>669.45952992345724</v>
      </c>
      <c r="G538" s="711">
        <f t="shared" si="143"/>
        <v>446.37187133480893</v>
      </c>
      <c r="H538" s="718">
        <f t="shared" si="144"/>
        <v>311.97372609014622</v>
      </c>
      <c r="I538" s="711">
        <f t="shared" si="145"/>
        <v>310.96851287655755</v>
      </c>
      <c r="J538" s="711">
        <f t="shared" si="146"/>
        <v>310.25752270853684</v>
      </c>
      <c r="K538" s="711">
        <f t="shared" si="147"/>
        <v>309.83316820434277</v>
      </c>
      <c r="L538" s="711">
        <f t="shared" si="148"/>
        <v>309.69085255633422</v>
      </c>
      <c r="N538" s="581">
        <v>464</v>
      </c>
      <c r="O538" s="711">
        <f t="shared" si="149"/>
        <v>6.7531795070370446</v>
      </c>
      <c r="P538" s="711">
        <f t="shared" si="150"/>
        <v>1138.4510832876224</v>
      </c>
      <c r="Q538" s="711">
        <f t="shared" si="151"/>
        <v>1123.5074439734349</v>
      </c>
      <c r="R538" s="711">
        <f t="shared" si="152"/>
        <v>1112.6958706821811</v>
      </c>
      <c r="S538" s="711">
        <f t="shared" si="153"/>
        <v>1106.1129701521281</v>
      </c>
      <c r="T538" s="711">
        <f t="shared" si="154"/>
        <v>1103.8167520297693</v>
      </c>
    </row>
    <row r="539" spans="2:20">
      <c r="B539" s="581">
        <v>465</v>
      </c>
      <c r="C539" s="711">
        <f t="shared" si="139"/>
        <v>6.7677337732160039</v>
      </c>
      <c r="D539" s="711">
        <f t="shared" si="140"/>
        <v>1503.5831926316491</v>
      </c>
      <c r="E539" s="711">
        <f t="shared" si="141"/>
        <v>1029.2625056198281</v>
      </c>
      <c r="F539" s="711">
        <f t="shared" si="142"/>
        <v>670.07376085040846</v>
      </c>
      <c r="G539" s="711">
        <f t="shared" si="143"/>
        <v>446.7718569696666</v>
      </c>
      <c r="H539" s="718">
        <f t="shared" si="144"/>
        <v>312.04711030799115</v>
      </c>
      <c r="I539" s="711">
        <f t="shared" si="145"/>
        <v>311.03936470543374</v>
      </c>
      <c r="J539" s="711">
        <f t="shared" si="146"/>
        <v>310.32654742060197</v>
      </c>
      <c r="K539" s="711">
        <f t="shared" si="147"/>
        <v>309.90108595951494</v>
      </c>
      <c r="L539" s="711">
        <f t="shared" si="148"/>
        <v>309.75839235944682</v>
      </c>
      <c r="N539" s="581">
        <v>465</v>
      </c>
      <c r="O539" s="711">
        <f t="shared" si="149"/>
        <v>6.7677337732160039</v>
      </c>
      <c r="P539" s="711">
        <f t="shared" si="150"/>
        <v>1139.4137797037977</v>
      </c>
      <c r="Q539" s="711">
        <f t="shared" si="151"/>
        <v>1124.5024864732397</v>
      </c>
      <c r="R539" s="711">
        <f t="shared" si="152"/>
        <v>1113.7141770431658</v>
      </c>
      <c r="S539" s="711">
        <f t="shared" si="153"/>
        <v>1107.1452458116039</v>
      </c>
      <c r="T539" s="711">
        <f t="shared" si="154"/>
        <v>1104.8535749206681</v>
      </c>
    </row>
    <row r="540" spans="2:20">
      <c r="B540" s="581">
        <v>466</v>
      </c>
      <c r="C540" s="711">
        <f t="shared" si="139"/>
        <v>6.7822880393949632</v>
      </c>
      <c r="D540" s="711">
        <f t="shared" si="140"/>
        <v>1503.6597586261671</v>
      </c>
      <c r="E540" s="711">
        <f t="shared" si="141"/>
        <v>1029.7817453954667</v>
      </c>
      <c r="F540" s="711">
        <f t="shared" si="142"/>
        <v>670.68660426641486</v>
      </c>
      <c r="G540" s="711">
        <f t="shared" si="143"/>
        <v>447.17133588355739</v>
      </c>
      <c r="H540" s="718">
        <f t="shared" si="144"/>
        <v>312.12065930246672</v>
      </c>
      <c r="I540" s="711">
        <f t="shared" si="145"/>
        <v>311.1103863708438</v>
      </c>
      <c r="J540" s="711">
        <f t="shared" si="146"/>
        <v>310.39574555432137</v>
      </c>
      <c r="K540" s="711">
        <f t="shared" si="147"/>
        <v>309.96917926628475</v>
      </c>
      <c r="L540" s="711">
        <f t="shared" si="148"/>
        <v>309.8261084016973</v>
      </c>
      <c r="N540" s="581">
        <v>466</v>
      </c>
      <c r="O540" s="711">
        <f t="shared" si="149"/>
        <v>6.7822880393949632</v>
      </c>
      <c r="P540" s="711">
        <f t="shared" si="150"/>
        <v>1140.3743601269191</v>
      </c>
      <c r="Q540" s="711">
        <f t="shared" si="151"/>
        <v>1125.4953418837581</v>
      </c>
      <c r="R540" s="711">
        <f t="shared" si="152"/>
        <v>1114.7302451812275</v>
      </c>
      <c r="S540" s="711">
        <f t="shared" si="153"/>
        <v>1108.1752525438369</v>
      </c>
      <c r="T540" s="711">
        <f t="shared" si="154"/>
        <v>1105.8881188895739</v>
      </c>
    </row>
    <row r="541" spans="2:20">
      <c r="B541" s="581">
        <v>467</v>
      </c>
      <c r="C541" s="711">
        <f t="shared" si="139"/>
        <v>6.7968423055739215</v>
      </c>
      <c r="D541" s="711">
        <f t="shared" si="140"/>
        <v>1503.7360869675231</v>
      </c>
      <c r="E541" s="711">
        <f t="shared" si="141"/>
        <v>1030.2994108807907</v>
      </c>
      <c r="F541" s="711">
        <f t="shared" si="142"/>
        <v>671.2980632701865</v>
      </c>
      <c r="G541" s="711">
        <f t="shared" si="143"/>
        <v>447.57030713258223</v>
      </c>
      <c r="H541" s="718">
        <f t="shared" si="144"/>
        <v>312.19437271259699</v>
      </c>
      <c r="I541" s="711">
        <f t="shared" si="145"/>
        <v>311.18157751764534</v>
      </c>
      <c r="J541" s="711">
        <f t="shared" si="146"/>
        <v>310.46511675927394</v>
      </c>
      <c r="K541" s="711">
        <f t="shared" si="147"/>
        <v>310.03744777730719</v>
      </c>
      <c r="L541" s="711">
        <f t="shared" si="148"/>
        <v>309.89400033684387</v>
      </c>
      <c r="N541" s="581">
        <v>467</v>
      </c>
      <c r="O541" s="711">
        <f t="shared" si="149"/>
        <v>6.7968423055739215</v>
      </c>
      <c r="P541" s="711">
        <f t="shared" si="150"/>
        <v>1141.3328292079093</v>
      </c>
      <c r="Q541" s="711">
        <f t="shared" si="151"/>
        <v>1126.486015012181</v>
      </c>
      <c r="R541" s="711">
        <f t="shared" si="152"/>
        <v>1115.7440800159482</v>
      </c>
      <c r="S541" s="711">
        <f t="shared" si="153"/>
        <v>1109.202995335897</v>
      </c>
      <c r="T541" s="711">
        <f t="shared" si="154"/>
        <v>1106.9203889455248</v>
      </c>
    </row>
    <row r="542" spans="2:20">
      <c r="B542" s="581">
        <v>468</v>
      </c>
      <c r="C542" s="711">
        <f t="shared" si="139"/>
        <v>6.8113965717528808</v>
      </c>
      <c r="D542" s="711">
        <f t="shared" si="140"/>
        <v>1503.8121787305136</v>
      </c>
      <c r="E542" s="711">
        <f t="shared" si="141"/>
        <v>1030.8155089603138</v>
      </c>
      <c r="F542" s="711">
        <f t="shared" si="142"/>
        <v>671.90814095947258</v>
      </c>
      <c r="G542" s="711">
        <f t="shared" si="143"/>
        <v>447.96876979370307</v>
      </c>
      <c r="H542" s="718">
        <f t="shared" si="144"/>
        <v>312.26825017731039</v>
      </c>
      <c r="I542" s="711">
        <f t="shared" si="145"/>
        <v>311.25293779042812</v>
      </c>
      <c r="J542" s="711">
        <f t="shared" si="146"/>
        <v>310.53466068464246</v>
      </c>
      <c r="K542" s="711">
        <f t="shared" si="147"/>
        <v>310.10589114476221</v>
      </c>
      <c r="L542" s="711">
        <f t="shared" si="148"/>
        <v>309.96206781814328</v>
      </c>
      <c r="N542" s="581">
        <v>468</v>
      </c>
      <c r="O542" s="711">
        <f t="shared" si="149"/>
        <v>6.8113965717528808</v>
      </c>
      <c r="P542" s="711">
        <f t="shared" si="150"/>
        <v>1142.2891915874679</v>
      </c>
      <c r="Q542" s="711">
        <f t="shared" si="151"/>
        <v>1127.4745106551338</v>
      </c>
      <c r="R542" s="711">
        <f t="shared" si="152"/>
        <v>1116.755686456097</v>
      </c>
      <c r="S542" s="711">
        <f t="shared" si="153"/>
        <v>1110.2284791638922</v>
      </c>
      <c r="T542" s="711">
        <f t="shared" si="154"/>
        <v>1107.9503900865493</v>
      </c>
    </row>
    <row r="543" spans="2:20">
      <c r="B543" s="581">
        <v>469</v>
      </c>
      <c r="C543" s="711">
        <f t="shared" si="139"/>
        <v>6.8259508379318401</v>
      </c>
      <c r="D543" s="711">
        <f t="shared" si="140"/>
        <v>1503.8880349829517</v>
      </c>
      <c r="E543" s="711">
        <f t="shared" si="141"/>
        <v>1031.3300464752701</v>
      </c>
      <c r="F543" s="711">
        <f t="shared" si="142"/>
        <v>672.51684043096668</v>
      </c>
      <c r="G543" s="711">
        <f t="shared" si="143"/>
        <v>448.36672296454975</v>
      </c>
      <c r="H543" s="718">
        <f t="shared" si="144"/>
        <v>312.3422913354492</v>
      </c>
      <c r="I543" s="711">
        <f t="shared" si="145"/>
        <v>311.32446683352475</v>
      </c>
      <c r="J543" s="711">
        <f t="shared" si="146"/>
        <v>310.60437697922538</v>
      </c>
      <c r="K543" s="711">
        <f t="shared" si="147"/>
        <v>310.17450902036728</v>
      </c>
      <c r="L543" s="711">
        <f t="shared" si="148"/>
        <v>310.03031049836318</v>
      </c>
      <c r="N543" s="581">
        <v>469</v>
      </c>
      <c r="O543" s="711">
        <f t="shared" si="149"/>
        <v>6.8259508379318401</v>
      </c>
      <c r="P543" s="711">
        <f t="shared" si="150"/>
        <v>1143.2434518960952</v>
      </c>
      <c r="Q543" s="711">
        <f t="shared" si="151"/>
        <v>1128.4608335986982</v>
      </c>
      <c r="R543" s="711">
        <f t="shared" si="152"/>
        <v>1117.7650693996534</v>
      </c>
      <c r="S543" s="711">
        <f t="shared" si="153"/>
        <v>1111.2517089929938</v>
      </c>
      <c r="T543" s="711">
        <f t="shared" si="154"/>
        <v>1108.9781272996902</v>
      </c>
    </row>
    <row r="544" spans="2:20">
      <c r="B544" s="581">
        <v>470</v>
      </c>
      <c r="C544" s="711">
        <f t="shared" si="139"/>
        <v>6.8405051041107994</v>
      </c>
      <c r="D544" s="711">
        <f t="shared" si="140"/>
        <v>1503.963656785726</v>
      </c>
      <c r="E544" s="711">
        <f t="shared" si="141"/>
        <v>1031.8430302239676</v>
      </c>
      <c r="F544" s="711">
        <f t="shared" si="142"/>
        <v>673.1241647802143</v>
      </c>
      <c r="G544" s="711">
        <f t="shared" si="143"/>
        <v>448.76416576322873</v>
      </c>
      <c r="H544" s="718">
        <f t="shared" si="144"/>
        <v>312.41649582577833</v>
      </c>
      <c r="I544" s="711">
        <f t="shared" si="145"/>
        <v>311.39616429102114</v>
      </c>
      <c r="J544" s="711">
        <f t="shared" si="146"/>
        <v>310.67426529144859</v>
      </c>
      <c r="K544" s="711">
        <f t="shared" si="147"/>
        <v>310.24330105538979</v>
      </c>
      <c r="L544" s="711">
        <f t="shared" si="148"/>
        <v>310.09872802979532</v>
      </c>
      <c r="N544" s="581">
        <v>470</v>
      </c>
      <c r="O544" s="711">
        <f t="shared" si="149"/>
        <v>6.8405051041107994</v>
      </c>
      <c r="P544" s="711">
        <f t="shared" si="150"/>
        <v>1144.195614754113</v>
      </c>
      <c r="Q544" s="711">
        <f t="shared" si="151"/>
        <v>1129.4449886184368</v>
      </c>
      <c r="R544" s="711">
        <f t="shared" si="152"/>
        <v>1118.7722337338316</v>
      </c>
      <c r="S544" s="711">
        <f t="shared" si="153"/>
        <v>1112.2726897774592</v>
      </c>
      <c r="T544" s="711">
        <f t="shared" si="154"/>
        <v>1110.003605561029</v>
      </c>
    </row>
    <row r="545" spans="2:20">
      <c r="B545" s="581">
        <v>471</v>
      </c>
      <c r="C545" s="711">
        <f t="shared" si="139"/>
        <v>6.8550593702897586</v>
      </c>
      <c r="D545" s="711">
        <f t="shared" si="140"/>
        <v>1504.0390451928583</v>
      </c>
      <c r="E545" s="711">
        <f t="shared" si="141"/>
        <v>1032.3544669621404</v>
      </c>
      <c r="F545" s="711">
        <f t="shared" si="142"/>
        <v>673.73011710152241</v>
      </c>
      <c r="G545" s="711">
        <f t="shared" si="143"/>
        <v>449.16109732813254</v>
      </c>
      <c r="H545" s="718">
        <f t="shared" si="144"/>
        <v>312.49086328699417</v>
      </c>
      <c r="I545" s="711">
        <f t="shared" si="145"/>
        <v>311.46802980676676</v>
      </c>
      <c r="J545" s="711">
        <f t="shared" si="146"/>
        <v>310.74432526937733</v>
      </c>
      <c r="K545" s="711">
        <f t="shared" si="147"/>
        <v>310.31226690065967</v>
      </c>
      <c r="L545" s="711">
        <f t="shared" si="148"/>
        <v>310.16732006426793</v>
      </c>
      <c r="N545" s="581">
        <v>471</v>
      </c>
      <c r="O545" s="711">
        <f t="shared" si="149"/>
        <v>6.8550593702897586</v>
      </c>
      <c r="P545" s="711">
        <f t="shared" si="150"/>
        <v>1145.1456847716881</v>
      </c>
      <c r="Q545" s="711">
        <f t="shared" si="151"/>
        <v>1130.4269804794155</v>
      </c>
      <c r="R545" s="711">
        <f t="shared" si="152"/>
        <v>1119.7771843351034</v>
      </c>
      <c r="S545" s="711">
        <f t="shared" si="153"/>
        <v>1113.2914264606566</v>
      </c>
      <c r="T545" s="711">
        <f t="shared" si="154"/>
        <v>1111.0268298357096</v>
      </c>
    </row>
    <row r="546" spans="2:20">
      <c r="B546" s="581">
        <v>472</v>
      </c>
      <c r="C546" s="711">
        <f t="shared" si="139"/>
        <v>6.8696136364687179</v>
      </c>
      <c r="D546" s="711">
        <f t="shared" si="140"/>
        <v>1504.1142012515611</v>
      </c>
      <c r="E546" s="711">
        <f t="shared" si="141"/>
        <v>1032.8643634032942</v>
      </c>
      <c r="F546" s="711">
        <f t="shared" si="142"/>
        <v>674.33470048786967</v>
      </c>
      <c r="G546" s="711">
        <f t="shared" si="143"/>
        <v>449.55751681775104</v>
      </c>
      <c r="H546" s="718">
        <f t="shared" si="144"/>
        <v>312.56539335773346</v>
      </c>
      <c r="I546" s="711">
        <f t="shared" si="145"/>
        <v>311.54006302438563</v>
      </c>
      <c r="J546" s="711">
        <f t="shared" si="146"/>
        <v>310.81455656072728</v>
      </c>
      <c r="K546" s="711">
        <f t="shared" si="147"/>
        <v>310.3814062065814</v>
      </c>
      <c r="L546" s="711">
        <f t="shared" si="148"/>
        <v>310.23608625315825</v>
      </c>
      <c r="N546" s="581">
        <v>472</v>
      </c>
      <c r="O546" s="711">
        <f t="shared" si="149"/>
        <v>6.8696136364687179</v>
      </c>
      <c r="P546" s="711">
        <f t="shared" si="150"/>
        <v>1146.0936665488541</v>
      </c>
      <c r="Q546" s="711">
        <f t="shared" si="151"/>
        <v>1131.4068139362266</v>
      </c>
      <c r="R546" s="711">
        <f t="shared" si="152"/>
        <v>1120.7799260692223</v>
      </c>
      <c r="S546" s="711">
        <f t="shared" si="153"/>
        <v>1114.3079239750887</v>
      </c>
      <c r="T546" s="711">
        <f t="shared" si="154"/>
        <v>1112.0478050779625</v>
      </c>
    </row>
    <row r="547" spans="2:20">
      <c r="B547" s="581">
        <v>473</v>
      </c>
      <c r="C547" s="711">
        <f t="shared" si="139"/>
        <v>6.8841679026476772</v>
      </c>
      <c r="D547" s="711">
        <f t="shared" si="140"/>
        <v>1504.1891260022946</v>
      </c>
      <c r="E547" s="711">
        <f t="shared" si="141"/>
        <v>1033.3727262190525</v>
      </c>
      <c r="F547" s="711">
        <f t="shared" si="142"/>
        <v>674.93791803081899</v>
      </c>
      <c r="G547" s="711">
        <f t="shared" si="143"/>
        <v>449.95342341048399</v>
      </c>
      <c r="H547" s="718">
        <f t="shared" si="144"/>
        <v>312.64008567658175</v>
      </c>
      <c r="I547" s="711">
        <f t="shared" si="145"/>
        <v>311.61226358728595</v>
      </c>
      <c r="J547" s="711">
        <f t="shared" si="146"/>
        <v>310.88495881287622</v>
      </c>
      <c r="K547" s="711">
        <f t="shared" si="147"/>
        <v>310.45071862314626</v>
      </c>
      <c r="L547" s="711">
        <f t="shared" si="148"/>
        <v>310.30502624740484</v>
      </c>
      <c r="N547" s="581">
        <v>473</v>
      </c>
      <c r="O547" s="711">
        <f t="shared" si="149"/>
        <v>6.8841679026476772</v>
      </c>
      <c r="P547" s="711">
        <f t="shared" si="150"/>
        <v>1147.0395646755337</v>
      </c>
      <c r="Q547" s="711">
        <f t="shared" si="151"/>
        <v>1132.3844937330118</v>
      </c>
      <c r="R547" s="711">
        <f t="shared" si="152"/>
        <v>1121.7804637912468</v>
      </c>
      <c r="S547" s="711">
        <f t="shared" si="153"/>
        <v>1115.3221872424169</v>
      </c>
      <c r="T547" s="711">
        <f t="shared" si="154"/>
        <v>1113.066536231129</v>
      </c>
    </row>
    <row r="548" spans="2:20">
      <c r="B548" s="581">
        <v>474</v>
      </c>
      <c r="C548" s="711">
        <f t="shared" si="139"/>
        <v>6.8987221688266356</v>
      </c>
      <c r="D548" s="711">
        <f t="shared" si="140"/>
        <v>1504.2638204788225</v>
      </c>
      <c r="E548" s="711">
        <f t="shared" si="141"/>
        <v>1033.8795620394965</v>
      </c>
      <c r="F548" s="711">
        <f t="shared" si="142"/>
        <v>675.53977282043081</v>
      </c>
      <c r="G548" s="711">
        <f t="shared" si="143"/>
        <v>450.34881630445472</v>
      </c>
      <c r="H548" s="718">
        <f t="shared" si="144"/>
        <v>312.71493988208232</v>
      </c>
      <c r="I548" s="711">
        <f t="shared" si="145"/>
        <v>311.68463113867045</v>
      </c>
      <c r="J548" s="711">
        <f t="shared" si="146"/>
        <v>310.95553167287545</v>
      </c>
      <c r="K548" s="711">
        <f t="shared" si="147"/>
        <v>310.52020379994423</v>
      </c>
      <c r="L548" s="711">
        <f t="shared" si="148"/>
        <v>310.37413969752009</v>
      </c>
      <c r="N548" s="581">
        <v>474</v>
      </c>
      <c r="O548" s="711">
        <f t="shared" si="149"/>
        <v>6.8987221688266356</v>
      </c>
      <c r="P548" s="711">
        <f t="shared" si="150"/>
        <v>1147.9833837315612</v>
      </c>
      <c r="Q548" s="711">
        <f t="shared" si="151"/>
        <v>1133.360024603485</v>
      </c>
      <c r="R548" s="711">
        <f t="shared" si="152"/>
        <v>1122.7788023455646</v>
      </c>
      <c r="S548" s="711">
        <f t="shared" si="153"/>
        <v>1116.3342211734841</v>
      </c>
      <c r="T548" s="711">
        <f t="shared" si="154"/>
        <v>1114.0830282276854</v>
      </c>
    </row>
    <row r="549" spans="2:20">
      <c r="B549" s="581">
        <v>475</v>
      </c>
      <c r="C549" s="711">
        <f t="shared" si="139"/>
        <v>6.9132764350055949</v>
      </c>
      <c r="D549" s="711">
        <f t="shared" si="140"/>
        <v>1504.3382857082672</v>
      </c>
      <c r="E549" s="711">
        <f t="shared" si="141"/>
        <v>1034.384877453502</v>
      </c>
      <c r="F549" s="711">
        <f t="shared" si="142"/>
        <v>676.14026794517849</v>
      </c>
      <c r="G549" s="711">
        <f t="shared" si="143"/>
        <v>450.74369471732518</v>
      </c>
      <c r="H549" s="718">
        <f t="shared" si="144"/>
        <v>312.78995561274445</v>
      </c>
      <c r="I549" s="711">
        <f t="shared" si="145"/>
        <v>311.75716532154672</v>
      </c>
      <c r="J549" s="711">
        <f t="shared" si="146"/>
        <v>311.02627478746086</v>
      </c>
      <c r="K549" s="711">
        <f t="shared" si="147"/>
        <v>310.5898613861761</v>
      </c>
      <c r="L549" s="711">
        <f t="shared" si="148"/>
        <v>310.44342625360207</v>
      </c>
      <c r="N549" s="581">
        <v>475</v>
      </c>
      <c r="O549" s="711">
        <f t="shared" si="149"/>
        <v>6.9132764350055949</v>
      </c>
      <c r="P549" s="711">
        <f t="shared" si="150"/>
        <v>1148.9251282867042</v>
      </c>
      <c r="Q549" s="711">
        <f t="shared" si="151"/>
        <v>1134.333411270956</v>
      </c>
      <c r="R549" s="711">
        <f t="shared" si="152"/>
        <v>1123.7749465659144</v>
      </c>
      <c r="S549" s="711">
        <f t="shared" si="153"/>
        <v>1117.3440306683403</v>
      </c>
      <c r="T549" s="711">
        <f t="shared" si="154"/>
        <v>1115.0972859892659</v>
      </c>
    </row>
    <row r="550" spans="2:20">
      <c r="B550" s="581">
        <v>476</v>
      </c>
      <c r="C550" s="711">
        <f t="shared" si="139"/>
        <v>6.9278307011845541</v>
      </c>
      <c r="D550" s="711">
        <f t="shared" si="140"/>
        <v>1504.4125227111667</v>
      </c>
      <c r="E550" s="711">
        <f t="shared" si="141"/>
        <v>1034.888679009076</v>
      </c>
      <c r="F550" s="711">
        <f t="shared" si="142"/>
        <v>676.73940649186488</v>
      </c>
      <c r="G550" s="711">
        <f t="shared" si="143"/>
        <v>451.13805788611268</v>
      </c>
      <c r="H550" s="718">
        <f t="shared" si="144"/>
        <v>312.8651325070519</v>
      </c>
      <c r="I550" s="711">
        <f t="shared" si="145"/>
        <v>311.82986577873686</v>
      </c>
      <c r="J550" s="711">
        <f t="shared" si="146"/>
        <v>311.09718780306406</v>
      </c>
      <c r="K550" s="711">
        <f t="shared" si="147"/>
        <v>310.65969103066521</v>
      </c>
      <c r="L550" s="711">
        <f t="shared" si="148"/>
        <v>310.51288556534655</v>
      </c>
      <c r="N550" s="581">
        <v>476</v>
      </c>
      <c r="O550" s="711">
        <f t="shared" si="149"/>
        <v>6.9278307011845541</v>
      </c>
      <c r="P550" s="711">
        <f t="shared" si="150"/>
        <v>1149.8648029006861</v>
      </c>
      <c r="Q550" s="711">
        <f t="shared" si="151"/>
        <v>1135.3046584483523</v>
      </c>
      <c r="R550" s="711">
        <f t="shared" si="152"/>
        <v>1124.7689012754117</v>
      </c>
      <c r="S550" s="711">
        <f t="shared" si="153"/>
        <v>1118.3516206162647</v>
      </c>
      <c r="T550" s="711">
        <f t="shared" si="154"/>
        <v>1116.109314426687</v>
      </c>
    </row>
    <row r="551" spans="2:20">
      <c r="B551" s="581">
        <v>477</v>
      </c>
      <c r="C551" s="711">
        <f t="shared" si="139"/>
        <v>6.9423849673635134</v>
      </c>
      <c r="D551" s="711">
        <f t="shared" si="140"/>
        <v>1504.4865325015276</v>
      </c>
      <c r="E551" s="711">
        <f t="shared" si="141"/>
        <v>1035.3909732136865</v>
      </c>
      <c r="F551" s="711">
        <f t="shared" si="142"/>
        <v>677.33719154554058</v>
      </c>
      <c r="G551" s="711">
        <f t="shared" si="143"/>
        <v>451.53190506700741</v>
      </c>
      <c r="H551" s="718">
        <f t="shared" si="144"/>
        <v>312.94047020347114</v>
      </c>
      <c r="I551" s="711">
        <f t="shared" si="145"/>
        <v>311.90273215288744</v>
      </c>
      <c r="J551" s="711">
        <f t="shared" si="146"/>
        <v>311.16827036582345</v>
      </c>
      <c r="K551" s="711">
        <f t="shared" si="147"/>
        <v>310.72969238186897</v>
      </c>
      <c r="L551" s="711">
        <f t="shared" si="148"/>
        <v>310.58251728205937</v>
      </c>
      <c r="N551" s="581">
        <v>477</v>
      </c>
      <c r="O551" s="711">
        <f t="shared" si="149"/>
        <v>6.9423849673635134</v>
      </c>
      <c r="P551" s="711">
        <f t="shared" si="150"/>
        <v>1150.8024121232086</v>
      </c>
      <c r="Q551" s="711">
        <f t="shared" si="151"/>
        <v>1136.2737708382429</v>
      </c>
      <c r="R551" s="711">
        <f t="shared" si="152"/>
        <v>1125.7606712865702</v>
      </c>
      <c r="S551" s="711">
        <f t="shared" si="153"/>
        <v>1119.3569958957894</v>
      </c>
      <c r="T551" s="711">
        <f t="shared" si="154"/>
        <v>1117.119118439972</v>
      </c>
    </row>
    <row r="552" spans="2:20">
      <c r="B552" s="581">
        <v>478</v>
      </c>
      <c r="C552" s="711">
        <f t="shared" si="139"/>
        <v>6.9569392335424727</v>
      </c>
      <c r="D552" s="711">
        <f t="shared" si="140"/>
        <v>1504.5603160868793</v>
      </c>
      <c r="E552" s="711">
        <f t="shared" si="141"/>
        <v>1035.8917665345909</v>
      </c>
      <c r="F552" s="711">
        <f t="shared" si="142"/>
        <v>677.93362618942263</v>
      </c>
      <c r="G552" s="711">
        <f t="shared" si="143"/>
        <v>451.92523553519146</v>
      </c>
      <c r="H552" s="718">
        <f t="shared" si="144"/>
        <v>313.01596834045984</v>
      </c>
      <c r="I552" s="711">
        <f t="shared" si="145"/>
        <v>311.97576408647933</v>
      </c>
      <c r="J552" s="711">
        <f t="shared" si="146"/>
        <v>311.23952212159497</v>
      </c>
      <c r="K552" s="711">
        <f t="shared" si="147"/>
        <v>310.79986508789079</v>
      </c>
      <c r="L552" s="711">
        <f t="shared" si="148"/>
        <v>310.65232105266762</v>
      </c>
      <c r="N552" s="581">
        <v>478</v>
      </c>
      <c r="O552" s="711">
        <f t="shared" si="149"/>
        <v>6.9569392335424727</v>
      </c>
      <c r="P552" s="711">
        <f t="shared" si="150"/>
        <v>1151.7379604939724</v>
      </c>
      <c r="Q552" s="711">
        <f t="shared" si="151"/>
        <v>1137.2407531328602</v>
      </c>
      <c r="R552" s="711">
        <f t="shared" si="152"/>
        <v>1126.7502614013258</v>
      </c>
      <c r="S552" s="711">
        <f t="shared" si="153"/>
        <v>1120.3601613747246</v>
      </c>
      <c r="T552" s="711">
        <f t="shared" si="154"/>
        <v>1118.1267029183732</v>
      </c>
    </row>
    <row r="553" spans="2:20">
      <c r="B553" s="581">
        <v>479</v>
      </c>
      <c r="C553" s="711">
        <f t="shared" si="139"/>
        <v>6.971493499721432</v>
      </c>
      <c r="D553" s="711">
        <f t="shared" si="140"/>
        <v>1504.6338744683285</v>
      </c>
      <c r="E553" s="711">
        <f t="shared" si="141"/>
        <v>1036.3910653991627</v>
      </c>
      <c r="F553" s="711">
        <f t="shared" si="142"/>
        <v>678.52871350481632</v>
      </c>
      <c r="G553" s="711">
        <f t="shared" si="143"/>
        <v>452.31804858465961</v>
      </c>
      <c r="H553" s="718">
        <f t="shared" si="144"/>
        <v>313.09162655647481</v>
      </c>
      <c r="I553" s="711">
        <f t="shared" si="145"/>
        <v>312.04896122183726</v>
      </c>
      <c r="J553" s="711">
        <f t="shared" si="146"/>
        <v>311.31094271596305</v>
      </c>
      <c r="K553" s="711">
        <f t="shared" si="147"/>
        <v>310.870208796491</v>
      </c>
      <c r="L553" s="711">
        <f t="shared" si="148"/>
        <v>310.72229652573185</v>
      </c>
      <c r="N553" s="581">
        <v>479</v>
      </c>
      <c r="O553" s="711">
        <f t="shared" si="149"/>
        <v>6.971493499721432</v>
      </c>
      <c r="P553" s="711">
        <f t="shared" si="150"/>
        <v>1152.6714525427005</v>
      </c>
      <c r="Q553" s="711">
        <f t="shared" si="151"/>
        <v>1138.2056100141235</v>
      </c>
      <c r="R553" s="711">
        <f t="shared" si="152"/>
        <v>1127.7376764110595</v>
      </c>
      <c r="S553" s="711">
        <f t="shared" si="153"/>
        <v>1121.3611219101804</v>
      </c>
      <c r="T553" s="711">
        <f t="shared" si="154"/>
        <v>1119.1320727403972</v>
      </c>
    </row>
    <row r="554" spans="2:20">
      <c r="B554" s="581">
        <v>480</v>
      </c>
      <c r="C554" s="711">
        <f t="shared" si="139"/>
        <v>6.9860477659003912</v>
      </c>
      <c r="D554" s="711">
        <f t="shared" si="140"/>
        <v>1504.7072086406117</v>
      </c>
      <c r="E554" s="711">
        <f t="shared" si="141"/>
        <v>1036.8888761952114</v>
      </c>
      <c r="F554" s="711">
        <f t="shared" si="142"/>
        <v>679.12245657103676</v>
      </c>
      <c r="G554" s="711">
        <f t="shared" si="143"/>
        <v>452.71034352804048</v>
      </c>
      <c r="H554" s="718">
        <f t="shared" si="144"/>
        <v>313.1674444899802</v>
      </c>
      <c r="I554" s="711">
        <f t="shared" si="145"/>
        <v>312.12232320113958</v>
      </c>
      <c r="J554" s="711">
        <f t="shared" si="146"/>
        <v>311.38253179425107</v>
      </c>
      <c r="K554" s="711">
        <f t="shared" si="147"/>
        <v>310.94072315509879</v>
      </c>
      <c r="L554" s="711">
        <f t="shared" si="148"/>
        <v>310.79244334945747</v>
      </c>
      <c r="N554" s="581">
        <v>480</v>
      </c>
      <c r="O554" s="711">
        <f t="shared" si="149"/>
        <v>6.9860477659003912</v>
      </c>
      <c r="P554" s="711">
        <f t="shared" si="150"/>
        <v>1153.6028927891596</v>
      </c>
      <c r="Q554" s="711">
        <f t="shared" si="151"/>
        <v>1139.1683461536613</v>
      </c>
      <c r="R554" s="711">
        <f t="shared" si="152"/>
        <v>1128.7229210966218</v>
      </c>
      <c r="S554" s="711">
        <f t="shared" si="153"/>
        <v>1122.3598823485911</v>
      </c>
      <c r="T554" s="711">
        <f t="shared" si="154"/>
        <v>1120.1352327738271</v>
      </c>
    </row>
    <row r="555" spans="2:20">
      <c r="B555" s="581">
        <v>481</v>
      </c>
      <c r="C555" s="711">
        <f t="shared" si="139"/>
        <v>7.0006020320793496</v>
      </c>
      <c r="D555" s="711">
        <f t="shared" si="140"/>
        <v>1504.7803195921481</v>
      </c>
      <c r="E555" s="711">
        <f t="shared" si="141"/>
        <v>1037.3852052713039</v>
      </c>
      <c r="F555" s="711">
        <f t="shared" si="142"/>
        <v>679.71485846533278</v>
      </c>
      <c r="G555" s="711">
        <f t="shared" si="143"/>
        <v>453.10211969642006</v>
      </c>
      <c r="H555" s="718">
        <f t="shared" si="144"/>
        <v>313.24342177945528</v>
      </c>
      <c r="I555" s="711">
        <f t="shared" si="145"/>
        <v>312.19584966642753</v>
      </c>
      <c r="J555" s="711">
        <f t="shared" si="146"/>
        <v>311.45428900153223</v>
      </c>
      <c r="K555" s="711">
        <f t="shared" si="147"/>
        <v>311.01140781082319</v>
      </c>
      <c r="L555" s="711">
        <f t="shared" si="148"/>
        <v>310.86276117170598</v>
      </c>
      <c r="N555" s="581">
        <v>481</v>
      </c>
      <c r="O555" s="711">
        <f t="shared" si="149"/>
        <v>7.0006020320793496</v>
      </c>
      <c r="P555" s="711">
        <f t="shared" si="150"/>
        <v>1154.5322857431818</v>
      </c>
      <c r="Q555" s="711">
        <f t="shared" si="151"/>
        <v>1140.1289662128338</v>
      </c>
      <c r="R555" s="711">
        <f t="shared" si="152"/>
        <v>1129.7060002283538</v>
      </c>
      <c r="S555" s="711">
        <f t="shared" si="153"/>
        <v>1123.3564475257392</v>
      </c>
      <c r="T555" s="711">
        <f t="shared" si="154"/>
        <v>1121.1361878757466</v>
      </c>
    </row>
    <row r="556" spans="2:20">
      <c r="B556" s="581">
        <v>482</v>
      </c>
      <c r="C556" s="711">
        <f t="shared" si="139"/>
        <v>7.0151562982583089</v>
      </c>
      <c r="D556" s="711">
        <f t="shared" si="140"/>
        <v>1504.8532083050911</v>
      </c>
      <c r="E556" s="711">
        <f t="shared" si="141"/>
        <v>1037.8800589370785</v>
      </c>
      <c r="F556" s="711">
        <f t="shared" si="142"/>
        <v>680.30592226281146</v>
      </c>
      <c r="G556" s="711">
        <f t="shared" si="143"/>
        <v>453.49337643916539</v>
      </c>
      <c r="H556" s="718">
        <f t="shared" si="144"/>
        <v>313.31955806340255</v>
      </c>
      <c r="I556" s="711">
        <f t="shared" si="145"/>
        <v>312.2695402596147</v>
      </c>
      <c r="J556" s="711">
        <f t="shared" si="146"/>
        <v>311.52621398263977</v>
      </c>
      <c r="K556" s="711">
        <f t="shared" si="147"/>
        <v>311.08226241046412</v>
      </c>
      <c r="L556" s="711">
        <f t="shared" si="148"/>
        <v>310.93324964000686</v>
      </c>
      <c r="N556" s="581">
        <v>482</v>
      </c>
      <c r="O556" s="711">
        <f t="shared" si="149"/>
        <v>7.0151562982583089</v>
      </c>
      <c r="P556" s="711">
        <f t="shared" si="150"/>
        <v>1155.459635904687</v>
      </c>
      <c r="Q556" s="711">
        <f t="shared" si="151"/>
        <v>1141.0874748427555</v>
      </c>
      <c r="R556" s="711">
        <f t="shared" si="152"/>
        <v>1130.6869185661126</v>
      </c>
      <c r="S556" s="711">
        <f t="shared" si="153"/>
        <v>1124.3508222667774</v>
      </c>
      <c r="T556" s="711">
        <f t="shared" si="154"/>
        <v>1122.1349428925641</v>
      </c>
    </row>
    <row r="557" spans="2:20">
      <c r="B557" s="581">
        <v>483</v>
      </c>
      <c r="C557" s="711">
        <f t="shared" si="139"/>
        <v>7.0297105644372682</v>
      </c>
      <c r="D557" s="711">
        <f t="shared" si="140"/>
        <v>1504.9258757553803</v>
      </c>
      <c r="E557" s="711">
        <f t="shared" si="141"/>
        <v>1038.3734434635603</v>
      </c>
      <c r="F557" s="711">
        <f t="shared" si="142"/>
        <v>680.89565103636471</v>
      </c>
      <c r="G557" s="711">
        <f t="shared" si="143"/>
        <v>453.88411312375064</v>
      </c>
      <c r="H557" s="718">
        <f t="shared" si="144"/>
        <v>313.39585298035547</v>
      </c>
      <c r="I557" s="711">
        <f t="shared" si="145"/>
        <v>312.34339462249642</v>
      </c>
      <c r="J557" s="711">
        <f t="shared" si="146"/>
        <v>311.59830638217755</v>
      </c>
      <c r="K557" s="711">
        <f t="shared" si="147"/>
        <v>311.15328660052364</v>
      </c>
      <c r="L557" s="711">
        <f t="shared" si="148"/>
        <v>311.00390840156831</v>
      </c>
      <c r="N557" s="581">
        <v>483</v>
      </c>
      <c r="O557" s="711">
        <f t="shared" si="149"/>
        <v>7.0297105644372682</v>
      </c>
      <c r="P557" s="711">
        <f t="shared" si="150"/>
        <v>1156.3849477637043</v>
      </c>
      <c r="Q557" s="711">
        <f t="shared" si="151"/>
        <v>1142.0438766843176</v>
      </c>
      <c r="R557" s="711">
        <f t="shared" si="152"/>
        <v>1131.6656808592925</v>
      </c>
      <c r="S557" s="711">
        <f t="shared" si="153"/>
        <v>1125.3430113862535</v>
      </c>
      <c r="T557" s="711">
        <f t="shared" si="154"/>
        <v>1123.1315026600353</v>
      </c>
    </row>
    <row r="558" spans="2:20">
      <c r="B558" s="581">
        <v>484</v>
      </c>
      <c r="C558" s="711">
        <f t="shared" si="139"/>
        <v>7.0442648306162274</v>
      </c>
      <c r="D558" s="711">
        <f t="shared" si="140"/>
        <v>1504.9983229127929</v>
      </c>
      <c r="E558" s="711">
        <f t="shared" si="141"/>
        <v>1038.8653650834697</v>
      </c>
      <c r="F558" s="711">
        <f t="shared" si="142"/>
        <v>681.4840478565967</v>
      </c>
      <c r="G558" s="711">
        <f t="shared" si="143"/>
        <v>454.27432913558351</v>
      </c>
      <c r="H558" s="718">
        <f t="shared" si="144"/>
        <v>313.47230616888629</v>
      </c>
      <c r="I558" s="711">
        <f t="shared" si="145"/>
        <v>312.41741239675878</v>
      </c>
      <c r="J558" s="711">
        <f t="shared" si="146"/>
        <v>311.67056584453013</v>
      </c>
      <c r="K558" s="711">
        <f t="shared" si="147"/>
        <v>311.22448002721671</v>
      </c>
      <c r="L558" s="711">
        <f t="shared" si="148"/>
        <v>311.07473710328873</v>
      </c>
      <c r="N558" s="581">
        <v>484</v>
      </c>
      <c r="O558" s="711">
        <f t="shared" si="149"/>
        <v>7.0442648306162274</v>
      </c>
      <c r="P558" s="711">
        <f t="shared" si="150"/>
        <v>1157.3082258003933</v>
      </c>
      <c r="Q558" s="711">
        <f t="shared" si="151"/>
        <v>1142.9981763682117</v>
      </c>
      <c r="R558" s="711">
        <f t="shared" si="152"/>
        <v>1132.6422918468488</v>
      </c>
      <c r="S558" s="711">
        <f t="shared" si="153"/>
        <v>1126.3330196881323</v>
      </c>
      <c r="T558" s="711">
        <f t="shared" si="154"/>
        <v>1124.1258720032872</v>
      </c>
    </row>
    <row r="559" spans="2:20">
      <c r="B559" s="581">
        <v>485</v>
      </c>
      <c r="C559" s="711">
        <f t="shared" si="139"/>
        <v>7.0588190967951867</v>
      </c>
      <c r="D559" s="711">
        <f t="shared" si="140"/>
        <v>1505.070550740993</v>
      </c>
      <c r="E559" s="711">
        <f t="shared" si="141"/>
        <v>1039.3558299915303</v>
      </c>
      <c r="F559" s="711">
        <f t="shared" si="142"/>
        <v>682.07111579175228</v>
      </c>
      <c r="G559" s="711">
        <f t="shared" si="143"/>
        <v>454.66402387783376</v>
      </c>
      <c r="H559" s="718">
        <f t="shared" si="144"/>
        <v>313.54891726761355</v>
      </c>
      <c r="I559" s="711">
        <f t="shared" si="145"/>
        <v>312.49159322398776</v>
      </c>
      <c r="J559" s="711">
        <f t="shared" si="146"/>
        <v>311.74299201387305</v>
      </c>
      <c r="K559" s="711">
        <f t="shared" si="147"/>
        <v>311.29584233648211</v>
      </c>
      <c r="L559" s="711">
        <f t="shared" si="148"/>
        <v>311.14573539176763</v>
      </c>
      <c r="N559" s="581">
        <v>485</v>
      </c>
      <c r="O559" s="711">
        <f t="shared" si="149"/>
        <v>7.0588190967951867</v>
      </c>
      <c r="P559" s="711">
        <f t="shared" si="150"/>
        <v>1158.2294744850667</v>
      </c>
      <c r="Q559" s="711">
        <f t="shared" si="151"/>
        <v>1143.95037851495</v>
      </c>
      <c r="R559" s="711">
        <f t="shared" si="152"/>
        <v>1133.6167562573207</v>
      </c>
      <c r="S559" s="711">
        <f t="shared" si="153"/>
        <v>1127.3208519658203</v>
      </c>
      <c r="T559" s="711">
        <f t="shared" si="154"/>
        <v>1125.1180557368411</v>
      </c>
    </row>
    <row r="560" spans="2:20">
      <c r="B560" s="581">
        <v>486</v>
      </c>
      <c r="C560" s="711">
        <f t="shared" si="139"/>
        <v>7.073373362974146</v>
      </c>
      <c r="D560" s="711">
        <f t="shared" si="140"/>
        <v>1505.1425601975836</v>
      </c>
      <c r="E560" s="711">
        <f t="shared" si="141"/>
        <v>1039.8448443447739</v>
      </c>
      <c r="F560" s="711">
        <f t="shared" si="142"/>
        <v>682.65685790764735</v>
      </c>
      <c r="G560" s="711">
        <f t="shared" si="143"/>
        <v>455.05319677126209</v>
      </c>
      <c r="H560" s="718">
        <f t="shared" si="144"/>
        <v>313.62568591520966</v>
      </c>
      <c r="I560" s="711">
        <f t="shared" si="145"/>
        <v>312.56593674567853</v>
      </c>
      <c r="J560" s="711">
        <f t="shared" si="146"/>
        <v>311.8155845341829</v>
      </c>
      <c r="K560" s="711">
        <f t="shared" si="147"/>
        <v>311.36737317399314</v>
      </c>
      <c r="L560" s="711">
        <f t="shared" si="148"/>
        <v>311.21690291331663</v>
      </c>
      <c r="N560" s="581">
        <v>486</v>
      </c>
      <c r="O560" s="711">
        <f t="shared" si="149"/>
        <v>7.073373362974146</v>
      </c>
      <c r="P560" s="711">
        <f t="shared" si="150"/>
        <v>1159.1486982782114</v>
      </c>
      <c r="Q560" s="711">
        <f t="shared" si="151"/>
        <v>1144.9004877348893</v>
      </c>
      <c r="R560" s="711">
        <f t="shared" si="152"/>
        <v>1134.5890788088543</v>
      </c>
      <c r="S560" s="711">
        <f t="shared" si="153"/>
        <v>1128.3065130021876</v>
      </c>
      <c r="T560" s="711">
        <f t="shared" si="154"/>
        <v>1126.1080586646362</v>
      </c>
    </row>
    <row r="561" spans="2:20">
      <c r="B561" s="581">
        <v>487</v>
      </c>
      <c r="C561" s="711">
        <f t="shared" si="139"/>
        <v>7.0879276291531053</v>
      </c>
      <c r="D561" s="711">
        <f t="shared" si="140"/>
        <v>1505.2143522341551</v>
      </c>
      <c r="E561" s="711">
        <f t="shared" si="141"/>
        <v>1040.3324142628421</v>
      </c>
      <c r="F561" s="711">
        <f t="shared" si="142"/>
        <v>683.24127726760025</v>
      </c>
      <c r="G561" s="711">
        <f t="shared" si="143"/>
        <v>455.4418472540512</v>
      </c>
      <c r="H561" s="718">
        <f t="shared" si="144"/>
        <v>313.70261175040855</v>
      </c>
      <c r="I561" s="711">
        <f t="shared" si="145"/>
        <v>312.64044260324397</v>
      </c>
      <c r="J561" s="711">
        <f t="shared" si="146"/>
        <v>311.88834304924728</v>
      </c>
      <c r="K561" s="711">
        <f t="shared" si="147"/>
        <v>311.43907218516819</v>
      </c>
      <c r="L561" s="711">
        <f t="shared" si="148"/>
        <v>311.28823931397017</v>
      </c>
      <c r="N561" s="581">
        <v>487</v>
      </c>
      <c r="O561" s="711">
        <f t="shared" si="149"/>
        <v>7.0879276291531053</v>
      </c>
      <c r="P561" s="711">
        <f t="shared" si="150"/>
        <v>1160.0659016305106</v>
      </c>
      <c r="Q561" s="711">
        <f t="shared" si="151"/>
        <v>1145.8485086282535</v>
      </c>
      <c r="R561" s="711">
        <f t="shared" si="152"/>
        <v>1135.5592642092249</v>
      </c>
      <c r="S561" s="711">
        <f t="shared" si="153"/>
        <v>1129.2900075695916</v>
      </c>
      <c r="T561" s="711">
        <f t="shared" si="154"/>
        <v>1127.0958855800523</v>
      </c>
    </row>
    <row r="562" spans="2:20">
      <c r="B562" s="581">
        <v>488</v>
      </c>
      <c r="C562" s="711">
        <f t="shared" si="139"/>
        <v>7.1024818953320636</v>
      </c>
      <c r="D562" s="711">
        <f t="shared" si="140"/>
        <v>1505.2859277963341</v>
      </c>
      <c r="E562" s="711">
        <f t="shared" si="141"/>
        <v>1040.8185458282846</v>
      </c>
      <c r="F562" s="711">
        <f t="shared" si="142"/>
        <v>683.82437693236363</v>
      </c>
      <c r="G562" s="711">
        <f t="shared" si="143"/>
        <v>455.82997478163736</v>
      </c>
      <c r="H562" s="718">
        <f t="shared" si="144"/>
        <v>313.77969441201293</v>
      </c>
      <c r="I562" s="711">
        <f t="shared" si="145"/>
        <v>312.71511043802366</v>
      </c>
      <c r="J562" s="711">
        <f t="shared" si="146"/>
        <v>311.96126720267461</v>
      </c>
      <c r="K562" s="711">
        <f t="shared" si="147"/>
        <v>311.51093901518129</v>
      </c>
      <c r="L562" s="711">
        <f t="shared" si="148"/>
        <v>311.35974423949642</v>
      </c>
      <c r="N562" s="581">
        <v>488</v>
      </c>
      <c r="O562" s="711">
        <f t="shared" si="149"/>
        <v>7.1024818953320636</v>
      </c>
      <c r="P562" s="711">
        <f t="shared" si="150"/>
        <v>1160.9810889828639</v>
      </c>
      <c r="Q562" s="711">
        <f t="shared" si="151"/>
        <v>1146.7944457851543</v>
      </c>
      <c r="R562" s="711">
        <f t="shared" si="152"/>
        <v>1136.5273171558606</v>
      </c>
      <c r="S562" s="711">
        <f t="shared" si="153"/>
        <v>1130.2713404299006</v>
      </c>
      <c r="T562" s="711">
        <f t="shared" si="154"/>
        <v>1128.0815412659335</v>
      </c>
    </row>
    <row r="563" spans="2:20">
      <c r="B563" s="581">
        <v>489</v>
      </c>
      <c r="C563" s="711">
        <f t="shared" si="139"/>
        <v>7.1170361615110229</v>
      </c>
      <c r="D563" s="711">
        <f t="shared" si="140"/>
        <v>1505.3572878238333</v>
      </c>
      <c r="E563" s="711">
        <f t="shared" si="141"/>
        <v>1041.3032450868557</v>
      </c>
      <c r="F563" s="711">
        <f t="shared" si="142"/>
        <v>684.40615996005874</v>
      </c>
      <c r="G563" s="711">
        <f t="shared" si="143"/>
        <v>456.21757882654367</v>
      </c>
      <c r="H563" s="718">
        <f t="shared" si="144"/>
        <v>313.85693353890161</v>
      </c>
      <c r="I563" s="711">
        <f t="shared" si="145"/>
        <v>312.7899398912927</v>
      </c>
      <c r="J563" s="711">
        <f t="shared" si="146"/>
        <v>312.03435663790401</v>
      </c>
      <c r="K563" s="711">
        <f t="shared" si="147"/>
        <v>311.58297330897261</v>
      </c>
      <c r="L563" s="711">
        <f t="shared" si="148"/>
        <v>311.43141733540767</v>
      </c>
      <c r="N563" s="581">
        <v>489</v>
      </c>
      <c r="O563" s="711">
        <f t="shared" si="149"/>
        <v>7.1170361615110229</v>
      </c>
      <c r="P563" s="711">
        <f t="shared" si="150"/>
        <v>1161.894264766411</v>
      </c>
      <c r="Q563" s="711">
        <f t="shared" si="151"/>
        <v>1147.738303785615</v>
      </c>
      <c r="R563" s="711">
        <f t="shared" si="152"/>
        <v>1137.4932423358646</v>
      </c>
      <c r="S563" s="711">
        <f t="shared" si="153"/>
        <v>1131.2505163345159</v>
      </c>
      <c r="T563" s="711">
        <f t="shared" si="154"/>
        <v>1129.0650304946125</v>
      </c>
    </row>
    <row r="564" spans="2:20">
      <c r="B564" s="581">
        <v>490</v>
      </c>
      <c r="C564" s="711">
        <f t="shared" si="139"/>
        <v>7.1315904276899822</v>
      </c>
      <c r="D564" s="711">
        <f t="shared" si="140"/>
        <v>1505.4284332504988</v>
      </c>
      <c r="E564" s="711">
        <f t="shared" si="141"/>
        <v>1041.7865180478075</v>
      </c>
      <c r="F564" s="711">
        <f t="shared" si="142"/>
        <v>684.98662940610996</v>
      </c>
      <c r="G564" s="711">
        <f t="shared" si="143"/>
        <v>456.60465887821437</v>
      </c>
      <c r="H564" s="718">
        <f t="shared" si="144"/>
        <v>313.93432877003693</v>
      </c>
      <c r="I564" s="711">
        <f t="shared" si="145"/>
        <v>312.86493060427023</v>
      </c>
      <c r="J564" s="711">
        <f t="shared" si="146"/>
        <v>312.10761099821491</v>
      </c>
      <c r="K564" s="711">
        <f t="shared" si="147"/>
        <v>311.6551747112585</v>
      </c>
      <c r="L564" s="711">
        <f t="shared" si="148"/>
        <v>311.50325824697109</v>
      </c>
      <c r="N564" s="581">
        <v>490</v>
      </c>
      <c r="O564" s="711">
        <f t="shared" si="149"/>
        <v>7.1315904276899822</v>
      </c>
      <c r="P564" s="711">
        <f t="shared" si="150"/>
        <v>1162.8054334025514</v>
      </c>
      <c r="Q564" s="711">
        <f t="shared" si="151"/>
        <v>1148.6800871995922</v>
      </c>
      <c r="R564" s="711">
        <f t="shared" si="152"/>
        <v>1138.4570444260373</v>
      </c>
      <c r="S564" s="711">
        <f t="shared" si="153"/>
        <v>1132.2275400243955</v>
      </c>
      <c r="T564" s="711">
        <f t="shared" si="154"/>
        <v>1130.0463580279306</v>
      </c>
    </row>
    <row r="565" spans="2:20">
      <c r="B565" s="581">
        <v>491</v>
      </c>
      <c r="C565" s="711">
        <f t="shared" si="139"/>
        <v>7.1461446938689415</v>
      </c>
      <c r="D565" s="711">
        <f t="shared" si="140"/>
        <v>1505.4993650043584</v>
      </c>
      <c r="E565" s="711">
        <f t="shared" si="141"/>
        <v>1042.268370684181</v>
      </c>
      <c r="F565" s="711">
        <f t="shared" si="142"/>
        <v>685.56578832318098</v>
      </c>
      <c r="G565" s="711">
        <f t="shared" si="143"/>
        <v>456.99121444285038</v>
      </c>
      <c r="H565" s="718">
        <f t="shared" si="144"/>
        <v>314.01187974447168</v>
      </c>
      <c r="I565" s="711">
        <f t="shared" si="145"/>
        <v>312.94008221812811</v>
      </c>
      <c r="J565" s="711">
        <f t="shared" si="146"/>
        <v>312.18102992673664</v>
      </c>
      <c r="K565" s="711">
        <f t="shared" si="147"/>
        <v>311.72754286654208</v>
      </c>
      <c r="L565" s="711">
        <f t="shared" si="148"/>
        <v>311.57526661921906</v>
      </c>
      <c r="N565" s="581">
        <v>491</v>
      </c>
      <c r="O565" s="711">
        <f t="shared" si="149"/>
        <v>7.1461446938689415</v>
      </c>
      <c r="P565" s="711">
        <f t="shared" si="150"/>
        <v>1163.7145993029669</v>
      </c>
      <c r="Q565" s="711">
        <f t="shared" si="151"/>
        <v>1149.6198005869971</v>
      </c>
      <c r="R565" s="711">
        <f t="shared" si="152"/>
        <v>1139.4187280929004</v>
      </c>
      <c r="S565" s="711">
        <f t="shared" si="153"/>
        <v>1133.202416230077</v>
      </c>
      <c r="T565" s="711">
        <f t="shared" si="154"/>
        <v>1131.0255286172637</v>
      </c>
    </row>
    <row r="566" spans="2:20">
      <c r="B566" s="581">
        <v>492</v>
      </c>
      <c r="C566" s="711">
        <f t="shared" si="139"/>
        <v>7.1606989600479007</v>
      </c>
      <c r="D566" s="711">
        <f t="shared" si="140"/>
        <v>1505.5700840076688</v>
      </c>
      <c r="E566" s="711">
        <f t="shared" si="141"/>
        <v>1042.7488089330934</v>
      </c>
      <c r="F566" s="711">
        <f t="shared" si="142"/>
        <v>686.14363976111156</v>
      </c>
      <c r="G566" s="711">
        <f t="shared" si="143"/>
        <v>457.37724504324615</v>
      </c>
      <c r="H566" s="718">
        <f t="shared" si="144"/>
        <v>314.08958610135642</v>
      </c>
      <c r="I566" s="711">
        <f t="shared" si="145"/>
        <v>313.01539437399919</v>
      </c>
      <c r="J566" s="711">
        <f t="shared" si="146"/>
        <v>312.25461306645803</v>
      </c>
      <c r="K566" s="711">
        <f t="shared" si="147"/>
        <v>311.80007741912294</v>
      </c>
      <c r="L566" s="711">
        <f t="shared" si="148"/>
        <v>311.64744209695937</v>
      </c>
      <c r="N566" s="581">
        <v>492</v>
      </c>
      <c r="O566" s="711">
        <f t="shared" si="149"/>
        <v>7.1606989600479007</v>
      </c>
      <c r="P566" s="711">
        <f t="shared" si="150"/>
        <v>1164.621766869642</v>
      </c>
      <c r="Q566" s="711">
        <f t="shared" si="151"/>
        <v>1150.5574484977192</v>
      </c>
      <c r="R566" s="711">
        <f t="shared" si="152"/>
        <v>1140.378297992718</v>
      </c>
      <c r="S566" s="711">
        <f t="shared" si="153"/>
        <v>1134.1751496717002</v>
      </c>
      <c r="T566" s="711">
        <f t="shared" si="154"/>
        <v>1132.0025470035439</v>
      </c>
    </row>
    <row r="567" spans="2:20">
      <c r="B567" s="581">
        <v>493</v>
      </c>
      <c r="C567" s="711">
        <f t="shared" si="139"/>
        <v>7.17525322622686</v>
      </c>
      <c r="D567" s="711">
        <f t="shared" si="140"/>
        <v>1505.6405911769625</v>
      </c>
      <c r="E567" s="711">
        <f t="shared" si="141"/>
        <v>1043.2278386960236</v>
      </c>
      <c r="F567" s="711">
        <f t="shared" si="142"/>
        <v>686.72018676685661</v>
      </c>
      <c r="G567" s="711">
        <f t="shared" si="143"/>
        <v>457.76275021862779</v>
      </c>
      <c r="H567" s="718">
        <f t="shared" si="144"/>
        <v>314.16744747994625</v>
      </c>
      <c r="I567" s="711">
        <f t="shared" si="145"/>
        <v>313.09086671298599</v>
      </c>
      <c r="J567" s="711">
        <f t="shared" si="146"/>
        <v>312.32836006023655</v>
      </c>
      <c r="K567" s="711">
        <f t="shared" si="147"/>
        <v>311.87277801310745</v>
      </c>
      <c r="L567" s="711">
        <f t="shared" si="148"/>
        <v>311.71978432478556</v>
      </c>
      <c r="N567" s="581">
        <v>493</v>
      </c>
      <c r="O567" s="711">
        <f t="shared" si="149"/>
        <v>7.17525322622686</v>
      </c>
      <c r="P567" s="711">
        <f t="shared" si="150"/>
        <v>1165.526940494886</v>
      </c>
      <c r="Q567" s="711">
        <f t="shared" si="151"/>
        <v>1151.4930354716462</v>
      </c>
      <c r="R567" s="711">
        <f t="shared" si="152"/>
        <v>1141.3357587715202</v>
      </c>
      <c r="S567" s="711">
        <f t="shared" si="153"/>
        <v>1135.1457450590299</v>
      </c>
      <c r="T567" s="711">
        <f t="shared" si="154"/>
        <v>1132.9774179172834</v>
      </c>
    </row>
    <row r="568" spans="2:20">
      <c r="B568" s="581">
        <v>494</v>
      </c>
      <c r="C568" s="711">
        <f t="shared" si="139"/>
        <v>7.1898074924058193</v>
      </c>
      <c r="D568" s="711">
        <f t="shared" si="140"/>
        <v>1505.7108874230939</v>
      </c>
      <c r="E568" s="711">
        <f t="shared" si="141"/>
        <v>1043.7054658390948</v>
      </c>
      <c r="F568" s="711">
        <f t="shared" si="142"/>
        <v>687.29543238442477</v>
      </c>
      <c r="G568" s="711">
        <f t="shared" si="143"/>
        <v>458.14772952449215</v>
      </c>
      <c r="H568" s="718">
        <f t="shared" si="144"/>
        <v>314.24546351960805</v>
      </c>
      <c r="I568" s="711">
        <f t="shared" si="145"/>
        <v>313.1664988761687</v>
      </c>
      <c r="J568" s="711">
        <f t="shared" si="146"/>
        <v>312.40227055080783</v>
      </c>
      <c r="K568" s="711">
        <f t="shared" si="147"/>
        <v>311.94564429241865</v>
      </c>
      <c r="L568" s="711">
        <f t="shared" si="148"/>
        <v>311.79229294708705</v>
      </c>
      <c r="N568" s="581">
        <v>494</v>
      </c>
      <c r="O568" s="711">
        <f t="shared" si="149"/>
        <v>7.1898074924058193</v>
      </c>
      <c r="P568" s="711">
        <f t="shared" si="150"/>
        <v>1166.4301245613535</v>
      </c>
      <c r="Q568" s="711">
        <f t="shared" si="151"/>
        <v>1152.4265660386886</v>
      </c>
      <c r="R568" s="711">
        <f t="shared" si="152"/>
        <v>1142.291115065125</v>
      </c>
      <c r="S568" s="711">
        <f t="shared" si="153"/>
        <v>1136.1142070914791</v>
      </c>
      <c r="T568" s="711">
        <f t="shared" si="154"/>
        <v>1133.9501460785959</v>
      </c>
    </row>
    <row r="569" spans="2:20">
      <c r="B569" s="581">
        <v>495</v>
      </c>
      <c r="C569" s="711">
        <f t="shared" si="139"/>
        <v>7.2043617585847777</v>
      </c>
      <c r="D569" s="711">
        <f t="shared" si="140"/>
        <v>1505.7809736512861</v>
      </c>
      <c r="E569" s="711">
        <f t="shared" si="141"/>
        <v>1044.1816961933548</v>
      </c>
      <c r="F569" s="711">
        <f t="shared" si="142"/>
        <v>687.86937965481934</v>
      </c>
      <c r="G569" s="711">
        <f t="shared" si="143"/>
        <v>458.53218253244751</v>
      </c>
      <c r="H569" s="718">
        <f t="shared" si="144"/>
        <v>314.32363385982705</v>
      </c>
      <c r="I569" s="711">
        <f t="shared" si="145"/>
        <v>313.24229050461366</v>
      </c>
      <c r="J569" s="711">
        <f t="shared" si="146"/>
        <v>312.47634418079485</v>
      </c>
      <c r="K569" s="711">
        <f t="shared" si="147"/>
        <v>312.01867590080582</v>
      </c>
      <c r="L569" s="711">
        <f t="shared" si="148"/>
        <v>311.86496760805898</v>
      </c>
      <c r="N569" s="581">
        <v>495</v>
      </c>
      <c r="O569" s="711">
        <f t="shared" si="149"/>
        <v>7.2043617585847777</v>
      </c>
      <c r="P569" s="711">
        <f t="shared" si="150"/>
        <v>1167.3313234420668</v>
      </c>
      <c r="Q569" s="711">
        <f t="shared" si="151"/>
        <v>1153.3580447187992</v>
      </c>
      <c r="R569" s="711">
        <f t="shared" si="152"/>
        <v>1143.2443714991609</v>
      </c>
      <c r="S569" s="711">
        <f t="shared" si="153"/>
        <v>1137.0805404581317</v>
      </c>
      <c r="T569" s="711">
        <f t="shared" si="154"/>
        <v>1134.9207361972212</v>
      </c>
    </row>
    <row r="570" spans="2:20">
      <c r="B570" s="581">
        <v>496</v>
      </c>
      <c r="C570" s="711">
        <f t="shared" si="139"/>
        <v>7.2189160247637369</v>
      </c>
      <c r="D570" s="711">
        <f t="shared" si="140"/>
        <v>1505.8508507611757</v>
      </c>
      <c r="E570" s="711">
        <f t="shared" si="141"/>
        <v>1044.6565355550531</v>
      </c>
      <c r="F570" s="711">
        <f t="shared" si="142"/>
        <v>688.44203161597989</v>
      </c>
      <c r="G570" s="711">
        <f t="shared" si="143"/>
        <v>458.9161088300549</v>
      </c>
      <c r="H570" s="718">
        <f t="shared" si="144"/>
        <v>314.40195814021382</v>
      </c>
      <c r="I570" s="711">
        <f t="shared" si="145"/>
        <v>313.31824123938122</v>
      </c>
      <c r="J570" s="711">
        <f t="shared" si="146"/>
        <v>312.55058059271681</v>
      </c>
      <c r="K570" s="711">
        <f t="shared" si="147"/>
        <v>312.09187248185447</v>
      </c>
      <c r="L570" s="711">
        <f t="shared" si="148"/>
        <v>311.93780795171239</v>
      </c>
      <c r="N570" s="581">
        <v>496</v>
      </c>
      <c r="O570" s="711">
        <f t="shared" si="149"/>
        <v>7.2189160247637369</v>
      </c>
      <c r="P570" s="711">
        <f t="shared" si="150"/>
        <v>1168.2305415004357</v>
      </c>
      <c r="Q570" s="711">
        <f t="shared" si="151"/>
        <v>1154.2874760219963</v>
      </c>
      <c r="R570" s="711">
        <f t="shared" si="152"/>
        <v>1144.1955326890898</v>
      </c>
      <c r="S570" s="711">
        <f t="shared" si="153"/>
        <v>1138.0447498377646</v>
      </c>
      <c r="T570" s="711">
        <f t="shared" si="154"/>
        <v>1135.8891929725467</v>
      </c>
    </row>
    <row r="571" spans="2:20">
      <c r="B571" s="581">
        <v>497</v>
      </c>
      <c r="C571" s="711">
        <f t="shared" si="139"/>
        <v>7.2334702909426962</v>
      </c>
      <c r="D571" s="711">
        <f t="shared" si="140"/>
        <v>1505.9205196468588</v>
      </c>
      <c r="E571" s="711">
        <f t="shared" si="141"/>
        <v>1045.1299896859157</v>
      </c>
      <c r="F571" s="711">
        <f t="shared" si="142"/>
        <v>689.01339130272459</v>
      </c>
      <c r="G571" s="711">
        <f t="shared" si="143"/>
        <v>459.29950802067111</v>
      </c>
      <c r="H571" s="718">
        <f t="shared" si="144"/>
        <v>314.48043600051102</v>
      </c>
      <c r="I571" s="711">
        <f t="shared" si="145"/>
        <v>313.39435072153401</v>
      </c>
      <c r="J571" s="711">
        <f t="shared" si="146"/>
        <v>312.62497942899853</v>
      </c>
      <c r="K571" s="711">
        <f t="shared" si="147"/>
        <v>312.16523367899578</v>
      </c>
      <c r="L571" s="711">
        <f t="shared" si="148"/>
        <v>312.01081362188387</v>
      </c>
      <c r="N571" s="581">
        <v>497</v>
      </c>
      <c r="O571" s="711">
        <f t="shared" si="149"/>
        <v>7.2334702909426962</v>
      </c>
      <c r="P571" s="711">
        <f t="shared" si="150"/>
        <v>1169.1277830902798</v>
      </c>
      <c r="Q571" s="711">
        <f t="shared" si="151"/>
        <v>1155.2148644483857</v>
      </c>
      <c r="R571" s="711">
        <f t="shared" si="152"/>
        <v>1145.1446032402278</v>
      </c>
      <c r="S571" s="711">
        <f t="shared" si="153"/>
        <v>1139.0068398988715</v>
      </c>
      <c r="T571" s="711">
        <f t="shared" si="154"/>
        <v>1136.8555210936304</v>
      </c>
    </row>
    <row r="572" spans="2:20">
      <c r="B572" s="581">
        <v>498</v>
      </c>
      <c r="C572" s="711">
        <f t="shared" si="139"/>
        <v>7.2480245571216555</v>
      </c>
      <c r="D572" s="711">
        <f t="shared" si="140"/>
        <v>1505.9899811969349</v>
      </c>
      <c r="E572" s="711">
        <f t="shared" si="141"/>
        <v>1045.6020643134175</v>
      </c>
      <c r="F572" s="711">
        <f t="shared" si="142"/>
        <v>689.58346174669441</v>
      </c>
      <c r="G572" s="711">
        <f t="shared" si="143"/>
        <v>459.68237972329291</v>
      </c>
      <c r="H572" s="718">
        <f t="shared" si="144"/>
        <v>314.55906708059973</v>
      </c>
      <c r="I572" s="711">
        <f t="shared" si="145"/>
        <v>313.47061859214466</v>
      </c>
      <c r="J572" s="711">
        <f t="shared" si="146"/>
        <v>312.69954033197905</v>
      </c>
      <c r="K572" s="711">
        <f t="shared" si="147"/>
        <v>312.2387591355162</v>
      </c>
      <c r="L572" s="711">
        <f t="shared" si="148"/>
        <v>312.08398426224528</v>
      </c>
      <c r="N572" s="581">
        <v>498</v>
      </c>
      <c r="O572" s="711">
        <f t="shared" si="149"/>
        <v>7.2480245571216555</v>
      </c>
      <c r="P572" s="711">
        <f t="shared" si="150"/>
        <v>1170.0230525558488</v>
      </c>
      <c r="Q572" s="711">
        <f t="shared" si="151"/>
        <v>1156.1402144881811</v>
      </c>
      <c r="R572" s="711">
        <f t="shared" si="152"/>
        <v>1146.0915877477701</v>
      </c>
      <c r="S572" s="711">
        <f t="shared" si="153"/>
        <v>1139.9668152996837</v>
      </c>
      <c r="T572" s="711">
        <f t="shared" si="154"/>
        <v>1137.8197252392245</v>
      </c>
    </row>
    <row r="573" spans="2:20">
      <c r="B573" s="581">
        <v>499</v>
      </c>
      <c r="C573" s="711">
        <f t="shared" si="139"/>
        <v>7.2625788233006148</v>
      </c>
      <c r="D573" s="711">
        <f t="shared" si="140"/>
        <v>1506.0592362945515</v>
      </c>
      <c r="E573" s="711">
        <f t="shared" si="141"/>
        <v>1046.0727651310524</v>
      </c>
      <c r="F573" s="711">
        <f t="shared" si="142"/>
        <v>690.15224597629708</v>
      </c>
      <c r="G573" s="711">
        <f t="shared" si="143"/>
        <v>460.0647235724021</v>
      </c>
      <c r="H573" s="718">
        <f t="shared" si="144"/>
        <v>314.63785102050633</v>
      </c>
      <c r="I573" s="711">
        <f t="shared" si="145"/>
        <v>313.54704449230405</v>
      </c>
      <c r="J573" s="711">
        <f t="shared" si="146"/>
        <v>312.77426294392069</v>
      </c>
      <c r="K573" s="711">
        <f t="shared" si="147"/>
        <v>312.31244849456687</v>
      </c>
      <c r="L573" s="711">
        <f t="shared" si="148"/>
        <v>312.15731951631335</v>
      </c>
      <c r="N573" s="581">
        <v>499</v>
      </c>
      <c r="O573" s="711">
        <f t="shared" si="149"/>
        <v>7.2625788233006148</v>
      </c>
      <c r="P573" s="711">
        <f t="shared" si="150"/>
        <v>1170.916354231844</v>
      </c>
      <c r="Q573" s="711">
        <f t="shared" si="151"/>
        <v>1157.0635306217275</v>
      </c>
      <c r="R573" s="711">
        <f t="shared" si="152"/>
        <v>1147.0364907968101</v>
      </c>
      <c r="S573" s="711">
        <f t="shared" si="153"/>
        <v>1140.9246806881956</v>
      </c>
      <c r="T573" s="711">
        <f t="shared" si="154"/>
        <v>1138.7818100777963</v>
      </c>
    </row>
    <row r="574" spans="2:20">
      <c r="B574" s="581">
        <v>500</v>
      </c>
      <c r="C574" s="711">
        <f t="shared" si="139"/>
        <v>7.277133089479574</v>
      </c>
      <c r="D574" s="711">
        <f t="shared" si="140"/>
        <v>1506.1282858174484</v>
      </c>
      <c r="E574" s="711">
        <f t="shared" si="141"/>
        <v>1046.5420977986007</v>
      </c>
      <c r="F574" s="711">
        <f t="shared" si="142"/>
        <v>690.71974701665374</v>
      </c>
      <c r="G574" s="711">
        <f t="shared" si="143"/>
        <v>460.44653921781196</v>
      </c>
      <c r="H574" s="718">
        <f t="shared" si="144"/>
        <v>314.71678746040897</v>
      </c>
      <c r="I574" s="711">
        <f t="shared" si="145"/>
        <v>313.62362806312865</v>
      </c>
      <c r="J574" s="711">
        <f t="shared" si="146"/>
        <v>312.8491469070176</v>
      </c>
      <c r="K574" s="711">
        <f t="shared" si="147"/>
        <v>312.38630139917285</v>
      </c>
      <c r="L574" s="711">
        <f t="shared" si="148"/>
        <v>312.2308190274594</v>
      </c>
      <c r="N574" s="581">
        <v>500</v>
      </c>
      <c r="O574" s="711">
        <f t="shared" si="149"/>
        <v>7.277133089479574</v>
      </c>
      <c r="P574" s="711">
        <f t="shared" si="150"/>
        <v>1171.8076924434388</v>
      </c>
      <c r="Q574" s="711">
        <f t="shared" si="151"/>
        <v>1157.9848173195221</v>
      </c>
      <c r="R574" s="711">
        <f t="shared" si="152"/>
        <v>1147.9793169623645</v>
      </c>
      <c r="S574" s="711">
        <f t="shared" si="153"/>
        <v>1141.8804407021835</v>
      </c>
      <c r="T574" s="711">
        <f t="shared" si="154"/>
        <v>1139.7417802675532</v>
      </c>
    </row>
    <row r="575" spans="2:20">
      <c r="B575" s="581">
        <v>501</v>
      </c>
      <c r="C575" s="711">
        <f t="shared" si="139"/>
        <v>7.2916873556585333</v>
      </c>
      <c r="D575" s="711">
        <f t="shared" si="140"/>
        <v>1506.1971306380008</v>
      </c>
      <c r="E575" s="711">
        <f t="shared" si="141"/>
        <v>1047.0100679423933</v>
      </c>
      <c r="F575" s="711">
        <f t="shared" si="142"/>
        <v>691.28596788954519</v>
      </c>
      <c r="G575" s="711">
        <f t="shared" si="143"/>
        <v>460.82782632451472</v>
      </c>
      <c r="H575" s="718">
        <f t="shared" si="144"/>
        <v>314.79587604064375</v>
      </c>
      <c r="I575" s="711">
        <f t="shared" si="145"/>
        <v>313.70036894576862</v>
      </c>
      <c r="J575" s="711">
        <f t="shared" si="146"/>
        <v>312.92419186340459</v>
      </c>
      <c r="K575" s="711">
        <f t="shared" si="147"/>
        <v>312.46031749224267</v>
      </c>
      <c r="L575" s="711">
        <f t="shared" si="148"/>
        <v>312.30448243891851</v>
      </c>
      <c r="N575" s="581">
        <v>501</v>
      </c>
      <c r="O575" s="711">
        <f t="shared" si="149"/>
        <v>7.2916873556585333</v>
      </c>
      <c r="P575" s="711">
        <f t="shared" si="150"/>
        <v>1172.6970715063001</v>
      </c>
      <c r="Q575" s="711">
        <f t="shared" si="151"/>
        <v>1158.9040790422355</v>
      </c>
      <c r="R575" s="711">
        <f t="shared" si="152"/>
        <v>1148.9200708093936</v>
      </c>
      <c r="S575" s="711">
        <f t="shared" si="153"/>
        <v>1142.8340999692309</v>
      </c>
      <c r="T575" s="711">
        <f t="shared" si="154"/>
        <v>1140.6996404564629</v>
      </c>
    </row>
    <row r="576" spans="2:20">
      <c r="B576" s="581">
        <v>502</v>
      </c>
      <c r="C576" s="711">
        <f t="shared" si="139"/>
        <v>7.3062416218374917</v>
      </c>
      <c r="D576" s="711">
        <f t="shared" si="140"/>
        <v>1506.265771623262</v>
      </c>
      <c r="E576" s="711">
        <f t="shared" si="141"/>
        <v>1047.4766811555749</v>
      </c>
      <c r="F576" s="711">
        <f t="shared" si="142"/>
        <v>691.85091161335913</v>
      </c>
      <c r="G576" s="711">
        <f t="shared" si="143"/>
        <v>461.2085845725303</v>
      </c>
      <c r="H576" s="718">
        <f t="shared" si="144"/>
        <v>314.87511640171141</v>
      </c>
      <c r="I576" s="711">
        <f t="shared" si="145"/>
        <v>313.77726678141505</v>
      </c>
      <c r="J576" s="711">
        <f t="shared" si="146"/>
        <v>312.99939745516559</v>
      </c>
      <c r="K576" s="711">
        <f t="shared" si="147"/>
        <v>312.53449641657693</v>
      </c>
      <c r="L576" s="711">
        <f t="shared" si="148"/>
        <v>312.37830939379904</v>
      </c>
      <c r="N576" s="581">
        <v>502</v>
      </c>
      <c r="O576" s="711">
        <f t="shared" si="149"/>
        <v>7.3062416218374917</v>
      </c>
      <c r="P576" s="711">
        <f t="shared" si="150"/>
        <v>1173.5844957266088</v>
      </c>
      <c r="Q576" s="711">
        <f t="shared" si="151"/>
        <v>1159.8213202407346</v>
      </c>
      <c r="R576" s="711">
        <f t="shared" si="152"/>
        <v>1149.8587568928242</v>
      </c>
      <c r="S576" s="711">
        <f t="shared" si="153"/>
        <v>1143.7856631067498</v>
      </c>
      <c r="T576" s="711">
        <f t="shared" si="154"/>
        <v>1141.6553952822776</v>
      </c>
    </row>
    <row r="577" spans="2:20">
      <c r="B577" s="581">
        <v>503</v>
      </c>
      <c r="C577" s="711">
        <f t="shared" si="139"/>
        <v>7.320795888016451</v>
      </c>
      <c r="D577" s="711">
        <f t="shared" si="140"/>
        <v>1506.3342096350075</v>
      </c>
      <c r="E577" s="711">
        <f t="shared" si="141"/>
        <v>1047.9419429983629</v>
      </c>
      <c r="F577" s="711">
        <f t="shared" si="142"/>
        <v>692.41458120304026</v>
      </c>
      <c r="G577" s="711">
        <f t="shared" si="143"/>
        <v>461.58881365675649</v>
      </c>
      <c r="H577" s="718">
        <f t="shared" si="144"/>
        <v>314.95450818428316</v>
      </c>
      <c r="I577" s="711">
        <f t="shared" si="145"/>
        <v>313.85432121130788</v>
      </c>
      <c r="J577" s="711">
        <f t="shared" si="146"/>
        <v>313.07476332434226</v>
      </c>
      <c r="K577" s="711">
        <f t="shared" si="147"/>
        <v>312.60883781487792</v>
      </c>
      <c r="L577" s="711">
        <f t="shared" si="148"/>
        <v>312.45229953509181</v>
      </c>
      <c r="N577" s="581">
        <v>503</v>
      </c>
      <c r="O577" s="711">
        <f t="shared" si="149"/>
        <v>7.320795888016451</v>
      </c>
      <c r="P577" s="711">
        <f t="shared" si="150"/>
        <v>1174.4699694010812</v>
      </c>
      <c r="Q577" s="711">
        <f t="shared" si="151"/>
        <v>1160.7365453561026</v>
      </c>
      <c r="R577" s="711">
        <f t="shared" si="152"/>
        <v>1150.7953797575715</v>
      </c>
      <c r="S577" s="711">
        <f t="shared" si="153"/>
        <v>1144.7351347220031</v>
      </c>
      <c r="T577" s="711">
        <f t="shared" si="154"/>
        <v>1142.6090493725555</v>
      </c>
    </row>
    <row r="578" spans="2:20">
      <c r="B578" s="581">
        <v>504</v>
      </c>
      <c r="C578" s="711">
        <f t="shared" si="139"/>
        <v>7.3353501541954103</v>
      </c>
      <c r="D578" s="711">
        <f t="shared" si="140"/>
        <v>1506.4024455297754</v>
      </c>
      <c r="E578" s="711">
        <f t="shared" si="141"/>
        <v>1048.4058589983069</v>
      </c>
      <c r="F578" s="711">
        <f t="shared" si="142"/>
        <v>692.97697967003842</v>
      </c>
      <c r="G578" s="711">
        <f t="shared" si="143"/>
        <v>461.96851328681964</v>
      </c>
      <c r="H578" s="718">
        <f t="shared" si="144"/>
        <v>315.03405102920738</v>
      </c>
      <c r="I578" s="711">
        <f t="shared" si="145"/>
        <v>313.93153187674318</v>
      </c>
      <c r="J578" s="711">
        <f t="shared" si="146"/>
        <v>313.15028911294212</v>
      </c>
      <c r="K578" s="711">
        <f t="shared" si="147"/>
        <v>312.68334132975838</v>
      </c>
      <c r="L578" s="711">
        <f t="shared" si="148"/>
        <v>312.52645250567912</v>
      </c>
      <c r="N578" s="581">
        <v>504</v>
      </c>
      <c r="O578" s="711">
        <f t="shared" si="149"/>
        <v>7.3353501541954103</v>
      </c>
      <c r="P578" s="711">
        <f t="shared" si="150"/>
        <v>1175.3534968169895</v>
      </c>
      <c r="Q578" s="711">
        <f t="shared" si="151"/>
        <v>1161.6497588196619</v>
      </c>
      <c r="R578" s="711">
        <f t="shared" si="152"/>
        <v>1151.7299439385604</v>
      </c>
      <c r="S578" s="711">
        <f t="shared" si="153"/>
        <v>1145.6825194121272</v>
      </c>
      <c r="T578" s="711">
        <f t="shared" si="154"/>
        <v>1143.5606073446831</v>
      </c>
    </row>
    <row r="579" spans="2:20">
      <c r="B579" s="581">
        <v>505</v>
      </c>
      <c r="C579" s="711">
        <f t="shared" si="139"/>
        <v>7.3499044203743695</v>
      </c>
      <c r="D579" s="711">
        <f t="shared" si="140"/>
        <v>1506.4704801589098</v>
      </c>
      <c r="E579" s="711">
        <f t="shared" si="141"/>
        <v>1048.8684346505429</v>
      </c>
      <c r="F579" s="711">
        <f t="shared" si="142"/>
        <v>693.53811002226007</v>
      </c>
      <c r="G579" s="711">
        <f t="shared" si="143"/>
        <v>462.34768318692704</v>
      </c>
      <c r="H579" s="718">
        <f t="shared" si="144"/>
        <v>315.11374457751555</v>
      </c>
      <c r="I579" s="711">
        <f t="shared" si="145"/>
        <v>314.00889841908042</v>
      </c>
      <c r="J579" s="711">
        <f t="shared" si="146"/>
        <v>313.22597446294719</v>
      </c>
      <c r="K579" s="711">
        <f t="shared" si="147"/>
        <v>312.75800660375012</v>
      </c>
      <c r="L579" s="711">
        <f t="shared" si="148"/>
        <v>312.60076794834424</v>
      </c>
      <c r="N579" s="581">
        <v>505</v>
      </c>
      <c r="O579" s="711">
        <f t="shared" si="149"/>
        <v>7.3499044203743695</v>
      </c>
      <c r="P579" s="711">
        <f t="shared" si="150"/>
        <v>1176.2350822521823</v>
      </c>
      <c r="Q579" s="711">
        <f t="shared" si="151"/>
        <v>1162.5609650529946</v>
      </c>
      <c r="R579" s="711">
        <f t="shared" si="152"/>
        <v>1152.6624539607487</v>
      </c>
      <c r="S579" s="711">
        <f t="shared" si="153"/>
        <v>1146.6278217641536</v>
      </c>
      <c r="T579" s="711">
        <f t="shared" si="154"/>
        <v>1144.5100738058986</v>
      </c>
    </row>
    <row r="580" spans="2:20">
      <c r="B580" s="581">
        <v>506</v>
      </c>
      <c r="C580" s="711">
        <f t="shared" si="139"/>
        <v>7.3644586865533288</v>
      </c>
      <c r="D580" s="711">
        <f t="shared" si="140"/>
        <v>1506.5383143686017</v>
      </c>
      <c r="E580" s="711">
        <f t="shared" si="141"/>
        <v>1049.3296754180456</v>
      </c>
      <c r="F580" s="711">
        <f t="shared" si="142"/>
        <v>694.09797526401985</v>
      </c>
      <c r="G580" s="711">
        <f t="shared" si="143"/>
        <v>462.72632309572009</v>
      </c>
      <c r="H580" s="718">
        <f t="shared" si="144"/>
        <v>315.1935884704281</v>
      </c>
      <c r="I580" s="711">
        <f t="shared" si="145"/>
        <v>314.08642047975013</v>
      </c>
      <c r="J580" s="711">
        <f t="shared" si="146"/>
        <v>313.30181901632193</v>
      </c>
      <c r="K580" s="711">
        <f t="shared" si="147"/>
        <v>312.83283327931304</v>
      </c>
      <c r="L580" s="711">
        <f t="shared" si="148"/>
        <v>312.67524550577991</v>
      </c>
      <c r="N580" s="581">
        <v>506</v>
      </c>
      <c r="O580" s="711">
        <f t="shared" si="149"/>
        <v>7.3644586865533288</v>
      </c>
      <c r="P580" s="711">
        <f t="shared" si="150"/>
        <v>1177.1147299751058</v>
      </c>
      <c r="Q580" s="711">
        <f t="shared" si="151"/>
        <v>1163.4701684679637</v>
      </c>
      <c r="R580" s="711">
        <f t="shared" si="152"/>
        <v>1153.5929143391484</v>
      </c>
      <c r="S580" s="711">
        <f t="shared" si="153"/>
        <v>1147.5710463550322</v>
      </c>
      <c r="T580" s="711">
        <f t="shared" si="154"/>
        <v>1145.4574533533132</v>
      </c>
    </row>
    <row r="581" spans="2:20">
      <c r="B581" s="581">
        <v>507</v>
      </c>
      <c r="C581" s="711">
        <f t="shared" si="139"/>
        <v>7.3790129527322881</v>
      </c>
      <c r="D581" s="711">
        <f t="shared" si="140"/>
        <v>1506.6059489999298</v>
      </c>
      <c r="E581" s="711">
        <f t="shared" si="141"/>
        <v>1049.7895867318803</v>
      </c>
      <c r="F581" s="711">
        <f t="shared" si="142"/>
        <v>694.65657839599237</v>
      </c>
      <c r="G581" s="711">
        <f t="shared" si="143"/>
        <v>463.10443276612898</v>
      </c>
      <c r="H581" s="718">
        <f t="shared" si="144"/>
        <v>315.27358234936071</v>
      </c>
      <c r="I581" s="711">
        <f t="shared" si="145"/>
        <v>314.16409770026075</v>
      </c>
      <c r="J581" s="711">
        <f t="shared" si="146"/>
        <v>313.37782241502151</v>
      </c>
      <c r="K581" s="711">
        <f t="shared" si="147"/>
        <v>312.90782099884399</v>
      </c>
      <c r="L581" s="711">
        <f t="shared" si="148"/>
        <v>312.74988482059723</v>
      </c>
      <c r="N581" s="581">
        <v>507</v>
      </c>
      <c r="O581" s="711">
        <f t="shared" si="149"/>
        <v>7.3790129527322881</v>
      </c>
      <c r="P581" s="711">
        <f t="shared" si="150"/>
        <v>1177.9924442448237</v>
      </c>
      <c r="Q581" s="711">
        <f t="shared" si="151"/>
        <v>1164.3773734667361</v>
      </c>
      <c r="R581" s="711">
        <f t="shared" si="152"/>
        <v>1154.5213295788474</v>
      </c>
      <c r="S581" s="711">
        <f t="shared" si="153"/>
        <v>1148.5121977516519</v>
      </c>
      <c r="T581" s="711">
        <f t="shared" si="154"/>
        <v>1146.4027505739341</v>
      </c>
    </row>
    <row r="582" spans="2:20">
      <c r="B582" s="581">
        <v>508</v>
      </c>
      <c r="C582" s="711">
        <f t="shared" si="139"/>
        <v>7.3935672189112474</v>
      </c>
      <c r="D582" s="711">
        <f t="shared" si="140"/>
        <v>1506.6733848889021</v>
      </c>
      <c r="E582" s="711">
        <f t="shared" si="141"/>
        <v>1050.2481739914504</v>
      </c>
      <c r="F582" s="711">
        <f t="shared" si="142"/>
        <v>695.21392241516651</v>
      </c>
      <c r="G582" s="711">
        <f t="shared" si="143"/>
        <v>463.4820119652282</v>
      </c>
      <c r="H582" s="718">
        <f t="shared" si="144"/>
        <v>315.35372585593018</v>
      </c>
      <c r="I582" s="711">
        <f t="shared" si="145"/>
        <v>314.24192972220601</v>
      </c>
      <c r="J582" s="711">
        <f t="shared" si="146"/>
        <v>313.45398430099999</v>
      </c>
      <c r="K582" s="711">
        <f t="shared" si="147"/>
        <v>312.98296940468492</v>
      </c>
      <c r="L582" s="711">
        <f t="shared" si="148"/>
        <v>312.82468553533488</v>
      </c>
      <c r="N582" s="581">
        <v>508</v>
      </c>
      <c r="O582" s="711">
        <f t="shared" si="149"/>
        <v>7.3935672189112474</v>
      </c>
      <c r="P582" s="711">
        <f t="shared" si="150"/>
        <v>1178.8682293110389</v>
      </c>
      <c r="Q582" s="711">
        <f t="shared" si="151"/>
        <v>1165.2825844418021</v>
      </c>
      <c r="R582" s="711">
        <f t="shared" si="152"/>
        <v>1155.4477041750315</v>
      </c>
      <c r="S582" s="711">
        <f t="shared" si="153"/>
        <v>1149.451280510865</v>
      </c>
      <c r="T582" s="711">
        <f t="shared" si="154"/>
        <v>1147.3459700446856</v>
      </c>
    </row>
    <row r="583" spans="2:20">
      <c r="B583" s="581">
        <v>509</v>
      </c>
      <c r="C583" s="711">
        <f t="shared" si="139"/>
        <v>7.4081214850902057</v>
      </c>
      <c r="D583" s="711">
        <f t="shared" si="140"/>
        <v>1506.7406228664954</v>
      </c>
      <c r="E583" s="711">
        <f t="shared" si="141"/>
        <v>1050.7054425647441</v>
      </c>
      <c r="F583" s="711">
        <f t="shared" si="142"/>
        <v>695.7700103147987</v>
      </c>
      <c r="G583" s="711">
        <f t="shared" si="143"/>
        <v>463.85906047409304</v>
      </c>
      <c r="H583" s="718">
        <f t="shared" si="144"/>
        <v>315.43401863196016</v>
      </c>
      <c r="I583" s="711">
        <f t="shared" si="145"/>
        <v>314.31991618727193</v>
      </c>
      <c r="J583" s="711">
        <f t="shared" si="146"/>
        <v>313.53030431621795</v>
      </c>
      <c r="K583" s="711">
        <f t="shared" si="147"/>
        <v>313.05827813913174</v>
      </c>
      <c r="L583" s="711">
        <f t="shared" si="148"/>
        <v>312.89964729246742</v>
      </c>
      <c r="N583" s="581">
        <v>509</v>
      </c>
      <c r="O583" s="711">
        <f t="shared" si="149"/>
        <v>7.4081214850902057</v>
      </c>
      <c r="P583" s="711">
        <f t="shared" si="150"/>
        <v>1179.7420894141135</v>
      </c>
      <c r="Q583" s="711">
        <f t="shared" si="151"/>
        <v>1166.1858057759976</v>
      </c>
      <c r="R583" s="711">
        <f t="shared" si="152"/>
        <v>1156.3720426130064</v>
      </c>
      <c r="S583" s="711">
        <f t="shared" si="153"/>
        <v>1150.3882991795067</v>
      </c>
      <c r="T583" s="711">
        <f t="shared" si="154"/>
        <v>1148.2871163324326</v>
      </c>
    </row>
    <row r="584" spans="2:20">
      <c r="B584" s="581">
        <v>510</v>
      </c>
      <c r="C584" s="711">
        <f t="shared" si="139"/>
        <v>7.422675751269165</v>
      </c>
      <c r="D584" s="711">
        <f t="shared" si="140"/>
        <v>1506.8076637586958</v>
      </c>
      <c r="E584" s="711">
        <f t="shared" si="141"/>
        <v>1051.1613977885779</v>
      </c>
      <c r="F584" s="711">
        <f t="shared" si="142"/>
        <v>696.32484508436892</v>
      </c>
      <c r="G584" s="711">
        <f t="shared" si="143"/>
        <v>464.23557808765764</v>
      </c>
      <c r="H584" s="718">
        <f t="shared" si="144"/>
        <v>315.51446031948717</v>
      </c>
      <c r="I584" s="711">
        <f t="shared" si="145"/>
        <v>314.39805673724379</v>
      </c>
      <c r="J584" s="711">
        <f t="shared" si="146"/>
        <v>313.6067821026507</v>
      </c>
      <c r="K584" s="711">
        <f t="shared" si="147"/>
        <v>313.13374684444273</v>
      </c>
      <c r="L584" s="711">
        <f t="shared" si="148"/>
        <v>312.97476973441405</v>
      </c>
      <c r="N584" s="581">
        <v>510</v>
      </c>
      <c r="O584" s="711">
        <f t="shared" si="149"/>
        <v>7.422675751269165</v>
      </c>
      <c r="P584" s="711">
        <f t="shared" si="150"/>
        <v>1180.6140287850887</v>
      </c>
      <c r="Q584" s="711">
        <f t="shared" si="151"/>
        <v>1167.0870418425247</v>
      </c>
      <c r="R584" s="711">
        <f t="shared" si="152"/>
        <v>1157.2943493682187</v>
      </c>
      <c r="S584" s="711">
        <f t="shared" si="153"/>
        <v>1151.323258294419</v>
      </c>
      <c r="T584" s="711">
        <f t="shared" si="154"/>
        <v>1149.2261939940017</v>
      </c>
    </row>
    <row r="585" spans="2:20">
      <c r="B585" s="581">
        <v>511</v>
      </c>
      <c r="C585" s="711">
        <f t="shared" si="139"/>
        <v>7.4372300174481243</v>
      </c>
      <c r="D585" s="711">
        <f t="shared" si="140"/>
        <v>1506.8745083865379</v>
      </c>
      <c r="E585" s="711">
        <f t="shared" si="141"/>
        <v>1051.616044968838</v>
      </c>
      <c r="F585" s="711">
        <f t="shared" si="142"/>
        <v>696.87842970953591</v>
      </c>
      <c r="G585" s="711">
        <f t="shared" si="143"/>
        <v>464.61156461457381</v>
      </c>
      <c r="H585" s="718">
        <f t="shared" si="144"/>
        <v>315.59505056076608</v>
      </c>
      <c r="I585" s="711">
        <f t="shared" si="145"/>
        <v>314.47635101401318</v>
      </c>
      <c r="J585" s="711">
        <f t="shared" si="146"/>
        <v>313.68341730229588</v>
      </c>
      <c r="K585" s="711">
        <f t="shared" si="147"/>
        <v>313.20937516284664</v>
      </c>
      <c r="L585" s="711">
        <f t="shared" si="148"/>
        <v>313.05005250354708</v>
      </c>
      <c r="N585" s="581">
        <v>511</v>
      </c>
      <c r="O585" s="711">
        <f t="shared" si="149"/>
        <v>7.4372300174481243</v>
      </c>
      <c r="P585" s="711">
        <f t="shared" si="150"/>
        <v>1181.4840516457068</v>
      </c>
      <c r="Q585" s="711">
        <f t="shared" si="151"/>
        <v>1167.9862970049737</v>
      </c>
      <c r="R585" s="711">
        <f t="shared" si="152"/>
        <v>1158.2146289062784</v>
      </c>
      <c r="S585" s="711">
        <f t="shared" si="153"/>
        <v>1152.2561623824715</v>
      </c>
      <c r="T585" s="711">
        <f t="shared" si="154"/>
        <v>1150.1632075762045</v>
      </c>
    </row>
    <row r="586" spans="2:20">
      <c r="B586" s="581">
        <v>512</v>
      </c>
      <c r="C586" s="711">
        <f t="shared" si="139"/>
        <v>7.4517842836270836</v>
      </c>
      <c r="D586" s="711">
        <f t="shared" si="140"/>
        <v>1506.9411575661445</v>
      </c>
      <c r="E586" s="711">
        <f t="shared" si="141"/>
        <v>1052.0693893807206</v>
      </c>
      <c r="F586" s="711">
        <f t="shared" si="142"/>
        <v>697.43076717209465</v>
      </c>
      <c r="G586" s="711">
        <f t="shared" si="143"/>
        <v>464.98701987707113</v>
      </c>
      <c r="H586" s="718">
        <f t="shared" si="144"/>
        <v>315.675788998276</v>
      </c>
      <c r="I586" s="711">
        <f t="shared" si="145"/>
        <v>314.55479865958461</v>
      </c>
      <c r="J586" s="711">
        <f t="shared" si="146"/>
        <v>313.76020955718121</v>
      </c>
      <c r="K586" s="711">
        <f t="shared" si="147"/>
        <v>313.28516273655129</v>
      </c>
      <c r="L586" s="711">
        <f t="shared" si="148"/>
        <v>313.12549524220026</v>
      </c>
      <c r="N586" s="581">
        <v>512</v>
      </c>
      <c r="O586" s="711">
        <f t="shared" si="149"/>
        <v>7.4517842836270836</v>
      </c>
      <c r="P586" s="711">
        <f t="shared" si="150"/>
        <v>1182.3521622084302</v>
      </c>
      <c r="Q586" s="711">
        <f t="shared" si="151"/>
        <v>1168.8835756173437</v>
      </c>
      <c r="R586" s="711">
        <f t="shared" si="152"/>
        <v>1159.13288568298</v>
      </c>
      <c r="S586" s="711">
        <f t="shared" si="153"/>
        <v>1153.1870159605842</v>
      </c>
      <c r="T586" s="711">
        <f t="shared" si="154"/>
        <v>1151.0981616158574</v>
      </c>
    </row>
    <row r="587" spans="2:20">
      <c r="B587" s="581">
        <v>513</v>
      </c>
      <c r="C587" s="711">
        <f t="shared" ref="C587:C650" si="155">$C$73*B587</f>
        <v>7.4663385498060428</v>
      </c>
      <c r="D587" s="711">
        <f t="shared" ref="D587:D650" si="156">(1-2*FoAb-2*FoAb*BiCombAb)*D586+2*FoAb*E586+2*FoAb*BiCombAb*Tcomb</f>
        <v>1507.0076121087657</v>
      </c>
      <c r="E587" s="711">
        <f t="shared" ref="E587:E650" si="157">FoAb*D586+(1-2*FoAb)*E586+FoAb*F586</f>
        <v>1052.521436268968</v>
      </c>
      <c r="F587" s="711">
        <f t="shared" ref="F587:F650" si="158">FoAb*E586+(1-2*FoAb)*F586+FoAb*G586</f>
        <v>697.98186044993361</v>
      </c>
      <c r="G587" s="711">
        <f t="shared" ref="G587:G650" si="159">FoAb*F586+(1-2*FoAb)*G586+FoAb*H586</f>
        <v>465.36194371081791</v>
      </c>
      <c r="H587" s="718">
        <f t="shared" ref="H587:H650" si="160">_FoN1*G586+(1-_FoN1-_FoN2)*H586+_FoN2*I586</f>
        <v>315.75667527472558</v>
      </c>
      <c r="I587" s="711">
        <f t="shared" ref="I587:I650" si="161">FoCase*H586+(1-2*FoCase)*I586+FoCase*J586</f>
        <v>314.63339931608255</v>
      </c>
      <c r="J587" s="711">
        <f t="shared" ref="J587:J650" si="162">FoCase*I586+(1-2*FoCase)*J586+FoCase*K586</f>
        <v>313.83715850937227</v>
      </c>
      <c r="K587" s="711">
        <f t="shared" ref="K587:K650" si="163">FoCase*J586+(1-2*FoCase)*K586+FoCase*L586</f>
        <v>313.36110920775133</v>
      </c>
      <c r="L587" s="711">
        <f t="shared" ref="L587:L650" si="164">(1-2*FoCase-2*FoCase*BiAtmCase)*L586+2*FoCase*K586+2*FoCase*BiAtmCase*Tatm</f>
        <v>313.20109759267746</v>
      </c>
      <c r="N587" s="581">
        <v>513</v>
      </c>
      <c r="O587" s="711">
        <f t="shared" ref="O587:O650" si="165">$O$73*N587</f>
        <v>7.4663385498060428</v>
      </c>
      <c r="P587" s="711">
        <f t="shared" ref="P587:P650" si="166">(1-2*FoCase-2*FoCase*BiCombCase)*P586+2*FoCase*Q586+2*FoCase*BiCombCase*Tcomb</f>
        <v>1183.2183646764627</v>
      </c>
      <c r="Q587" s="711">
        <f t="shared" ref="Q587:Q650" si="167">FoCase*P586+(1-2*FoCase)*Q586+FoCase*R586</f>
        <v>1169.7788820240635</v>
      </c>
      <c r="R587" s="711">
        <f t="shared" ref="R587:R650" si="168">FoCase*Q586+(1-2*FoCase)*R586+FoCase*S586</f>
        <v>1160.049124144324</v>
      </c>
      <c r="S587" s="711">
        <f t="shared" ref="S587:S650" si="169">FoCase*R586+(1-2*FoCase)*S586+FoCase*T586</f>
        <v>1154.1158235357489</v>
      </c>
      <c r="T587" s="711">
        <f t="shared" ref="T587:T650" si="170">(1-2*FoCase-2*FoCase*BiAtmCase)*T586+2*FoCase*S586+2*FoCase*BiAtmCase*Tatm</f>
        <v>1152.0310606398061</v>
      </c>
    </row>
    <row r="588" spans="2:20">
      <c r="B588" s="581">
        <v>514</v>
      </c>
      <c r="C588" s="711">
        <f t="shared" si="155"/>
        <v>7.4808928159850021</v>
      </c>
      <c r="D588" s="711">
        <f t="shared" si="156"/>
        <v>1507.0738728208162</v>
      </c>
      <c r="E588" s="711">
        <f t="shared" si="157"/>
        <v>1052.9721908481044</v>
      </c>
      <c r="F588" s="711">
        <f t="shared" si="158"/>
        <v>698.53171251699348</v>
      </c>
      <c r="G588" s="711">
        <f t="shared" si="159"/>
        <v>465.73633596478356</v>
      </c>
      <c r="H588" s="718">
        <f t="shared" si="160"/>
        <v>315.8377090330589</v>
      </c>
      <c r="I588" s="711">
        <f t="shared" si="161"/>
        <v>314.71215262575794</v>
      </c>
      <c r="J588" s="711">
        <f t="shared" si="162"/>
        <v>313.91426380097994</v>
      </c>
      <c r="K588" s="711">
        <f t="shared" si="163"/>
        <v>313.43721421863665</v>
      </c>
      <c r="L588" s="711">
        <f t="shared" si="164"/>
        <v>313.27685919726065</v>
      </c>
      <c r="N588" s="581">
        <v>514</v>
      </c>
      <c r="O588" s="711">
        <f t="shared" si="165"/>
        <v>7.4808928159850021</v>
      </c>
      <c r="P588" s="711">
        <f t="shared" si="166"/>
        <v>1184.0826632437688</v>
      </c>
      <c r="Q588" s="711">
        <f t="shared" si="167"/>
        <v>1170.6722205600131</v>
      </c>
      <c r="R588" s="711">
        <f t="shared" si="168"/>
        <v>1160.9633487265392</v>
      </c>
      <c r="S588" s="711">
        <f t="shared" si="169"/>
        <v>1155.042589605051</v>
      </c>
      <c r="T588" s="711">
        <f t="shared" si="170"/>
        <v>1152.9619091649458</v>
      </c>
    </row>
    <row r="589" spans="2:20">
      <c r="B589" s="581">
        <v>515</v>
      </c>
      <c r="C589" s="711">
        <f t="shared" si="155"/>
        <v>7.4954470821639614</v>
      </c>
      <c r="D589" s="711">
        <f t="shared" si="156"/>
        <v>1507.1399405039147</v>
      </c>
      <c r="E589" s="711">
        <f t="shared" si="157"/>
        <v>1053.4216583026687</v>
      </c>
      <c r="F589" s="711">
        <f t="shared" si="158"/>
        <v>699.08032634322615</v>
      </c>
      <c r="G589" s="711">
        <f t="shared" si="159"/>
        <v>466.11019650110183</v>
      </c>
      <c r="H589" s="718">
        <f t="shared" si="160"/>
        <v>315.91888991646078</v>
      </c>
      <c r="I589" s="711">
        <f t="shared" si="161"/>
        <v>314.79105823099491</v>
      </c>
      <c r="J589" s="711">
        <f t="shared" si="162"/>
        <v>313.99152507416767</v>
      </c>
      <c r="K589" s="711">
        <f t="shared" si="163"/>
        <v>313.5134774114004</v>
      </c>
      <c r="L589" s="711">
        <f t="shared" si="164"/>
        <v>313.352779698218</v>
      </c>
      <c r="N589" s="581">
        <v>515</v>
      </c>
      <c r="O589" s="711">
        <f t="shared" si="165"/>
        <v>7.4954470821639614</v>
      </c>
      <c r="P589" s="711">
        <f t="shared" si="166"/>
        <v>1184.9450620950959</v>
      </c>
      <c r="Q589" s="711">
        <f t="shared" si="167"/>
        <v>1171.563595550545</v>
      </c>
      <c r="R589" s="711">
        <f t="shared" si="168"/>
        <v>1161.8755638561029</v>
      </c>
      <c r="S589" s="711">
        <f t="shared" si="169"/>
        <v>1155.9673186556913</v>
      </c>
      <c r="T589" s="711">
        <f t="shared" si="170"/>
        <v>1153.8907116982441</v>
      </c>
    </row>
    <row r="590" spans="2:20">
      <c r="B590" s="581">
        <v>516</v>
      </c>
      <c r="C590" s="711">
        <f t="shared" si="155"/>
        <v>7.5100013483429198</v>
      </c>
      <c r="D590" s="711">
        <f t="shared" si="156"/>
        <v>1507.2058159549215</v>
      </c>
      <c r="E590" s="711">
        <f t="shared" si="157"/>
        <v>1053.8698437874457</v>
      </c>
      <c r="F590" s="711">
        <f t="shared" si="158"/>
        <v>699.62770489455556</v>
      </c>
      <c r="G590" s="711">
        <f t="shared" si="159"/>
        <v>466.48352519493511</v>
      </c>
      <c r="H590" s="718">
        <f t="shared" si="160"/>
        <v>316.00021756836213</v>
      </c>
      <c r="I590" s="711">
        <f t="shared" si="161"/>
        <v>314.87011577431724</v>
      </c>
      <c r="J590" s="711">
        <f t="shared" si="162"/>
        <v>314.0689419711594</v>
      </c>
      <c r="K590" s="711">
        <f t="shared" si="163"/>
        <v>313.5898984282465</v>
      </c>
      <c r="L590" s="711">
        <f t="shared" si="164"/>
        <v>313.42885873781222</v>
      </c>
      <c r="N590" s="581">
        <v>516</v>
      </c>
      <c r="O590" s="711">
        <f t="shared" si="165"/>
        <v>7.5100013483429198</v>
      </c>
      <c r="P590" s="711">
        <f t="shared" si="166"/>
        <v>1185.8055654059922</v>
      </c>
      <c r="Q590" s="711">
        <f t="shared" si="167"/>
        <v>1172.4530113115036</v>
      </c>
      <c r="R590" s="711">
        <f t="shared" si="168"/>
        <v>1162.785773949764</v>
      </c>
      <c r="S590" s="711">
        <f t="shared" si="169"/>
        <v>1156.8900151650082</v>
      </c>
      <c r="T590" s="711">
        <f t="shared" si="170"/>
        <v>1154.8174727367614</v>
      </c>
    </row>
    <row r="591" spans="2:20">
      <c r="B591" s="581">
        <v>517</v>
      </c>
      <c r="C591" s="711">
        <f t="shared" si="155"/>
        <v>7.524555614521879</v>
      </c>
      <c r="D591" s="711">
        <f t="shared" si="156"/>
        <v>1507.2714999659752</v>
      </c>
      <c r="E591" s="711">
        <f t="shared" si="157"/>
        <v>1054.3167524276937</v>
      </c>
      <c r="F591" s="711">
        <f t="shared" si="158"/>
        <v>700.17385113283774</v>
      </c>
      <c r="G591" s="711">
        <f t="shared" si="159"/>
        <v>466.8563219343398</v>
      </c>
      <c r="H591" s="718">
        <f t="shared" si="160"/>
        <v>316.08169163244531</v>
      </c>
      <c r="I591" s="711">
        <f t="shared" si="161"/>
        <v>314.94932489839499</v>
      </c>
      <c r="J591" s="711">
        <f t="shared" si="162"/>
        <v>314.14651413424633</v>
      </c>
      <c r="K591" s="711">
        <f t="shared" si="163"/>
        <v>313.66647691139798</v>
      </c>
      <c r="L591" s="711">
        <f t="shared" si="164"/>
        <v>313.50509595830846</v>
      </c>
      <c r="N591" s="581">
        <v>517</v>
      </c>
      <c r="O591" s="711">
        <f t="shared" si="165"/>
        <v>7.524555614521879</v>
      </c>
      <c r="P591" s="711">
        <f t="shared" si="166"/>
        <v>1186.6641773428289</v>
      </c>
      <c r="Q591" s="711">
        <f t="shared" si="167"/>
        <v>1173.3404721492479</v>
      </c>
      <c r="R591" s="711">
        <f t="shared" si="168"/>
        <v>1163.693983414563</v>
      </c>
      <c r="S591" s="711">
        <f t="shared" si="169"/>
        <v>1157.8106836004981</v>
      </c>
      <c r="T591" s="711">
        <f t="shared" si="170"/>
        <v>1155.7421967676746</v>
      </c>
    </row>
    <row r="592" spans="2:20">
      <c r="B592" s="581">
        <v>518</v>
      </c>
      <c r="C592" s="711">
        <f t="shared" si="155"/>
        <v>7.5391098807008383</v>
      </c>
      <c r="D592" s="711">
        <f t="shared" si="156"/>
        <v>1507.336993324531</v>
      </c>
      <c r="E592" s="711">
        <f t="shared" si="157"/>
        <v>1054.7623893193727</v>
      </c>
      <c r="F592" s="711">
        <f t="shared" si="158"/>
        <v>700.71876801582289</v>
      </c>
      <c r="G592" s="711">
        <f t="shared" si="159"/>
        <v>467.228586620133</v>
      </c>
      <c r="H592" s="718">
        <f t="shared" si="160"/>
        <v>316.16331175264946</v>
      </c>
      <c r="I592" s="711">
        <f t="shared" si="161"/>
        <v>315.02868524605077</v>
      </c>
      <c r="J592" s="711">
        <f t="shared" si="162"/>
        <v>314.2242412057945</v>
      </c>
      <c r="K592" s="711">
        <f t="shared" si="163"/>
        <v>313.7432125031043</v>
      </c>
      <c r="L592" s="711">
        <f t="shared" si="164"/>
        <v>313.58149100198222</v>
      </c>
      <c r="N592" s="581">
        <v>518</v>
      </c>
      <c r="O592" s="711">
        <f t="shared" si="165"/>
        <v>7.5391098807008383</v>
      </c>
      <c r="P592" s="711">
        <f t="shared" si="166"/>
        <v>1187.5209020628197</v>
      </c>
      <c r="Q592" s="711">
        <f t="shared" si="167"/>
        <v>1174.2259823606712</v>
      </c>
      <c r="R592" s="711">
        <f t="shared" si="168"/>
        <v>1164.6001966478534</v>
      </c>
      <c r="S592" s="711">
        <f t="shared" si="169"/>
        <v>1158.729328419839</v>
      </c>
      <c r="T592" s="711">
        <f t="shared" si="170"/>
        <v>1156.6648882682975</v>
      </c>
    </row>
    <row r="593" spans="2:20">
      <c r="B593" s="581">
        <v>519</v>
      </c>
      <c r="C593" s="711">
        <f t="shared" si="155"/>
        <v>7.5536641468797976</v>
      </c>
      <c r="D593" s="711">
        <f t="shared" si="156"/>
        <v>1507.4022968133966</v>
      </c>
      <c r="E593" s="711">
        <f t="shared" si="157"/>
        <v>1055.2067595293681</v>
      </c>
      <c r="F593" s="711">
        <f t="shared" si="158"/>
        <v>701.26245849711802</v>
      </c>
      <c r="G593" s="711">
        <f t="shared" si="159"/>
        <v>467.60031916575991</v>
      </c>
      <c r="H593" s="718">
        <f t="shared" si="160"/>
        <v>316.24507757317576</v>
      </c>
      <c r="I593" s="711">
        <f t="shared" si="161"/>
        <v>315.10819646026602</v>
      </c>
      <c r="J593" s="711">
        <f t="shared" si="162"/>
        <v>314.30212282825187</v>
      </c>
      <c r="K593" s="711">
        <f t="shared" si="163"/>
        <v>313.82010484564933</v>
      </c>
      <c r="L593" s="711">
        <f t="shared" si="164"/>
        <v>313.65804351112706</v>
      </c>
      <c r="N593" s="581">
        <v>519</v>
      </c>
      <c r="O593" s="711">
        <f t="shared" si="165"/>
        <v>7.5536641468797976</v>
      </c>
      <c r="P593" s="711">
        <f t="shared" si="166"/>
        <v>1188.3757437140396</v>
      </c>
      <c r="Q593" s="711">
        <f t="shared" si="167"/>
        <v>1175.109546233223</v>
      </c>
      <c r="R593" s="711">
        <f t="shared" si="168"/>
        <v>1165.5044180373236</v>
      </c>
      <c r="S593" s="711">
        <f t="shared" si="169"/>
        <v>1159.6459540709104</v>
      </c>
      <c r="T593" s="711">
        <f t="shared" si="170"/>
        <v>1157.5855517061027</v>
      </c>
    </row>
    <row r="594" spans="2:20">
      <c r="B594" s="581">
        <v>520</v>
      </c>
      <c r="C594" s="711">
        <f t="shared" si="155"/>
        <v>7.5682184130587569</v>
      </c>
      <c r="D594" s="711">
        <f t="shared" si="156"/>
        <v>1507.4674112107687</v>
      </c>
      <c r="E594" s="711">
        <f t="shared" si="157"/>
        <v>1055.6498680957136</v>
      </c>
      <c r="F594" s="711">
        <f t="shared" si="158"/>
        <v>701.80492552614987</v>
      </c>
      <c r="G594" s="711">
        <f t="shared" si="159"/>
        <v>467.97151949716238</v>
      </c>
      <c r="H594" s="718">
        <f t="shared" si="160"/>
        <v>316.32698873849245</v>
      </c>
      <c r="I594" s="711">
        <f t="shared" si="161"/>
        <v>315.18785818418758</v>
      </c>
      <c r="J594" s="711">
        <f t="shared" si="162"/>
        <v>314.3801586441553</v>
      </c>
      <c r="K594" s="711">
        <f t="shared" si="163"/>
        <v>313.89715358135879</v>
      </c>
      <c r="L594" s="711">
        <f t="shared" si="164"/>
        <v>313.73475312806272</v>
      </c>
      <c r="N594" s="581">
        <v>520</v>
      </c>
      <c r="O594" s="711">
        <f t="shared" si="165"/>
        <v>7.5682184130587569</v>
      </c>
      <c r="P594" s="711">
        <f t="shared" si="166"/>
        <v>1189.228706435448</v>
      </c>
      <c r="Q594" s="711">
        <f t="shared" si="167"/>
        <v>1175.9911680449279</v>
      </c>
      <c r="R594" s="711">
        <f t="shared" si="168"/>
        <v>1166.4066519610185</v>
      </c>
      <c r="S594" s="711">
        <f t="shared" si="169"/>
        <v>1160.560564991815</v>
      </c>
      <c r="T594" s="711">
        <f t="shared" si="170"/>
        <v>1158.5041915387437</v>
      </c>
    </row>
    <row r="595" spans="2:20">
      <c r="B595" s="581">
        <v>521</v>
      </c>
      <c r="C595" s="711">
        <f t="shared" si="155"/>
        <v>7.5827726792377161</v>
      </c>
      <c r="D595" s="711">
        <f t="shared" si="156"/>
        <v>1507.5323372902699</v>
      </c>
      <c r="E595" s="711">
        <f t="shared" si="157"/>
        <v>1056.0917200278116</v>
      </c>
      <c r="F595" s="711">
        <f t="shared" si="158"/>
        <v>702.34617204812878</v>
      </c>
      <c r="G595" s="711">
        <f t="shared" si="159"/>
        <v>468.34218755264868</v>
      </c>
      <c r="H595" s="718">
        <f t="shared" si="160"/>
        <v>316.40904489334002</v>
      </c>
      <c r="I595" s="711">
        <f t="shared" si="161"/>
        <v>315.26767006113346</v>
      </c>
      <c r="J595" s="711">
        <f t="shared" si="162"/>
        <v>314.45834829613773</v>
      </c>
      <c r="K595" s="711">
        <f t="shared" si="163"/>
        <v>313.97435835260774</v>
      </c>
      <c r="L595" s="711">
        <f t="shared" si="164"/>
        <v>313.81161949514228</v>
      </c>
      <c r="N595" s="581">
        <v>521</v>
      </c>
      <c r="O595" s="711">
        <f t="shared" si="165"/>
        <v>7.5827726792377161</v>
      </c>
      <c r="P595" s="711">
        <f t="shared" si="166"/>
        <v>1190.0797943569053</v>
      </c>
      <c r="Q595" s="711">
        <f t="shared" si="167"/>
        <v>1176.8708520644084</v>
      </c>
      <c r="R595" s="711">
        <f t="shared" si="168"/>
        <v>1167.3069027873591</v>
      </c>
      <c r="S595" s="711">
        <f t="shared" si="169"/>
        <v>1161.4731656109018</v>
      </c>
      <c r="T595" s="711">
        <f t="shared" si="170"/>
        <v>1159.4208122140753</v>
      </c>
    </row>
    <row r="596" spans="2:20">
      <c r="B596" s="581">
        <v>522</v>
      </c>
      <c r="C596" s="711">
        <f t="shared" si="155"/>
        <v>7.5973269454166754</v>
      </c>
      <c r="D596" s="711">
        <f t="shared" si="156"/>
        <v>1507.5970758209833</v>
      </c>
      <c r="E596" s="711">
        <f t="shared" si="157"/>
        <v>1056.5323203066516</v>
      </c>
      <c r="F596" s="711">
        <f t="shared" si="158"/>
        <v>702.88620100401351</v>
      </c>
      <c r="G596" s="711">
        <f t="shared" si="159"/>
        <v>468.71232328276398</v>
      </c>
      <c r="H596" s="718">
        <f t="shared" si="160"/>
        <v>316.49124568273618</v>
      </c>
      <c r="I596" s="711">
        <f t="shared" si="161"/>
        <v>315.34763173459936</v>
      </c>
      <c r="J596" s="711">
        <f t="shared" si="162"/>
        <v>314.53669142693491</v>
      </c>
      <c r="K596" s="711">
        <f t="shared" si="163"/>
        <v>314.0517188018282</v>
      </c>
      <c r="L596" s="711">
        <f t="shared" si="164"/>
        <v>313.8886422547601</v>
      </c>
      <c r="N596" s="581">
        <v>522</v>
      </c>
      <c r="O596" s="711">
        <f t="shared" si="165"/>
        <v>7.5973269454166754</v>
      </c>
      <c r="P596" s="711">
        <f t="shared" si="166"/>
        <v>1190.9290115991951</v>
      </c>
      <c r="Q596" s="711">
        <f t="shared" si="167"/>
        <v>1177.748602550904</v>
      </c>
      <c r="R596" s="711">
        <f t="shared" si="168"/>
        <v>1168.2051748751658</v>
      </c>
      <c r="S596" s="711">
        <f t="shared" si="169"/>
        <v>1162.383760346785</v>
      </c>
      <c r="T596" s="711">
        <f t="shared" si="170"/>
        <v>1160.3354181701775</v>
      </c>
    </row>
    <row r="597" spans="2:20">
      <c r="B597" s="581">
        <v>523</v>
      </c>
      <c r="C597" s="711">
        <f t="shared" si="155"/>
        <v>7.6118812115956338</v>
      </c>
      <c r="D597" s="711">
        <f t="shared" si="156"/>
        <v>1507.6616275674889</v>
      </c>
      <c r="E597" s="711">
        <f t="shared" si="157"/>
        <v>1056.9716738850275</v>
      </c>
      <c r="F597" s="711">
        <f t="shared" si="158"/>
        <v>703.42501533047698</v>
      </c>
      <c r="G597" s="711">
        <f t="shared" si="159"/>
        <v>469.0819266501623</v>
      </c>
      <c r="H597" s="718">
        <f t="shared" si="160"/>
        <v>316.57359075198099</v>
      </c>
      <c r="I597" s="711">
        <f t="shared" si="161"/>
        <v>315.42774284826442</v>
      </c>
      <c r="J597" s="711">
        <f t="shared" si="162"/>
        <v>314.61518767939253</v>
      </c>
      <c r="K597" s="711">
        <f t="shared" si="163"/>
        <v>314.12923457151606</v>
      </c>
      <c r="L597" s="711">
        <f t="shared" si="164"/>
        <v>313.96582104935942</v>
      </c>
      <c r="N597" s="581">
        <v>523</v>
      </c>
      <c r="O597" s="711">
        <f t="shared" si="165"/>
        <v>7.6118812115956338</v>
      </c>
      <c r="P597" s="711">
        <f t="shared" si="166"/>
        <v>1191.776362274044</v>
      </c>
      <c r="Q597" s="711">
        <f t="shared" si="167"/>
        <v>1178.624423754293</v>
      </c>
      <c r="R597" s="711">
        <f t="shared" si="168"/>
        <v>1169.1014725736773</v>
      </c>
      <c r="S597" s="711">
        <f t="shared" si="169"/>
        <v>1163.2923536083679</v>
      </c>
      <c r="T597" s="711">
        <f t="shared" si="170"/>
        <v>1161.248013835374</v>
      </c>
    </row>
    <row r="598" spans="2:20">
      <c r="B598" s="581">
        <v>524</v>
      </c>
      <c r="C598" s="711">
        <f t="shared" si="155"/>
        <v>7.6264354777745931</v>
      </c>
      <c r="D598" s="711">
        <f t="shared" si="156"/>
        <v>1507.7259932898983</v>
      </c>
      <c r="E598" s="711">
        <f t="shared" si="157"/>
        <v>1057.409785687752</v>
      </c>
      <c r="F598" s="711">
        <f t="shared" si="158"/>
        <v>703.96261795987164</v>
      </c>
      <c r="G598" s="711">
        <f t="shared" si="159"/>
        <v>469.45099762947893</v>
      </c>
      <c r="H598" s="718">
        <f t="shared" si="160"/>
        <v>316.65607974666159</v>
      </c>
      <c r="I598" s="711">
        <f t="shared" si="161"/>
        <v>315.50800304599744</v>
      </c>
      <c r="J598" s="711">
        <f t="shared" si="162"/>
        <v>314.69383669647277</v>
      </c>
      <c r="K598" s="711">
        <f t="shared" si="163"/>
        <v>314.20690530423894</v>
      </c>
      <c r="L598" s="711">
        <f t="shared" si="164"/>
        <v>314.04315552143947</v>
      </c>
      <c r="N598" s="581">
        <v>524</v>
      </c>
      <c r="O598" s="711">
        <f t="shared" si="165"/>
        <v>7.6264354777745931</v>
      </c>
      <c r="P598" s="711">
        <f t="shared" si="166"/>
        <v>1192.6218504841406</v>
      </c>
      <c r="Q598" s="711">
        <f t="shared" si="167"/>
        <v>1179.4983199151122</v>
      </c>
      <c r="R598" s="711">
        <f t="shared" si="168"/>
        <v>1169.9958002225735</v>
      </c>
      <c r="S598" s="711">
        <f t="shared" si="169"/>
        <v>1164.1989497948623</v>
      </c>
      <c r="T598" s="711">
        <f t="shared" si="170"/>
        <v>1162.1586036282556</v>
      </c>
    </row>
    <row r="599" spans="2:20">
      <c r="B599" s="581">
        <v>525</v>
      </c>
      <c r="C599" s="711">
        <f t="shared" si="155"/>
        <v>7.6409897439535523</v>
      </c>
      <c r="D599" s="711">
        <f t="shared" si="156"/>
        <v>1507.7901737438895</v>
      </c>
      <c r="E599" s="711">
        <f t="shared" si="157"/>
        <v>1057.8466606118695</v>
      </c>
      <c r="F599" s="711">
        <f t="shared" si="158"/>
        <v>704.49901182019676</v>
      </c>
      <c r="G599" s="711">
        <f t="shared" si="159"/>
        <v>469.81953620720452</v>
      </c>
      <c r="H599" s="718">
        <f t="shared" si="160"/>
        <v>316.73871231265701</v>
      </c>
      <c r="I599" s="711">
        <f t="shared" si="161"/>
        <v>315.58841197186274</v>
      </c>
      <c r="J599" s="711">
        <f t="shared" si="162"/>
        <v>314.77263812126102</v>
      </c>
      <c r="K599" s="711">
        <f t="shared" si="163"/>
        <v>314.28473064264296</v>
      </c>
      <c r="L599" s="711">
        <f t="shared" si="164"/>
        <v>314.12064531356305</v>
      </c>
      <c r="N599" s="581">
        <v>525</v>
      </c>
      <c r="O599" s="711">
        <f t="shared" si="165"/>
        <v>7.6409897439535523</v>
      </c>
      <c r="P599" s="711">
        <f t="shared" si="166"/>
        <v>1193.4654803231558</v>
      </c>
      <c r="Q599" s="711">
        <f t="shared" si="167"/>
        <v>1180.3702952645779</v>
      </c>
      <c r="R599" s="711">
        <f t="shared" si="168"/>
        <v>1170.8881621519954</v>
      </c>
      <c r="S599" s="711">
        <f t="shared" si="169"/>
        <v>1165.103553295811</v>
      </c>
      <c r="T599" s="711">
        <f t="shared" si="170"/>
        <v>1163.0671919577017</v>
      </c>
    </row>
    <row r="600" spans="2:20">
      <c r="B600" s="581">
        <v>526</v>
      </c>
      <c r="C600" s="711">
        <f t="shared" si="155"/>
        <v>7.6555440101325116</v>
      </c>
      <c r="D600" s="711">
        <f t="shared" si="156"/>
        <v>1507.8541696807413</v>
      </c>
      <c r="E600" s="711">
        <f t="shared" si="157"/>
        <v>1058.2823035268661</v>
      </c>
      <c r="F600" s="711">
        <f t="shared" si="158"/>
        <v>705.03419983506592</v>
      </c>
      <c r="G600" s="711">
        <f t="shared" si="159"/>
        <v>470.18754238155964</v>
      </c>
      <c r="H600" s="718">
        <f t="shared" si="160"/>
        <v>316.82148809614324</v>
      </c>
      <c r="I600" s="711">
        <f t="shared" si="161"/>
        <v>315.66896927012579</v>
      </c>
      <c r="J600" s="711">
        <f t="shared" si="162"/>
        <v>314.8515915969727</v>
      </c>
      <c r="K600" s="711">
        <f t="shared" si="163"/>
        <v>314.36271022945988</v>
      </c>
      <c r="L600" s="711">
        <f t="shared" si="164"/>
        <v>314.19829006836369</v>
      </c>
      <c r="N600" s="581">
        <v>526</v>
      </c>
      <c r="O600" s="711">
        <f t="shared" si="165"/>
        <v>7.6555440101325116</v>
      </c>
      <c r="P600" s="711">
        <f t="shared" si="166"/>
        <v>1194.3072558757633</v>
      </c>
      <c r="Q600" s="711">
        <f t="shared" si="167"/>
        <v>1181.2403540246059</v>
      </c>
      <c r="R600" s="711">
        <f t="shared" si="168"/>
        <v>1171.7785626825666</v>
      </c>
      <c r="S600" s="711">
        <f t="shared" si="169"/>
        <v>1166.0061684911086</v>
      </c>
      <c r="T600" s="711">
        <f t="shared" si="170"/>
        <v>1163.9737832229</v>
      </c>
    </row>
    <row r="601" spans="2:20">
      <c r="B601" s="581">
        <v>527</v>
      </c>
      <c r="C601" s="711">
        <f t="shared" si="155"/>
        <v>7.6700982763114709</v>
      </c>
      <c r="D601" s="711">
        <f t="shared" si="156"/>
        <v>1507.9179818473683</v>
      </c>
      <c r="E601" s="711">
        <f t="shared" si="157"/>
        <v>1058.7167192748796</v>
      </c>
      <c r="F601" s="711">
        <f t="shared" si="158"/>
        <v>705.56818492367518</v>
      </c>
      <c r="G601" s="711">
        <f t="shared" si="159"/>
        <v>470.55501616237035</v>
      </c>
      <c r="H601" s="718">
        <f t="shared" si="160"/>
        <v>316.90440674359769</v>
      </c>
      <c r="I601" s="711">
        <f t="shared" si="161"/>
        <v>315.74967458525936</v>
      </c>
      <c r="J601" s="711">
        <f t="shared" si="162"/>
        <v>314.9306967669595</v>
      </c>
      <c r="K601" s="711">
        <f t="shared" si="163"/>
        <v>314.44084370751432</v>
      </c>
      <c r="L601" s="711">
        <f t="shared" si="164"/>
        <v>314.27608942855295</v>
      </c>
      <c r="N601" s="581">
        <v>527</v>
      </c>
      <c r="O601" s="711">
        <f t="shared" si="165"/>
        <v>7.6700982763114709</v>
      </c>
      <c r="P601" s="711">
        <f t="shared" si="166"/>
        <v>1195.147181217658</v>
      </c>
      <c r="Q601" s="711">
        <f t="shared" si="167"/>
        <v>1182.1085004078329</v>
      </c>
      <c r="R601" s="711">
        <f t="shared" si="168"/>
        <v>1172.667006125414</v>
      </c>
      <c r="S601" s="711">
        <f t="shared" si="169"/>
        <v>1166.9067997510226</v>
      </c>
      <c r="T601" s="711">
        <f t="shared" si="170"/>
        <v>1164.8783818133695</v>
      </c>
    </row>
    <row r="602" spans="2:20">
      <c r="B602" s="581">
        <v>528</v>
      </c>
      <c r="C602" s="711">
        <f t="shared" si="155"/>
        <v>7.6846525424904302</v>
      </c>
      <c r="D602" s="711">
        <f t="shared" si="156"/>
        <v>1507.9816109863536</v>
      </c>
      <c r="E602" s="711">
        <f t="shared" si="157"/>
        <v>1059.1499126709061</v>
      </c>
      <c r="F602" s="711">
        <f t="shared" si="158"/>
        <v>706.10097000077167</v>
      </c>
      <c r="G602" s="711">
        <f t="shared" si="159"/>
        <v>470.92195757094527</v>
      </c>
      <c r="H602" s="718">
        <f t="shared" si="160"/>
        <v>316.98746790180417</v>
      </c>
      <c r="I602" s="711">
        <f t="shared" si="161"/>
        <v>315.83052756194894</v>
      </c>
      <c r="J602" s="711">
        <f t="shared" si="162"/>
        <v>315.00995327471634</v>
      </c>
      <c r="K602" s="711">
        <f t="shared" si="163"/>
        <v>314.51913071973064</v>
      </c>
      <c r="L602" s="711">
        <f t="shared" si="164"/>
        <v>314.35404303692735</v>
      </c>
      <c r="N602" s="581">
        <v>528</v>
      </c>
      <c r="O602" s="711">
        <f t="shared" si="165"/>
        <v>7.6846525424904302</v>
      </c>
      <c r="P602" s="711">
        <f t="shared" si="166"/>
        <v>1195.9852604155765</v>
      </c>
      <c r="Q602" s="711">
        <f t="shared" si="167"/>
        <v>1182.9747386176361</v>
      </c>
      <c r="R602" s="711">
        <f t="shared" si="168"/>
        <v>1173.5534967821882</v>
      </c>
      <c r="S602" s="711">
        <f t="shared" si="169"/>
        <v>1167.8054514362148</v>
      </c>
      <c r="T602" s="711">
        <f t="shared" si="170"/>
        <v>1165.7809921089811</v>
      </c>
    </row>
    <row r="603" spans="2:20">
      <c r="B603" s="581">
        <v>529</v>
      </c>
      <c r="C603" s="711">
        <f t="shared" si="155"/>
        <v>7.6992068086693894</v>
      </c>
      <c r="D603" s="711">
        <f t="shared" si="156"/>
        <v>1508.045057835983</v>
      </c>
      <c r="E603" s="711">
        <f t="shared" si="157"/>
        <v>1059.5818885030048</v>
      </c>
      <c r="F603" s="711">
        <f t="shared" si="158"/>
        <v>706.63255797662339</v>
      </c>
      <c r="G603" s="711">
        <f t="shared" si="159"/>
        <v>471.28836663995332</v>
      </c>
      <c r="H603" s="718">
        <f t="shared" si="160"/>
        <v>317.07067121785713</v>
      </c>
      <c r="I603" s="711">
        <f t="shared" si="161"/>
        <v>315.9115278450987</v>
      </c>
      <c r="J603" s="711">
        <f t="shared" si="162"/>
        <v>315.08936076388733</v>
      </c>
      <c r="K603" s="711">
        <f t="shared" si="163"/>
        <v>314.59757090913979</v>
      </c>
      <c r="L603" s="711">
        <f t="shared" si="164"/>
        <v>314.43215053637579</v>
      </c>
      <c r="N603" s="581">
        <v>529</v>
      </c>
      <c r="O603" s="711">
        <f t="shared" si="165"/>
        <v>7.6992068086693894</v>
      </c>
      <c r="P603" s="711">
        <f t="shared" si="166"/>
        <v>1196.8214975273177</v>
      </c>
      <c r="Q603" s="711">
        <f t="shared" si="167"/>
        <v>1183.8390728481531</v>
      </c>
      <c r="R603" s="711">
        <f t="shared" si="168"/>
        <v>1174.4380389450857</v>
      </c>
      <c r="S603" s="711">
        <f t="shared" si="169"/>
        <v>1168.7021278977622</v>
      </c>
      <c r="T603" s="711">
        <f t="shared" si="170"/>
        <v>1166.6816184799786</v>
      </c>
    </row>
    <row r="604" spans="2:20">
      <c r="B604" s="581">
        <v>530</v>
      </c>
      <c r="C604" s="711">
        <f t="shared" si="155"/>
        <v>7.7137610748483478</v>
      </c>
      <c r="D604" s="711">
        <f t="shared" si="156"/>
        <v>1508.1083231302778</v>
      </c>
      <c r="E604" s="711">
        <f t="shared" si="157"/>
        <v>1060.0126515325028</v>
      </c>
      <c r="F604" s="711">
        <f t="shared" si="158"/>
        <v>707.16295175698917</v>
      </c>
      <c r="G604" s="711">
        <f t="shared" si="159"/>
        <v>471.65424341330208</v>
      </c>
      <c r="H604" s="718">
        <f t="shared" si="160"/>
        <v>317.1540163391665</v>
      </c>
      <c r="I604" s="711">
        <f t="shared" si="161"/>
        <v>315.99267507983672</v>
      </c>
      <c r="J604" s="711">
        <f t="shared" si="162"/>
        <v>315.16891887827239</v>
      </c>
      <c r="K604" s="711">
        <f t="shared" si="163"/>
        <v>314.67616391888612</v>
      </c>
      <c r="L604" s="711">
        <f t="shared" si="164"/>
        <v>314.51041156988606</v>
      </c>
      <c r="N604" s="581">
        <v>530</v>
      </c>
      <c r="O604" s="711">
        <f t="shared" si="165"/>
        <v>7.7137610748483478</v>
      </c>
      <c r="P604" s="711">
        <f t="shared" si="166"/>
        <v>1197.6558966017603</v>
      </c>
      <c r="Q604" s="711">
        <f t="shared" si="167"/>
        <v>1184.7015072843037</v>
      </c>
      <c r="R604" s="711">
        <f t="shared" si="168"/>
        <v>1175.3206368968681</v>
      </c>
      <c r="S604" s="711">
        <f t="shared" si="169"/>
        <v>1169.5968334771787</v>
      </c>
      <c r="T604" s="711">
        <f t="shared" si="170"/>
        <v>1167.5802652869997</v>
      </c>
    </row>
    <row r="605" spans="2:20">
      <c r="B605" s="581">
        <v>531</v>
      </c>
      <c r="C605" s="711">
        <f t="shared" si="155"/>
        <v>7.7283153410273071</v>
      </c>
      <c r="D605" s="711">
        <f t="shared" si="156"/>
        <v>1508.1714075990285</v>
      </c>
      <c r="E605" s="711">
        <f t="shared" si="157"/>
        <v>1060.4422064941948</v>
      </c>
      <c r="F605" s="711">
        <f t="shared" si="158"/>
        <v>707.69215424308982</v>
      </c>
      <c r="G605" s="711">
        <f t="shared" si="159"/>
        <v>472.01958794601796</v>
      </c>
      <c r="H605" s="718">
        <f t="shared" si="160"/>
        <v>317.23750291346209</v>
      </c>
      <c r="I605" s="711">
        <f t="shared" si="161"/>
        <v>316.07396891152075</v>
      </c>
      <c r="J605" s="711">
        <f t="shared" si="162"/>
        <v>315.24862726183341</v>
      </c>
      <c r="K605" s="711">
        <f t="shared" si="163"/>
        <v>314.7549093922342</v>
      </c>
      <c r="L605" s="711">
        <f t="shared" si="164"/>
        <v>314.58882578055193</v>
      </c>
      <c r="N605" s="581">
        <v>531</v>
      </c>
      <c r="O605" s="711">
        <f t="shared" si="165"/>
        <v>7.7283153410273071</v>
      </c>
      <c r="P605" s="711">
        <f t="shared" si="166"/>
        <v>1198.4884616788847</v>
      </c>
      <c r="Q605" s="711">
        <f t="shared" si="167"/>
        <v>1185.5620461018086</v>
      </c>
      <c r="R605" s="711">
        <f t="shared" si="168"/>
        <v>1176.2012949108841</v>
      </c>
      <c r="S605" s="711">
        <f t="shared" si="169"/>
        <v>1170.489572506435</v>
      </c>
      <c r="T605" s="711">
        <f t="shared" si="170"/>
        <v>1168.4769368810987</v>
      </c>
    </row>
    <row r="606" spans="2:20">
      <c r="B606" s="581">
        <v>532</v>
      </c>
      <c r="C606" s="711">
        <f t="shared" si="155"/>
        <v>7.7428696072062664</v>
      </c>
      <c r="D606" s="711">
        <f t="shared" si="156"/>
        <v>1508.2343119678267</v>
      </c>
      <c r="E606" s="711">
        <f t="shared" si="157"/>
        <v>1060.8705580965443</v>
      </c>
      <c r="F606" s="711">
        <f t="shared" si="158"/>
        <v>708.22016833157898</v>
      </c>
      <c r="G606" s="711">
        <f t="shared" si="159"/>
        <v>472.38440030412664</v>
      </c>
      <c r="H606" s="718">
        <f t="shared" si="160"/>
        <v>317.32113058879821</v>
      </c>
      <c r="I606" s="711">
        <f t="shared" si="161"/>
        <v>316.15540898574363</v>
      </c>
      <c r="J606" s="711">
        <f t="shared" si="162"/>
        <v>315.32848555870049</v>
      </c>
      <c r="K606" s="711">
        <f t="shared" si="163"/>
        <v>314.83380697257536</v>
      </c>
      <c r="L606" s="711">
        <f t="shared" si="164"/>
        <v>314.66739281158004</v>
      </c>
      <c r="N606" s="581">
        <v>532</v>
      </c>
      <c r="O606" s="711">
        <f t="shared" si="165"/>
        <v>7.7428696072062664</v>
      </c>
      <c r="P606" s="711">
        <f t="shared" si="166"/>
        <v>1199.3191967897903</v>
      </c>
      <c r="Q606" s="711">
        <f t="shared" si="167"/>
        <v>1186.4206934672111</v>
      </c>
      <c r="R606" s="711">
        <f t="shared" si="168"/>
        <v>1177.0800172510892</v>
      </c>
      <c r="S606" s="711">
        <f t="shared" si="169"/>
        <v>1171.3803493079804</v>
      </c>
      <c r="T606" s="711">
        <f t="shared" si="170"/>
        <v>1169.3716376037651</v>
      </c>
    </row>
    <row r="607" spans="2:20">
      <c r="B607" s="581">
        <v>533</v>
      </c>
      <c r="C607" s="711">
        <f t="shared" si="155"/>
        <v>7.7574238733852257</v>
      </c>
      <c r="D607" s="711">
        <f t="shared" si="156"/>
        <v>1508.2970369580978</v>
      </c>
      <c r="E607" s="711">
        <f t="shared" si="157"/>
        <v>1061.2977110218808</v>
      </c>
      <c r="F607" s="711">
        <f t="shared" si="158"/>
        <v>708.74699691451553</v>
      </c>
      <c r="G607" s="711">
        <f t="shared" si="159"/>
        <v>472.74868056453477</v>
      </c>
      <c r="H607" s="718">
        <f t="shared" si="160"/>
        <v>317.40489901355778</v>
      </c>
      <c r="I607" s="711">
        <f t="shared" si="161"/>
        <v>316.2369949483388</v>
      </c>
      <c r="J607" s="711">
        <f t="shared" si="162"/>
        <v>315.40849341317801</v>
      </c>
      <c r="K607" s="711">
        <f t="shared" si="163"/>
        <v>314.91285630343435</v>
      </c>
      <c r="L607" s="711">
        <f t="shared" si="164"/>
        <v>314.74611230629671</v>
      </c>
      <c r="N607" s="581">
        <v>533</v>
      </c>
      <c r="O607" s="711">
        <f t="shared" si="165"/>
        <v>7.7574238733852257</v>
      </c>
      <c r="P607" s="711">
        <f t="shared" si="166"/>
        <v>1200.1481059567175</v>
      </c>
      <c r="Q607" s="711">
        <f t="shared" si="167"/>
        <v>1187.277453537896</v>
      </c>
      <c r="R607" s="711">
        <f t="shared" si="168"/>
        <v>1177.956808172067</v>
      </c>
      <c r="S607" s="711">
        <f t="shared" si="169"/>
        <v>1172.2691681947638</v>
      </c>
      <c r="T607" s="711">
        <f t="shared" si="170"/>
        <v>1170.2643717869464</v>
      </c>
    </row>
    <row r="608" spans="2:20">
      <c r="B608" s="581">
        <v>534</v>
      </c>
      <c r="C608" s="711">
        <f t="shared" si="155"/>
        <v>7.7719781395641849</v>
      </c>
      <c r="D608" s="711">
        <f t="shared" si="156"/>
        <v>1508.3595832871331</v>
      </c>
      <c r="E608" s="711">
        <f t="shared" si="157"/>
        <v>1061.7236699265968</v>
      </c>
      <c r="F608" s="711">
        <f t="shared" si="158"/>
        <v>709.27264287933622</v>
      </c>
      <c r="G608" s="711">
        <f t="shared" si="159"/>
        <v>473.11242881491251</v>
      </c>
      <c r="H608" s="718">
        <f t="shared" si="160"/>
        <v>317.488807836457</v>
      </c>
      <c r="I608" s="711">
        <f t="shared" si="161"/>
        <v>316.31872644538527</v>
      </c>
      <c r="J608" s="711">
        <f t="shared" si="162"/>
        <v>315.48865046975084</v>
      </c>
      <c r="K608" s="711">
        <f t="shared" si="163"/>
        <v>314.99205702847598</v>
      </c>
      <c r="L608" s="711">
        <f t="shared" si="164"/>
        <v>314.82498390815425</v>
      </c>
      <c r="N608" s="581">
        <v>534</v>
      </c>
      <c r="O608" s="711">
        <f t="shared" si="165"/>
        <v>7.7719781395641849</v>
      </c>
      <c r="P608" s="711">
        <f t="shared" si="166"/>
        <v>1200.9751931930648</v>
      </c>
      <c r="Q608" s="711">
        <f t="shared" si="167"/>
        <v>1188.1323304621101</v>
      </c>
      <c r="R608" s="711">
        <f t="shared" si="168"/>
        <v>1178.8316719190498</v>
      </c>
      <c r="S608" s="711">
        <f t="shared" si="169"/>
        <v>1173.1560334702535</v>
      </c>
      <c r="T608" s="711">
        <f t="shared" si="170"/>
        <v>1171.1551437530684</v>
      </c>
    </row>
    <row r="609" spans="2:20">
      <c r="B609" s="581">
        <v>535</v>
      </c>
      <c r="C609" s="711">
        <f t="shared" si="155"/>
        <v>7.7865324057431442</v>
      </c>
      <c r="D609" s="711">
        <f t="shared" si="156"/>
        <v>1508.4219516681214</v>
      </c>
      <c r="E609" s="711">
        <f t="shared" si="157"/>
        <v>1062.1484394413408</v>
      </c>
      <c r="F609" s="711">
        <f t="shared" si="158"/>
        <v>709.79710910882886</v>
      </c>
      <c r="G609" s="711">
        <f t="shared" si="159"/>
        <v>473.47564515357732</v>
      </c>
      <c r="H609" s="718">
        <f t="shared" si="160"/>
        <v>317.57285670654932</v>
      </c>
      <c r="I609" s="711">
        <f t="shared" si="161"/>
        <v>316.40060312321333</v>
      </c>
      <c r="J609" s="711">
        <f t="shared" si="162"/>
        <v>315.56895637309037</v>
      </c>
      <c r="K609" s="711">
        <f t="shared" si="163"/>
        <v>315.0714087915112</v>
      </c>
      <c r="L609" s="711">
        <f t="shared" si="164"/>
        <v>314.90400726073801</v>
      </c>
      <c r="N609" s="581">
        <v>535</v>
      </c>
      <c r="O609" s="711">
        <f t="shared" si="165"/>
        <v>7.7865324057431442</v>
      </c>
      <c r="P609" s="711">
        <f t="shared" si="166"/>
        <v>1201.8004625034102</v>
      </c>
      <c r="Q609" s="711">
        <f t="shared" si="167"/>
        <v>1188.9853283789826</v>
      </c>
      <c r="R609" s="711">
        <f t="shared" si="168"/>
        <v>1179.7046127279382</v>
      </c>
      <c r="S609" s="711">
        <f t="shared" si="169"/>
        <v>1174.04094942846</v>
      </c>
      <c r="T609" s="711">
        <f t="shared" si="170"/>
        <v>1172.0439578150563</v>
      </c>
    </row>
    <row r="610" spans="2:20">
      <c r="B610" s="581">
        <v>536</v>
      </c>
      <c r="C610" s="711">
        <f t="shared" si="155"/>
        <v>7.8010866719221035</v>
      </c>
      <c r="D610" s="711">
        <f t="shared" si="156"/>
        <v>1508.4841428101806</v>
      </c>
      <c r="E610" s="711">
        <f t="shared" si="157"/>
        <v>1062.5720241712118</v>
      </c>
      <c r="F610" s="711">
        <f t="shared" si="158"/>
        <v>710.32039848110628</v>
      </c>
      <c r="G610" s="711">
        <f t="shared" si="159"/>
        <v>473.83832968937821</v>
      </c>
      <c r="H610" s="718">
        <f t="shared" si="160"/>
        <v>317.65704527322993</v>
      </c>
      <c r="I610" s="711">
        <f t="shared" si="161"/>
        <v>316.48262462840944</v>
      </c>
      <c r="J610" s="711">
        <f t="shared" si="162"/>
        <v>315.64941076806019</v>
      </c>
      <c r="K610" s="711">
        <f t="shared" si="163"/>
        <v>315.15091123650399</v>
      </c>
      <c r="L610" s="711">
        <f t="shared" si="164"/>
        <v>314.98318200777237</v>
      </c>
      <c r="N610" s="581">
        <v>536</v>
      </c>
      <c r="O610" s="711">
        <f t="shared" si="165"/>
        <v>7.8010866719221035</v>
      </c>
      <c r="P610" s="711">
        <f t="shared" si="166"/>
        <v>1202.6239178835287</v>
      </c>
      <c r="Q610" s="711">
        <f t="shared" si="167"/>
        <v>1189.836451418545</v>
      </c>
      <c r="R610" s="711">
        <f t="shared" si="168"/>
        <v>1180.5756348253228</v>
      </c>
      <c r="S610" s="711">
        <f t="shared" si="169"/>
        <v>1174.9239203539548</v>
      </c>
      <c r="T610" s="711">
        <f t="shared" si="170"/>
        <v>1172.9308182763557</v>
      </c>
    </row>
    <row r="611" spans="2:20">
      <c r="B611" s="581">
        <v>537</v>
      </c>
      <c r="C611" s="711">
        <f t="shared" si="155"/>
        <v>7.8156409381010619</v>
      </c>
      <c r="D611" s="711">
        <f t="shared" si="156"/>
        <v>1508.5461574183889</v>
      </c>
      <c r="E611" s="711">
        <f t="shared" si="157"/>
        <v>1062.994428695949</v>
      </c>
      <c r="F611" s="711">
        <f t="shared" si="158"/>
        <v>710.84251386958056</v>
      </c>
      <c r="G611" s="711">
        <f t="shared" si="159"/>
        <v>474.20048254158144</v>
      </c>
      <c r="H611" s="718">
        <f t="shared" si="160"/>
        <v>317.74137318623968</v>
      </c>
      <c r="I611" s="711">
        <f t="shared" si="161"/>
        <v>316.56479060782175</v>
      </c>
      <c r="J611" s="711">
        <f t="shared" si="162"/>
        <v>315.73001329972215</v>
      </c>
      <c r="K611" s="711">
        <f t="shared" si="163"/>
        <v>315.23056400757713</v>
      </c>
      <c r="L611" s="711">
        <f t="shared" si="164"/>
        <v>315.06250779312779</v>
      </c>
      <c r="N611" s="581">
        <v>537</v>
      </c>
      <c r="O611" s="711">
        <f t="shared" si="165"/>
        <v>7.8156409381010619</v>
      </c>
      <c r="P611" s="711">
        <f t="shared" si="166"/>
        <v>1203.4455633204136</v>
      </c>
      <c r="Q611" s="711">
        <f t="shared" si="167"/>
        <v>1190.685703701751</v>
      </c>
      <c r="R611" s="711">
        <f t="shared" si="168"/>
        <v>1181.4447424285047</v>
      </c>
      <c r="S611" s="711">
        <f t="shared" si="169"/>
        <v>1175.8049505218919</v>
      </c>
      <c r="T611" s="711">
        <f t="shared" si="170"/>
        <v>1173.8157294309535</v>
      </c>
    </row>
    <row r="612" spans="2:20">
      <c r="B612" s="581">
        <v>538</v>
      </c>
      <c r="C612" s="711">
        <f t="shared" si="155"/>
        <v>7.8301952042800211</v>
      </c>
      <c r="D612" s="711">
        <f t="shared" si="156"/>
        <v>1508.6079961938153</v>
      </c>
      <c r="E612" s="711">
        <f t="shared" si="157"/>
        <v>1063.4156575701218</v>
      </c>
      <c r="F612" s="711">
        <f t="shared" si="158"/>
        <v>711.36345814293838</v>
      </c>
      <c r="G612" s="711">
        <f t="shared" si="159"/>
        <v>474.56210383975662</v>
      </c>
      <c r="H612" s="718">
        <f t="shared" si="160"/>
        <v>317.82584009566972</v>
      </c>
      <c r="I612" s="711">
        <f t="shared" si="161"/>
        <v>316.64710070856466</v>
      </c>
      <c r="J612" s="711">
        <f t="shared" si="162"/>
        <v>315.81076361334203</v>
      </c>
      <c r="K612" s="711">
        <f t="shared" si="163"/>
        <v>315.31036674901884</v>
      </c>
      <c r="L612" s="711">
        <f t="shared" si="164"/>
        <v>315.1419842608268</v>
      </c>
      <c r="N612" s="581">
        <v>538</v>
      </c>
      <c r="O612" s="711">
        <f t="shared" si="165"/>
        <v>7.8301952042800211</v>
      </c>
      <c r="P612" s="711">
        <f t="shared" si="166"/>
        <v>1204.2654027922943</v>
      </c>
      <c r="Q612" s="711">
        <f t="shared" si="167"/>
        <v>1191.5330893404964</v>
      </c>
      <c r="R612" s="711">
        <f t="shared" si="168"/>
        <v>1182.3119397455146</v>
      </c>
      <c r="S612" s="711">
        <f t="shared" si="169"/>
        <v>1176.6840441980294</v>
      </c>
      <c r="T612" s="711">
        <f t="shared" si="170"/>
        <v>1174.6986955633975</v>
      </c>
    </row>
    <row r="613" spans="2:20">
      <c r="B613" s="581">
        <v>539</v>
      </c>
      <c r="C613" s="711">
        <f t="shared" si="155"/>
        <v>7.8447494704589804</v>
      </c>
      <c r="D613" s="711">
        <f t="shared" si="156"/>
        <v>1508.6696598335509</v>
      </c>
      <c r="E613" s="711">
        <f t="shared" si="157"/>
        <v>1063.8357153233169</v>
      </c>
      <c r="F613" s="711">
        <f t="shared" si="158"/>
        <v>711.88323416511605</v>
      </c>
      <c r="G613" s="711">
        <f t="shared" si="159"/>
        <v>474.92319372366444</v>
      </c>
      <c r="H613" s="718">
        <f t="shared" si="160"/>
        <v>317.91044565196495</v>
      </c>
      <c r="I613" s="711">
        <f t="shared" si="161"/>
        <v>316.72955457802431</v>
      </c>
      <c r="J613" s="711">
        <f t="shared" si="162"/>
        <v>315.89166135439552</v>
      </c>
      <c r="K613" s="711">
        <f t="shared" si="163"/>
        <v>315.39031910528882</v>
      </c>
      <c r="L613" s="711">
        <f t="shared" si="164"/>
        <v>315.22161105505029</v>
      </c>
      <c r="N613" s="581">
        <v>539</v>
      </c>
      <c r="O613" s="711">
        <f t="shared" si="165"/>
        <v>7.8447494704589804</v>
      </c>
      <c r="P613" s="711">
        <f t="shared" si="166"/>
        <v>1205.083440268656</v>
      </c>
      <c r="Q613" s="711">
        <f t="shared" si="167"/>
        <v>1192.3786124376395</v>
      </c>
      <c r="R613" s="711">
        <f t="shared" si="168"/>
        <v>1183.1772309751345</v>
      </c>
      <c r="S613" s="711">
        <f t="shared" si="169"/>
        <v>1177.5612056387483</v>
      </c>
      <c r="T613" s="711">
        <f t="shared" si="170"/>
        <v>1175.5797209488192</v>
      </c>
    </row>
    <row r="614" spans="2:20">
      <c r="B614" s="581">
        <v>540</v>
      </c>
      <c r="C614" s="711">
        <f t="shared" si="155"/>
        <v>7.8593037366379397</v>
      </c>
      <c r="D614" s="711">
        <f t="shared" si="156"/>
        <v>1508.7311490307386</v>
      </c>
      <c r="E614" s="711">
        <f t="shared" si="157"/>
        <v>1064.2546064603252</v>
      </c>
      <c r="F614" s="711">
        <f t="shared" si="158"/>
        <v>712.40184479527613</v>
      </c>
      <c r="G614" s="711">
        <f t="shared" si="159"/>
        <v>475.28375234314456</v>
      </c>
      <c r="H614" s="718">
        <f t="shared" si="160"/>
        <v>317.99518950592835</v>
      </c>
      <c r="I614" s="711">
        <f t="shared" si="161"/>
        <v>316.81215186386333</v>
      </c>
      <c r="J614" s="711">
        <f t="shared" si="162"/>
        <v>315.97270616857361</v>
      </c>
      <c r="K614" s="711">
        <f t="shared" si="163"/>
        <v>315.4704207210242</v>
      </c>
      <c r="L614" s="711">
        <f t="shared" si="164"/>
        <v>315.30138782014404</v>
      </c>
      <c r="N614" s="581">
        <v>540</v>
      </c>
      <c r="O614" s="711">
        <f t="shared" si="165"/>
        <v>7.8593037366379397</v>
      </c>
      <c r="P614" s="711">
        <f t="shared" si="166"/>
        <v>1205.8996797102595</v>
      </c>
      <c r="Q614" s="711">
        <f t="shared" si="167"/>
        <v>1193.2222770870203</v>
      </c>
      <c r="R614" s="711">
        <f t="shared" si="168"/>
        <v>1184.0406203069176</v>
      </c>
      <c r="S614" s="711">
        <f t="shared" si="169"/>
        <v>1178.4364390910748</v>
      </c>
      <c r="T614" s="711">
        <f t="shared" si="170"/>
        <v>1176.458809852953</v>
      </c>
    </row>
    <row r="615" spans="2:20">
      <c r="B615" s="581">
        <v>541</v>
      </c>
      <c r="C615" s="711">
        <f t="shared" si="155"/>
        <v>7.873858002816899</v>
      </c>
      <c r="D615" s="711">
        <f t="shared" si="156"/>
        <v>1508.792464474604</v>
      </c>
      <c r="E615" s="711">
        <f t="shared" si="157"/>
        <v>1064.6723354613255</v>
      </c>
      <c r="F615" s="711">
        <f t="shared" si="158"/>
        <v>712.91929288778431</v>
      </c>
      <c r="G615" s="711">
        <f t="shared" si="159"/>
        <v>475.64377985800496</v>
      </c>
      <c r="H615" s="718">
        <f t="shared" si="160"/>
        <v>318.08007130872505</v>
      </c>
      <c r="I615" s="711">
        <f t="shared" si="161"/>
        <v>316.89489221402584</v>
      </c>
      <c r="J615" s="711">
        <f t="shared" si="162"/>
        <v>316.05389770178829</v>
      </c>
      <c r="K615" s="711">
        <f t="shared" si="163"/>
        <v>315.55067124104585</v>
      </c>
      <c r="L615" s="711">
        <f t="shared" si="164"/>
        <v>315.38131420062462</v>
      </c>
      <c r="N615" s="581">
        <v>541</v>
      </c>
      <c r="O615" s="711">
        <f t="shared" si="165"/>
        <v>7.873858002816899</v>
      </c>
      <c r="P615" s="711">
        <f t="shared" si="166"/>
        <v>1206.71412506916</v>
      </c>
      <c r="Q615" s="711">
        <f t="shared" si="167"/>
        <v>1194.0640873734801</v>
      </c>
      <c r="R615" s="711">
        <f t="shared" si="168"/>
        <v>1184.9021119212082</v>
      </c>
      <c r="S615" s="711">
        <f t="shared" si="169"/>
        <v>1179.3097487927</v>
      </c>
      <c r="T615" s="711">
        <f t="shared" si="170"/>
        <v>1177.335966532157</v>
      </c>
    </row>
    <row r="616" spans="2:20">
      <c r="B616" s="581">
        <v>542</v>
      </c>
      <c r="C616" s="711">
        <f t="shared" si="155"/>
        <v>7.8884122689958582</v>
      </c>
      <c r="D616" s="711">
        <f t="shared" si="156"/>
        <v>1508.8536068504843</v>
      </c>
      <c r="E616" s="711">
        <f t="shared" si="157"/>
        <v>1065.0889067820663</v>
      </c>
      <c r="F616" s="711">
        <f t="shared" si="158"/>
        <v>713.4355812921857</v>
      </c>
      <c r="G616" s="711">
        <f t="shared" si="159"/>
        <v>476.00327643791206</v>
      </c>
      <c r="H616" s="718">
        <f t="shared" si="160"/>
        <v>318.16509071188614</v>
      </c>
      <c r="I616" s="711">
        <f t="shared" si="161"/>
        <v>316.97777527674219</v>
      </c>
      <c r="J616" s="711">
        <f t="shared" si="162"/>
        <v>316.13523560017825</v>
      </c>
      <c r="K616" s="711">
        <f t="shared" si="163"/>
        <v>315.63107031036395</v>
      </c>
      <c r="L616" s="711">
        <f t="shared" si="164"/>
        <v>315.46138984118556</v>
      </c>
      <c r="N616" s="581">
        <v>542</v>
      </c>
      <c r="O616" s="711">
        <f t="shared" si="165"/>
        <v>7.8884122689958582</v>
      </c>
      <c r="P616" s="711">
        <f t="shared" si="166"/>
        <v>1207.5267802887249</v>
      </c>
      <c r="Q616" s="711">
        <f t="shared" si="167"/>
        <v>1194.9040473728828</v>
      </c>
      <c r="R616" s="711">
        <f t="shared" si="168"/>
        <v>1185.7617099891622</v>
      </c>
      <c r="S616" s="711">
        <f t="shared" si="169"/>
        <v>1180.1811389720006</v>
      </c>
      <c r="T616" s="711">
        <f t="shared" si="170"/>
        <v>1178.2111952334344</v>
      </c>
    </row>
    <row r="617" spans="2:20">
      <c r="B617" s="581">
        <v>543</v>
      </c>
      <c r="C617" s="711">
        <f t="shared" si="155"/>
        <v>7.9029665351748175</v>
      </c>
      <c r="D617" s="711">
        <f t="shared" si="156"/>
        <v>1508.9145768398585</v>
      </c>
      <c r="E617" s="711">
        <f t="shared" si="157"/>
        <v>1065.5043248540487</v>
      </c>
      <c r="F617" s="711">
        <f t="shared" si="158"/>
        <v>713.95071285318352</v>
      </c>
      <c r="G617" s="711">
        <f t="shared" si="159"/>
        <v>476.36224226228154</v>
      </c>
      <c r="H617" s="718">
        <f t="shared" si="160"/>
        <v>318.25024736731234</v>
      </c>
      <c r="I617" s="711">
        <f t="shared" si="161"/>
        <v>317.06080070053395</v>
      </c>
      <c r="J617" s="711">
        <f t="shared" si="162"/>
        <v>316.21671951011399</v>
      </c>
      <c r="K617" s="711">
        <f t="shared" si="163"/>
        <v>315.71161757418429</v>
      </c>
      <c r="L617" s="711">
        <f t="shared" si="164"/>
        <v>315.54161438670337</v>
      </c>
      <c r="N617" s="581">
        <v>543</v>
      </c>
      <c r="O617" s="711">
        <f t="shared" si="165"/>
        <v>7.9029665351748175</v>
      </c>
      <c r="P617" s="711">
        <f t="shared" si="166"/>
        <v>1208.337649303656</v>
      </c>
      <c r="Q617" s="711">
        <f t="shared" si="167"/>
        <v>1195.7421611521331</v>
      </c>
      <c r="R617" s="711">
        <f t="shared" si="168"/>
        <v>1186.6194186727678</v>
      </c>
      <c r="S617" s="711">
        <f t="shared" si="169"/>
        <v>1181.0506138480596</v>
      </c>
      <c r="T617" s="711">
        <f t="shared" si="170"/>
        <v>1179.0845001944531</v>
      </c>
    </row>
    <row r="618" spans="2:20">
      <c r="B618" s="581">
        <v>544</v>
      </c>
      <c r="C618" s="711">
        <f t="shared" si="155"/>
        <v>7.9175208013537759</v>
      </c>
      <c r="D618" s="711">
        <f t="shared" si="156"/>
        <v>1508.9753751203762</v>
      </c>
      <c r="E618" s="711">
        <f t="shared" si="157"/>
        <v>1065.9185940847049</v>
      </c>
      <c r="F618" s="711">
        <f t="shared" si="158"/>
        <v>714.46469041061698</v>
      </c>
      <c r="G618" s="711">
        <f t="shared" si="159"/>
        <v>476.72067752017045</v>
      </c>
      <c r="H618" s="718">
        <f t="shared" si="160"/>
        <v>318.33554092727826</v>
      </c>
      <c r="I618" s="711">
        <f t="shared" si="161"/>
        <v>317.14396813421843</v>
      </c>
      <c r="J618" s="711">
        <f t="shared" si="162"/>
        <v>316.29834907820361</v>
      </c>
      <c r="K618" s="711">
        <f t="shared" si="163"/>
        <v>315.79231267791386</v>
      </c>
      <c r="L618" s="711">
        <f t="shared" si="164"/>
        <v>315.62198748224375</v>
      </c>
      <c r="N618" s="581">
        <v>544</v>
      </c>
      <c r="O618" s="711">
        <f t="shared" si="165"/>
        <v>7.9175208013537759</v>
      </c>
      <c r="P618" s="711">
        <f t="shared" si="166"/>
        <v>1209.1467360400054</v>
      </c>
      <c r="Q618" s="711">
        <f t="shared" si="167"/>
        <v>1196.5784327691963</v>
      </c>
      <c r="R618" s="711">
        <f t="shared" si="168"/>
        <v>1187.475242124865</v>
      </c>
      <c r="S618" s="711">
        <f t="shared" si="169"/>
        <v>1181.9181776306859</v>
      </c>
      <c r="T618" s="711">
        <f t="shared" si="170"/>
        <v>1179.9558856435674</v>
      </c>
    </row>
    <row r="619" spans="2:20">
      <c r="B619" s="581">
        <v>545</v>
      </c>
      <c r="C619" s="711">
        <f t="shared" si="155"/>
        <v>7.9320750675327352</v>
      </c>
      <c r="D619" s="711">
        <f t="shared" si="156"/>
        <v>1509.036002365887</v>
      </c>
      <c r="E619" s="711">
        <f t="shared" si="157"/>
        <v>1066.3317188575759</v>
      </c>
      <c r="F619" s="711">
        <f t="shared" si="158"/>
        <v>714.9775167994402</v>
      </c>
      <c r="G619" s="711">
        <f t="shared" si="159"/>
        <v>477.07858241016976</v>
      </c>
      <c r="H619" s="718">
        <f t="shared" si="160"/>
        <v>318.42097104443593</v>
      </c>
      <c r="I619" s="711">
        <f t="shared" si="161"/>
        <v>317.22727722691332</v>
      </c>
      <c r="J619" s="711">
        <f t="shared" si="162"/>
        <v>316.380123951298</v>
      </c>
      <c r="K619" s="711">
        <f t="shared" si="163"/>
        <v>315.87315526716657</v>
      </c>
      <c r="L619" s="711">
        <f t="shared" si="164"/>
        <v>315.70250877306694</v>
      </c>
      <c r="N619" s="581">
        <v>545</v>
      </c>
      <c r="O619" s="711">
        <f t="shared" si="165"/>
        <v>7.9320750675327352</v>
      </c>
      <c r="P619" s="711">
        <f t="shared" si="166"/>
        <v>1209.954044415196</v>
      </c>
      <c r="Q619" s="711">
        <f t="shared" si="167"/>
        <v>1197.4128662731189</v>
      </c>
      <c r="R619" s="711">
        <f t="shared" si="168"/>
        <v>1188.3291844891658</v>
      </c>
      <c r="S619" s="711">
        <f t="shared" si="169"/>
        <v>1182.7838345204361</v>
      </c>
      <c r="T619" s="711">
        <f t="shared" si="170"/>
        <v>1180.8253557998364</v>
      </c>
    </row>
    <row r="620" spans="2:20">
      <c r="B620" s="581">
        <v>546</v>
      </c>
      <c r="C620" s="711">
        <f t="shared" si="155"/>
        <v>7.9466293337116944</v>
      </c>
      <c r="D620" s="711">
        <f t="shared" si="156"/>
        <v>1509.0964592464693</v>
      </c>
      <c r="E620" s="711">
        <f t="shared" si="157"/>
        <v>1066.7437035324883</v>
      </c>
      <c r="F620" s="711">
        <f t="shared" si="158"/>
        <v>715.48919484970156</v>
      </c>
      <c r="G620" s="711">
        <f t="shared" si="159"/>
        <v>477.43595714029823</v>
      </c>
      <c r="H620" s="718">
        <f t="shared" si="160"/>
        <v>318.50653737181841</v>
      </c>
      <c r="I620" s="711">
        <f t="shared" si="161"/>
        <v>317.31072762804178</v>
      </c>
      <c r="J620" s="711">
        <f t="shared" si="162"/>
        <v>316.46204377649599</v>
      </c>
      <c r="K620" s="711">
        <f t="shared" si="163"/>
        <v>315.95414498776921</v>
      </c>
      <c r="L620" s="711">
        <f t="shared" si="164"/>
        <v>315.78317790463416</v>
      </c>
      <c r="N620" s="581">
        <v>546</v>
      </c>
      <c r="O620" s="711">
        <f t="shared" si="165"/>
        <v>7.9466293337116944</v>
      </c>
      <c r="P620" s="711">
        <f t="shared" si="166"/>
        <v>1210.75957833804</v>
      </c>
      <c r="Q620" s="711">
        <f t="shared" si="167"/>
        <v>1198.2454657040475</v>
      </c>
      <c r="R620" s="711">
        <f t="shared" si="168"/>
        <v>1189.1812499002745</v>
      </c>
      <c r="S620" s="711">
        <f t="shared" si="169"/>
        <v>1183.6475887086335</v>
      </c>
      <c r="T620" s="711">
        <f t="shared" si="170"/>
        <v>1181.6929148730474</v>
      </c>
    </row>
    <row r="621" spans="2:20">
      <c r="B621" s="581">
        <v>547</v>
      </c>
      <c r="C621" s="711">
        <f t="shared" si="155"/>
        <v>7.9611835998906537</v>
      </c>
      <c r="D621" s="711">
        <f t="shared" si="156"/>
        <v>1509.1567464284583</v>
      </c>
      <c r="E621" s="711">
        <f t="shared" si="157"/>
        <v>1067.1545524457288</v>
      </c>
      <c r="F621" s="711">
        <f t="shared" si="158"/>
        <v>715.99972738652332</v>
      </c>
      <c r="G621" s="711">
        <f t="shared" si="159"/>
        <v>477.7928019278969</v>
      </c>
      <c r="H621" s="718">
        <f t="shared" si="160"/>
        <v>318.5922395628437</v>
      </c>
      <c r="I621" s="711">
        <f t="shared" si="161"/>
        <v>317.39431898733642</v>
      </c>
      <c r="J621" s="711">
        <f t="shared" si="162"/>
        <v>316.54410820114981</v>
      </c>
      <c r="K621" s="711">
        <f t="shared" si="163"/>
        <v>316.03528148576675</v>
      </c>
      <c r="L621" s="711">
        <f t="shared" si="164"/>
        <v>315.86399452261298</v>
      </c>
      <c r="N621" s="581">
        <v>547</v>
      </c>
      <c r="O621" s="711">
        <f t="shared" si="165"/>
        <v>7.9611835998906537</v>
      </c>
      <c r="P621" s="711">
        <f t="shared" si="166"/>
        <v>1211.5633417087593</v>
      </c>
      <c r="Q621" s="711">
        <f t="shared" si="167"/>
        <v>1199.0762350932484</v>
      </c>
      <c r="R621" s="711">
        <f t="shared" si="168"/>
        <v>1190.0314424837075</v>
      </c>
      <c r="S621" s="711">
        <f t="shared" si="169"/>
        <v>1184.5094443773894</v>
      </c>
      <c r="T621" s="711">
        <f t="shared" si="170"/>
        <v>1182.5585670637331</v>
      </c>
    </row>
    <row r="622" spans="2:20">
      <c r="B622" s="581">
        <v>548</v>
      </c>
      <c r="C622" s="711">
        <f t="shared" si="155"/>
        <v>7.975737866069613</v>
      </c>
      <c r="D622" s="711">
        <f t="shared" si="156"/>
        <v>1509.2168645744746</v>
      </c>
      <c r="E622" s="711">
        <f t="shared" si="157"/>
        <v>1067.5642699102175</v>
      </c>
      <c r="F622" s="711">
        <f t="shared" si="158"/>
        <v>716.50911723008187</v>
      </c>
      <c r="G622" s="711">
        <f t="shared" si="159"/>
        <v>478.14911699952449</v>
      </c>
      <c r="H622" s="718">
        <f t="shared" si="160"/>
        <v>318.6780772713181</v>
      </c>
      <c r="I622" s="711">
        <f t="shared" si="161"/>
        <v>317.47805095484421</v>
      </c>
      <c r="J622" s="711">
        <f t="shared" si="162"/>
        <v>316.62631687287012</v>
      </c>
      <c r="K622" s="711">
        <f t="shared" si="163"/>
        <v>316.11656440742814</v>
      </c>
      <c r="L622" s="711">
        <f t="shared" si="164"/>
        <v>315.94495827288301</v>
      </c>
      <c r="N622" s="581">
        <v>548</v>
      </c>
      <c r="O622" s="711">
        <f t="shared" si="165"/>
        <v>7.975737866069613</v>
      </c>
      <c r="P622" s="711">
        <f t="shared" si="166"/>
        <v>1212.3653384190018</v>
      </c>
      <c r="Q622" s="711">
        <f t="shared" si="167"/>
        <v>1199.9051784631276</v>
      </c>
      <c r="R622" s="711">
        <f t="shared" si="168"/>
        <v>1190.8797663559135</v>
      </c>
      <c r="S622" s="711">
        <f t="shared" si="169"/>
        <v>1185.3694056996223</v>
      </c>
      <c r="T622" s="711">
        <f t="shared" si="170"/>
        <v>1183.4223165631947</v>
      </c>
    </row>
    <row r="623" spans="2:20">
      <c r="B623" s="581">
        <v>549</v>
      </c>
      <c r="C623" s="711">
        <f t="shared" si="155"/>
        <v>7.9902921322485723</v>
      </c>
      <c r="D623" s="711">
        <f t="shared" si="156"/>
        <v>1509.2768143434523</v>
      </c>
      <c r="E623" s="711">
        <f t="shared" si="157"/>
        <v>1067.9728602156797</v>
      </c>
      <c r="F623" s="711">
        <f t="shared" si="158"/>
        <v>717.01736719558892</v>
      </c>
      <c r="G623" s="711">
        <f t="shared" si="159"/>
        <v>478.50490259085376</v>
      </c>
      <c r="H623" s="718">
        <f t="shared" si="160"/>
        <v>318.76405015144013</v>
      </c>
      <c r="I623" s="711">
        <f t="shared" si="161"/>
        <v>317.56192318093059</v>
      </c>
      <c r="J623" s="711">
        <f t="shared" si="162"/>
        <v>316.70866943953115</v>
      </c>
      <c r="K623" s="711">
        <f t="shared" si="163"/>
        <v>316.19799339925163</v>
      </c>
      <c r="L623" s="711">
        <f t="shared" si="164"/>
        <v>316.02606880154201</v>
      </c>
      <c r="N623" s="581">
        <v>549</v>
      </c>
      <c r="O623" s="711">
        <f t="shared" si="165"/>
        <v>7.9902921322485723</v>
      </c>
      <c r="P623" s="711">
        <f t="shared" si="166"/>
        <v>1213.1655723518622</v>
      </c>
      <c r="Q623" s="711">
        <f t="shared" si="167"/>
        <v>1200.7322998272493</v>
      </c>
      <c r="R623" s="711">
        <f t="shared" si="168"/>
        <v>1191.7262256242932</v>
      </c>
      <c r="S623" s="711">
        <f t="shared" si="169"/>
        <v>1186.2274768390789</v>
      </c>
      <c r="T623" s="711">
        <f t="shared" si="170"/>
        <v>1184.2841675535203</v>
      </c>
    </row>
    <row r="624" spans="2:20">
      <c r="B624" s="581">
        <v>550</v>
      </c>
      <c r="C624" s="711">
        <f t="shared" si="155"/>
        <v>8.0048463984275315</v>
      </c>
      <c r="D624" s="711">
        <f t="shared" si="156"/>
        <v>1509.3365963906665</v>
      </c>
      <c r="E624" s="711">
        <f t="shared" si="157"/>
        <v>1068.3803276288158</v>
      </c>
      <c r="F624" s="711">
        <f t="shared" si="158"/>
        <v>717.5244800932727</v>
      </c>
      <c r="G624" s="711">
        <f t="shared" si="159"/>
        <v>478.86015894656862</v>
      </c>
      <c r="H624" s="718">
        <f t="shared" si="160"/>
        <v>318.85015785780377</v>
      </c>
      <c r="I624" s="711">
        <f t="shared" si="161"/>
        <v>317.64593531628418</v>
      </c>
      <c r="J624" s="711">
        <f t="shared" si="162"/>
        <v>316.79116554927572</v>
      </c>
      <c r="K624" s="711">
        <f t="shared" si="163"/>
        <v>316.27956810797036</v>
      </c>
      <c r="L624" s="711">
        <f t="shared" si="164"/>
        <v>316.10732575491068</v>
      </c>
      <c r="N624" s="581">
        <v>550</v>
      </c>
      <c r="O624" s="711">
        <f t="shared" si="165"/>
        <v>8.0048463984275315</v>
      </c>
      <c r="P624" s="711">
        <f t="shared" si="166"/>
        <v>1213.9640473819002</v>
      </c>
      <c r="Q624" s="711">
        <f t="shared" si="167"/>
        <v>1201.5576031903565</v>
      </c>
      <c r="R624" s="711">
        <f t="shared" si="168"/>
        <v>1192.5708243872193</v>
      </c>
      <c r="S624" s="711">
        <f t="shared" si="169"/>
        <v>1187.0836619503541</v>
      </c>
      <c r="T624" s="711">
        <f t="shared" si="170"/>
        <v>1185.1441242076062</v>
      </c>
    </row>
    <row r="625" spans="2:20">
      <c r="B625" s="581">
        <v>551</v>
      </c>
      <c r="C625" s="711">
        <f t="shared" si="155"/>
        <v>8.0194006646064899</v>
      </c>
      <c r="D625" s="711">
        <f t="shared" si="156"/>
        <v>1509.396211367761</v>
      </c>
      <c r="E625" s="711">
        <f t="shared" si="157"/>
        <v>1068.7866763934705</v>
      </c>
      <c r="F625" s="711">
        <f t="shared" si="158"/>
        <v>718.03045872835946</v>
      </c>
      <c r="G625" s="711">
        <f t="shared" si="159"/>
        <v>479.21488632026217</v>
      </c>
      <c r="H625" s="718">
        <f t="shared" si="160"/>
        <v>318.93640004540214</v>
      </c>
      <c r="I625" s="711">
        <f t="shared" si="161"/>
        <v>317.730087011921</v>
      </c>
      <c r="J625" s="711">
        <f t="shared" si="162"/>
        <v>316.87380485052029</v>
      </c>
      <c r="K625" s="711">
        <f t="shared" si="163"/>
        <v>316.36128818055761</v>
      </c>
      <c r="L625" s="711">
        <f t="shared" si="164"/>
        <v>316.18872877953891</v>
      </c>
      <c r="N625" s="581">
        <v>551</v>
      </c>
      <c r="O625" s="711">
        <f t="shared" si="165"/>
        <v>8.0194006646064899</v>
      </c>
      <c r="P625" s="711">
        <f t="shared" si="166"/>
        <v>1214.7607673751593</v>
      </c>
      <c r="Q625" s="711">
        <f t="shared" si="167"/>
        <v>1202.3810925483897</v>
      </c>
      <c r="R625" s="711">
        <f t="shared" si="168"/>
        <v>1193.4135667340565</v>
      </c>
      <c r="S625" s="711">
        <f t="shared" si="169"/>
        <v>1187.9379651789113</v>
      </c>
      <c r="T625" s="711">
        <f t="shared" si="170"/>
        <v>1186.0021906891761</v>
      </c>
    </row>
    <row r="626" spans="2:20">
      <c r="B626" s="581">
        <v>552</v>
      </c>
      <c r="C626" s="711">
        <f t="shared" si="155"/>
        <v>8.0339549307854501</v>
      </c>
      <c r="D626" s="711">
        <f t="shared" si="156"/>
        <v>1509.4556599227749</v>
      </c>
      <c r="E626" s="711">
        <f t="shared" si="157"/>
        <v>1069.1919107307997</v>
      </c>
      <c r="F626" s="711">
        <f t="shared" si="158"/>
        <v>718.53530590105572</v>
      </c>
      <c r="G626" s="711">
        <f t="shared" si="159"/>
        <v>479.56908497433574</v>
      </c>
      <c r="H626" s="718">
        <f t="shared" si="160"/>
        <v>319.02277636963072</v>
      </c>
      <c r="I626" s="711">
        <f t="shared" si="161"/>
        <v>317.81437791918881</v>
      </c>
      <c r="J626" s="711">
        <f t="shared" si="162"/>
        <v>316.95658699195963</v>
      </c>
      <c r="K626" s="711">
        <f t="shared" si="163"/>
        <v>316.44315326423231</v>
      </c>
      <c r="L626" s="711">
        <f t="shared" si="164"/>
        <v>316.27027752221056</v>
      </c>
      <c r="N626" s="581">
        <v>552</v>
      </c>
      <c r="O626" s="711">
        <f t="shared" si="165"/>
        <v>8.0339549307854501</v>
      </c>
      <c r="P626" s="711">
        <f t="shared" si="166"/>
        <v>1215.5557361891854</v>
      </c>
      <c r="Q626" s="711">
        <f t="shared" si="167"/>
        <v>1203.202771888506</v>
      </c>
      <c r="R626" s="711">
        <f t="shared" si="168"/>
        <v>1194.254456745181</v>
      </c>
      <c r="S626" s="711">
        <f t="shared" si="169"/>
        <v>1188.7903906611018</v>
      </c>
      <c r="T626" s="711">
        <f t="shared" si="170"/>
        <v>1186.8583711528029</v>
      </c>
    </row>
    <row r="627" spans="2:20">
      <c r="B627" s="581">
        <v>553</v>
      </c>
      <c r="C627" s="711">
        <f t="shared" si="155"/>
        <v>8.0485091969644085</v>
      </c>
      <c r="D627" s="711">
        <f t="shared" si="156"/>
        <v>1509.5149427001706</v>
      </c>
      <c r="E627" s="711">
        <f t="shared" si="157"/>
        <v>1069.596034839436</v>
      </c>
      <c r="F627" s="711">
        <f t="shared" si="158"/>
        <v>719.03902440653087</v>
      </c>
      <c r="G627" s="711">
        <f t="shared" si="159"/>
        <v>479.92275517989822</v>
      </c>
      <c r="H627" s="718">
        <f t="shared" si="160"/>
        <v>319.10928648629096</v>
      </c>
      <c r="I627" s="711">
        <f t="shared" si="161"/>
        <v>317.89880768977133</v>
      </c>
      <c r="J627" s="711">
        <f t="shared" si="162"/>
        <v>317.03951162257209</v>
      </c>
      <c r="K627" s="711">
        <f t="shared" si="163"/>
        <v>316.52516300646397</v>
      </c>
      <c r="L627" s="711">
        <f t="shared" si="164"/>
        <v>316.3519716299495</v>
      </c>
      <c r="N627" s="581">
        <v>553</v>
      </c>
      <c r="O627" s="711">
        <f t="shared" si="165"/>
        <v>8.0485091969644085</v>
      </c>
      <c r="P627" s="711">
        <f t="shared" si="166"/>
        <v>1216.3489576730453</v>
      </c>
      <c r="Q627" s="711">
        <f t="shared" si="167"/>
        <v>1204.0226451890994</v>
      </c>
      <c r="R627" s="711">
        <f t="shared" si="168"/>
        <v>1195.0934984920002</v>
      </c>
      <c r="S627" s="711">
        <f t="shared" si="169"/>
        <v>1189.6409425241857</v>
      </c>
      <c r="T627" s="711">
        <f t="shared" si="170"/>
        <v>1187.7126697439269</v>
      </c>
    </row>
    <row r="628" spans="2:20">
      <c r="B628" s="581">
        <v>554</v>
      </c>
      <c r="C628" s="711">
        <f t="shared" si="155"/>
        <v>8.0630634631433686</v>
      </c>
      <c r="D628" s="711">
        <f t="shared" si="156"/>
        <v>1509.5740603408599</v>
      </c>
      <c r="E628" s="711">
        <f t="shared" si="157"/>
        <v>1069.9990528956534</v>
      </c>
      <c r="F628" s="711">
        <f t="shared" si="158"/>
        <v>719.54161703490081</v>
      </c>
      <c r="G628" s="711">
        <f t="shared" si="159"/>
        <v>480.27589721666709</v>
      </c>
      <c r="H628" s="718">
        <f t="shared" si="160"/>
        <v>319.19593005159351</v>
      </c>
      <c r="I628" s="711">
        <f t="shared" si="161"/>
        <v>317.98337597569218</v>
      </c>
      <c r="J628" s="711">
        <f t="shared" si="162"/>
        <v>317.12257839162419</v>
      </c>
      <c r="K628" s="711">
        <f t="shared" si="163"/>
        <v>316.60731705497813</v>
      </c>
      <c r="L628" s="711">
        <f t="shared" si="164"/>
        <v>316.43381075002446</v>
      </c>
      <c r="N628" s="581">
        <v>554</v>
      </c>
      <c r="O628" s="711">
        <f t="shared" si="165"/>
        <v>8.0630634631433686</v>
      </c>
      <c r="P628" s="711">
        <f t="shared" si="166"/>
        <v>1217.1404356673463</v>
      </c>
      <c r="Q628" s="711">
        <f t="shared" si="167"/>
        <v>1204.8407164198188</v>
      </c>
      <c r="R628" s="711">
        <f t="shared" si="168"/>
        <v>1195.9306960369731</v>
      </c>
      <c r="S628" s="711">
        <f t="shared" si="169"/>
        <v>1190.4896248863508</v>
      </c>
      <c r="T628" s="711">
        <f t="shared" si="170"/>
        <v>1188.5650905988773</v>
      </c>
    </row>
    <row r="629" spans="2:20">
      <c r="B629" s="581">
        <v>555</v>
      </c>
      <c r="C629" s="711">
        <f t="shared" si="155"/>
        <v>8.077617729322327</v>
      </c>
      <c r="D629" s="711">
        <f t="shared" si="156"/>
        <v>1509.6330134822306</v>
      </c>
      <c r="E629" s="711">
        <f t="shared" si="157"/>
        <v>1070.4009690535304</v>
      </c>
      <c r="F629" s="711">
        <f t="shared" si="158"/>
        <v>720.04308657121101</v>
      </c>
      <c r="G629" s="711">
        <f t="shared" si="159"/>
        <v>480.62851137286958</v>
      </c>
      <c r="H629" s="718">
        <f t="shared" si="160"/>
        <v>319.28270672216161</v>
      </c>
      <c r="I629" s="711">
        <f t="shared" si="161"/>
        <v>318.06808242931942</v>
      </c>
      <c r="J629" s="711">
        <f t="shared" si="162"/>
        <v>317.20578694867521</v>
      </c>
      <c r="K629" s="711">
        <f t="shared" si="163"/>
        <v>316.68961505776144</v>
      </c>
      <c r="L629" s="711">
        <f t="shared" si="164"/>
        <v>316.51579452995435</v>
      </c>
      <c r="N629" s="581">
        <v>555</v>
      </c>
      <c r="O629" s="711">
        <f t="shared" si="165"/>
        <v>8.077617729322327</v>
      </c>
      <c r="P629" s="711">
        <f t="shared" si="166"/>
        <v>1217.9301740042536</v>
      </c>
      <c r="Q629" s="711">
        <f t="shared" si="167"/>
        <v>1205.6569895415887</v>
      </c>
      <c r="R629" s="711">
        <f t="shared" si="168"/>
        <v>1196.7660534336289</v>
      </c>
      <c r="S629" s="711">
        <f t="shared" si="169"/>
        <v>1191.3364418567339</v>
      </c>
      <c r="T629" s="711">
        <f t="shared" si="170"/>
        <v>1189.4156378448915</v>
      </c>
    </row>
    <row r="630" spans="2:20">
      <c r="B630" s="581">
        <v>556</v>
      </c>
      <c r="C630" s="711">
        <f t="shared" si="155"/>
        <v>8.0921719955012854</v>
      </c>
      <c r="D630" s="711">
        <f t="shared" si="156"/>
        <v>1509.6918027581733</v>
      </c>
      <c r="E630" s="711">
        <f t="shared" si="157"/>
        <v>1070.8017874451107</v>
      </c>
      <c r="F630" s="711">
        <f t="shared" si="158"/>
        <v>720.54343579542069</v>
      </c>
      <c r="G630" s="711">
        <f t="shared" si="159"/>
        <v>480.98059794514495</v>
      </c>
      <c r="H630" s="718">
        <f t="shared" si="160"/>
        <v>319.36961615503418</v>
      </c>
      <c r="I630" s="711">
        <f t="shared" si="161"/>
        <v>318.15292670336947</v>
      </c>
      <c r="J630" s="711">
        <f t="shared" si="162"/>
        <v>317.28913694358215</v>
      </c>
      <c r="K630" s="711">
        <f t="shared" si="163"/>
        <v>316.77205666306651</v>
      </c>
      <c r="L630" s="711">
        <f t="shared" si="164"/>
        <v>316.59792261751363</v>
      </c>
      <c r="N630" s="581">
        <v>556</v>
      </c>
      <c r="O630" s="711">
        <f t="shared" si="165"/>
        <v>8.0921719955012854</v>
      </c>
      <c r="P630" s="711">
        <f t="shared" si="166"/>
        <v>1218.7181765075093</v>
      </c>
      <c r="Q630" s="711">
        <f t="shared" si="167"/>
        <v>1206.4714685066265</v>
      </c>
      <c r="R630" s="711">
        <f t="shared" si="168"/>
        <v>1197.5995747265877</v>
      </c>
      <c r="S630" s="711">
        <f t="shared" si="169"/>
        <v>1192.1813975354394</v>
      </c>
      <c r="T630" s="711">
        <f t="shared" si="170"/>
        <v>1190.2643156001354</v>
      </c>
    </row>
    <row r="631" spans="2:20">
      <c r="B631" s="581">
        <v>557</v>
      </c>
      <c r="C631" s="711">
        <f t="shared" si="155"/>
        <v>8.1067262616802456</v>
      </c>
      <c r="D631" s="711">
        <f t="shared" si="156"/>
        <v>1509.7504287991064</v>
      </c>
      <c r="E631" s="711">
        <f t="shared" si="157"/>
        <v>1071.2015121805637</v>
      </c>
      <c r="F631" s="711">
        <f t="shared" si="158"/>
        <v>721.04266748238717</v>
      </c>
      <c r="G631" s="711">
        <f t="shared" si="159"/>
        <v>481.33215723844751</v>
      </c>
      <c r="H631" s="718">
        <f t="shared" si="160"/>
        <v>319.4566580076692</v>
      </c>
      <c r="I631" s="711">
        <f t="shared" si="161"/>
        <v>318.23790845091105</v>
      </c>
      <c r="J631" s="711">
        <f t="shared" si="162"/>
        <v>317.37262802650434</v>
      </c>
      <c r="K631" s="711">
        <f t="shared" si="163"/>
        <v>316.85464151941727</v>
      </c>
      <c r="L631" s="711">
        <f t="shared" si="164"/>
        <v>316.68019466073719</v>
      </c>
      <c r="N631" s="581">
        <v>557</v>
      </c>
      <c r="O631" s="711">
        <f t="shared" si="165"/>
        <v>8.1067262616802456</v>
      </c>
      <c r="P631" s="711">
        <f t="shared" si="166"/>
        <v>1219.5044469924512</v>
      </c>
      <c r="Q631" s="711">
        <f t="shared" si="167"/>
        <v>1207.2841572584634</v>
      </c>
      <c r="R631" s="711">
        <f t="shared" si="168"/>
        <v>1198.431263951579</v>
      </c>
      <c r="S631" s="711">
        <f t="shared" si="169"/>
        <v>1193.0244960135603</v>
      </c>
      <c r="T631" s="711">
        <f t="shared" si="170"/>
        <v>1191.1111279737233</v>
      </c>
    </row>
    <row r="632" spans="2:20">
      <c r="B632" s="581">
        <v>558</v>
      </c>
      <c r="C632" s="711">
        <f t="shared" si="155"/>
        <v>8.121280527859204</v>
      </c>
      <c r="D632" s="711">
        <f t="shared" si="156"/>
        <v>1509.8088922320032</v>
      </c>
      <c r="E632" s="711">
        <f t="shared" si="157"/>
        <v>1071.6001473483434</v>
      </c>
      <c r="F632" s="711">
        <f t="shared" si="158"/>
        <v>721.54078440185106</v>
      </c>
      <c r="G632" s="711">
        <f t="shared" si="159"/>
        <v>481.68318956595061</v>
      </c>
      <c r="H632" s="718">
        <f t="shared" si="160"/>
        <v>319.54383193794683</v>
      </c>
      <c r="I632" s="711">
        <f t="shared" si="161"/>
        <v>318.3230273253692</v>
      </c>
      <c r="J632" s="711">
        <f t="shared" si="162"/>
        <v>317.45625984790769</v>
      </c>
      <c r="K632" s="711">
        <f t="shared" si="163"/>
        <v>316.93736927561372</v>
      </c>
      <c r="L632" s="711">
        <f t="shared" si="164"/>
        <v>316.76261030792568</v>
      </c>
      <c r="N632" s="581">
        <v>558</v>
      </c>
      <c r="O632" s="711">
        <f t="shared" si="165"/>
        <v>8.121280527859204</v>
      </c>
      <c r="P632" s="711">
        <f t="shared" si="166"/>
        <v>1220.2889892660312</v>
      </c>
      <c r="Q632" s="711">
        <f t="shared" si="167"/>
        <v>1208.0950597319625</v>
      </c>
      <c r="R632" s="711">
        <f t="shared" si="168"/>
        <v>1199.2611251354626</v>
      </c>
      <c r="S632" s="711">
        <f t="shared" si="169"/>
        <v>1193.8657413731969</v>
      </c>
      <c r="T632" s="711">
        <f t="shared" si="170"/>
        <v>1191.9560790657374</v>
      </c>
    </row>
    <row r="633" spans="2:20">
      <c r="B633" s="581">
        <v>559</v>
      </c>
      <c r="C633" s="711">
        <f t="shared" si="155"/>
        <v>8.1358347940381641</v>
      </c>
      <c r="D633" s="711">
        <f t="shared" si="156"/>
        <v>1509.8671936804167</v>
      </c>
      <c r="E633" s="711">
        <f t="shared" si="157"/>
        <v>1071.9976970153452</v>
      </c>
      <c r="F633" s="711">
        <f t="shared" si="158"/>
        <v>722.03778931842101</v>
      </c>
      <c r="G633" s="711">
        <f t="shared" si="159"/>
        <v>482.03369524895123</v>
      </c>
      <c r="H633" s="718">
        <f t="shared" si="160"/>
        <v>319.63113760417241</v>
      </c>
      <c r="I633" s="711">
        <f t="shared" si="161"/>
        <v>318.40828298052924</v>
      </c>
      <c r="J633" s="711">
        <f t="shared" si="162"/>
        <v>317.54003205856964</v>
      </c>
      <c r="K633" s="711">
        <f t="shared" si="163"/>
        <v>317.0202395807367</v>
      </c>
      <c r="L633" s="711">
        <f t="shared" si="164"/>
        <v>316.84516920765032</v>
      </c>
      <c r="N633" s="581">
        <v>559</v>
      </c>
      <c r="O633" s="711">
        <f t="shared" si="165"/>
        <v>8.1358347940381641</v>
      </c>
      <c r="P633" s="711">
        <f t="shared" si="166"/>
        <v>1221.0718071268327</v>
      </c>
      <c r="Q633" s="711">
        <f t="shared" si="167"/>
        <v>1208.9041798533385</v>
      </c>
      <c r="R633" s="711">
        <f t="shared" si="168"/>
        <v>1200.0891622962467</v>
      </c>
      <c r="S633" s="711">
        <f t="shared" si="169"/>
        <v>1194.7051376874774</v>
      </c>
      <c r="T633" s="711">
        <f t="shared" si="170"/>
        <v>1192.7991729672481</v>
      </c>
    </row>
    <row r="634" spans="2:20">
      <c r="B634" s="581">
        <v>560</v>
      </c>
      <c r="C634" s="711">
        <f t="shared" si="155"/>
        <v>8.1503890602171225</v>
      </c>
      <c r="D634" s="711">
        <f t="shared" si="156"/>
        <v>1509.9253337645048</v>
      </c>
      <c r="E634" s="711">
        <f t="shared" si="157"/>
        <v>1072.3941652270616</v>
      </c>
      <c r="F634" s="711">
        <f t="shared" si="158"/>
        <v>722.53368499155988</v>
      </c>
      <c r="G634" s="711">
        <f t="shared" si="159"/>
        <v>482.38367461677547</v>
      </c>
      <c r="H634" s="718">
        <f t="shared" si="160"/>
        <v>319.71857466507964</v>
      </c>
      <c r="I634" s="711">
        <f t="shared" si="161"/>
        <v>318.49367507054063</v>
      </c>
      <c r="J634" s="711">
        <f t="shared" si="162"/>
        <v>317.62394430958341</v>
      </c>
      <c r="K634" s="711">
        <f t="shared" si="163"/>
        <v>317.10325208415293</v>
      </c>
      <c r="L634" s="711">
        <f t="shared" si="164"/>
        <v>316.92787100875796</v>
      </c>
      <c r="N634" s="581">
        <v>560</v>
      </c>
      <c r="O634" s="711">
        <f t="shared" si="165"/>
        <v>8.1503890602171225</v>
      </c>
      <c r="P634" s="711">
        <f t="shared" si="166"/>
        <v>1221.8529043650913</v>
      </c>
      <c r="Q634" s="711">
        <f t="shared" si="167"/>
        <v>1209.7115215401759</v>
      </c>
      <c r="R634" s="711">
        <f t="shared" si="168"/>
        <v>1200.9153794431083</v>
      </c>
      <c r="S634" s="711">
        <f t="shared" si="169"/>
        <v>1195.542689020577</v>
      </c>
      <c r="T634" s="711">
        <f t="shared" si="170"/>
        <v>1193.640413760334</v>
      </c>
    </row>
    <row r="635" spans="2:20">
      <c r="B635" s="581">
        <v>561</v>
      </c>
      <c r="C635" s="711">
        <f t="shared" si="155"/>
        <v>8.1649433263960827</v>
      </c>
      <c r="D635" s="711">
        <f t="shared" si="156"/>
        <v>1509.983313101056</v>
      </c>
      <c r="E635" s="711">
        <f t="shared" si="157"/>
        <v>1072.7895560077377</v>
      </c>
      <c r="F635" s="711">
        <f t="shared" si="158"/>
        <v>723.02847417557052</v>
      </c>
      <c r="G635" s="711">
        <f t="shared" si="159"/>
        <v>482.73312800668486</v>
      </c>
      <c r="H635" s="718">
        <f t="shared" si="160"/>
        <v>319.80614277983381</v>
      </c>
      <c r="I635" s="711">
        <f t="shared" si="161"/>
        <v>318.57920324992074</v>
      </c>
      <c r="J635" s="711">
        <f t="shared" si="162"/>
        <v>317.70799625236242</v>
      </c>
      <c r="K635" s="711">
        <f t="shared" si="163"/>
        <v>317.1864064355197</v>
      </c>
      <c r="L635" s="711">
        <f t="shared" si="164"/>
        <v>317.01071536037603</v>
      </c>
      <c r="N635" s="581">
        <v>561</v>
      </c>
      <c r="O635" s="711">
        <f t="shared" si="165"/>
        <v>8.1649433263960827</v>
      </c>
      <c r="P635" s="711">
        <f t="shared" si="166"/>
        <v>1222.6322847627102</v>
      </c>
      <c r="Q635" s="711">
        <f t="shared" si="167"/>
        <v>1210.5170887014488</v>
      </c>
      <c r="R635" s="711">
        <f t="shared" si="168"/>
        <v>1201.7397805764119</v>
      </c>
      <c r="S635" s="711">
        <f t="shared" si="169"/>
        <v>1196.3783994277385</v>
      </c>
      <c r="T635" s="711">
        <f t="shared" si="170"/>
        <v>1194.4798055181009</v>
      </c>
    </row>
    <row r="636" spans="2:20">
      <c r="B636" s="581">
        <v>562</v>
      </c>
      <c r="C636" s="711">
        <f t="shared" si="155"/>
        <v>8.1794975925750411</v>
      </c>
      <c r="D636" s="711">
        <f t="shared" si="156"/>
        <v>1510.0411323035139</v>
      </c>
      <c r="E636" s="711">
        <f t="shared" si="157"/>
        <v>1073.1838733605232</v>
      </c>
      <c r="F636" s="711">
        <f t="shared" si="158"/>
        <v>723.52215961958257</v>
      </c>
      <c r="G636" s="711">
        <f t="shared" si="159"/>
        <v>483.08205576378367</v>
      </c>
      <c r="H636" s="718">
        <f t="shared" si="160"/>
        <v>319.89384160803434</v>
      </c>
      <c r="I636" s="711">
        <f t="shared" si="161"/>
        <v>318.66486717355883</v>
      </c>
      <c r="J636" s="711">
        <f t="shared" si="162"/>
        <v>317.79218753864467</v>
      </c>
      <c r="K636" s="711">
        <f t="shared" si="163"/>
        <v>317.26970228478962</v>
      </c>
      <c r="L636" s="711">
        <f t="shared" si="164"/>
        <v>317.09370191191704</v>
      </c>
      <c r="N636" s="581">
        <v>562</v>
      </c>
      <c r="O636" s="711">
        <f t="shared" si="165"/>
        <v>8.1794975925750411</v>
      </c>
      <c r="P636" s="711">
        <f t="shared" si="166"/>
        <v>1223.4099520932812</v>
      </c>
      <c r="Q636" s="711">
        <f t="shared" si="167"/>
        <v>1211.320885237539</v>
      </c>
      <c r="R636" s="711">
        <f t="shared" si="168"/>
        <v>1202.5623696877296</v>
      </c>
      <c r="S636" s="711">
        <f t="shared" si="169"/>
        <v>1197.2122729552907</v>
      </c>
      <c r="T636" s="711">
        <f t="shared" si="170"/>
        <v>1195.3173523047021</v>
      </c>
    </row>
    <row r="637" spans="2:20">
      <c r="B637" s="581">
        <v>563</v>
      </c>
      <c r="C637" s="711">
        <f t="shared" si="155"/>
        <v>8.1940518587539994</v>
      </c>
      <c r="D637" s="711">
        <f t="shared" si="156"/>
        <v>1510.0987919820025</v>
      </c>
      <c r="E637" s="711">
        <f t="shared" si="157"/>
        <v>1073.5771212676252</v>
      </c>
      <c r="F637" s="711">
        <f t="shared" si="158"/>
        <v>724.01474406753914</v>
      </c>
      <c r="G637" s="711">
        <f t="shared" si="159"/>
        <v>483.43045824092644</v>
      </c>
      <c r="H637" s="718">
        <f t="shared" si="160"/>
        <v>319.9816708097182</v>
      </c>
      <c r="I637" s="711">
        <f t="shared" si="161"/>
        <v>318.75066649671953</v>
      </c>
      <c r="J637" s="711">
        <f t="shared" si="162"/>
        <v>317.87651782049704</v>
      </c>
      <c r="K637" s="711">
        <f t="shared" si="163"/>
        <v>317.35313928221507</v>
      </c>
      <c r="L637" s="711">
        <f t="shared" si="164"/>
        <v>317.17683031308377</v>
      </c>
      <c r="N637" s="581">
        <v>563</v>
      </c>
      <c r="O637" s="711">
        <f t="shared" si="165"/>
        <v>8.1940518587539994</v>
      </c>
      <c r="P637" s="711">
        <f t="shared" si="166"/>
        <v>1224.1859101221014</v>
      </c>
      <c r="Q637" s="711">
        <f t="shared" si="167"/>
        <v>1212.1229150402551</v>
      </c>
      <c r="R637" s="711">
        <f t="shared" si="168"/>
        <v>1203.3831507598602</v>
      </c>
      <c r="S637" s="711">
        <f t="shared" si="169"/>
        <v>1198.0443136406691</v>
      </c>
      <c r="T637" s="711">
        <f t="shared" si="170"/>
        <v>1196.1530581753582</v>
      </c>
    </row>
    <row r="638" spans="2:20">
      <c r="B638" s="581">
        <v>564</v>
      </c>
      <c r="C638" s="711">
        <f t="shared" si="155"/>
        <v>8.2086061249329596</v>
      </c>
      <c r="D638" s="711">
        <f t="shared" si="156"/>
        <v>1510.1562927433501</v>
      </c>
      <c r="E638" s="711">
        <f t="shared" si="157"/>
        <v>1073.969303690458</v>
      </c>
      <c r="F638" s="711">
        <f t="shared" si="158"/>
        <v>724.50623025818425</v>
      </c>
      <c r="G638" s="711">
        <f t="shared" si="159"/>
        <v>483.77833579862693</v>
      </c>
      <c r="H638" s="718">
        <f t="shared" si="160"/>
        <v>320.06963004536237</v>
      </c>
      <c r="I638" s="711">
        <f t="shared" si="161"/>
        <v>318.8366008750466</v>
      </c>
      <c r="J638" s="711">
        <f t="shared" si="162"/>
        <v>317.96098675031959</v>
      </c>
      <c r="K638" s="711">
        <f t="shared" si="163"/>
        <v>317.43671707835313</v>
      </c>
      <c r="L638" s="711">
        <f t="shared" si="164"/>
        <v>317.26010021387378</v>
      </c>
      <c r="N638" s="581">
        <v>564</v>
      </c>
      <c r="O638" s="711">
        <f t="shared" si="165"/>
        <v>8.2086061249329596</v>
      </c>
      <c r="P638" s="711">
        <f t="shared" si="166"/>
        <v>1224.9601626061915</v>
      </c>
      <c r="Q638" s="711">
        <f t="shared" si="167"/>
        <v>1212.9231819928525</v>
      </c>
      <c r="R638" s="711">
        <f t="shared" si="168"/>
        <v>1204.2021277668482</v>
      </c>
      <c r="S638" s="711">
        <f t="shared" si="169"/>
        <v>1198.8745255124345</v>
      </c>
      <c r="T638" s="711">
        <f t="shared" si="170"/>
        <v>1196.9869271763762</v>
      </c>
    </row>
    <row r="639" spans="2:20">
      <c r="B639" s="581">
        <v>565</v>
      </c>
      <c r="C639" s="711">
        <f t="shared" si="155"/>
        <v>8.223160391111918</v>
      </c>
      <c r="D639" s="711">
        <f t="shared" si="156"/>
        <v>1510.2136351911136</v>
      </c>
      <c r="E639" s="711">
        <f t="shared" si="157"/>
        <v>1074.3604245697927</v>
      </c>
      <c r="F639" s="711">
        <f t="shared" si="158"/>
        <v>724.99662092505014</v>
      </c>
      <c r="G639" s="711">
        <f t="shared" si="159"/>
        <v>484.12568880496747</v>
      </c>
      <c r="H639" s="718">
        <f t="shared" si="160"/>
        <v>320.15771897588729</v>
      </c>
      <c r="I639" s="711">
        <f t="shared" si="161"/>
        <v>318.92266996456658</v>
      </c>
      <c r="J639" s="711">
        <f t="shared" si="162"/>
        <v>318.04559398084956</v>
      </c>
      <c r="K639" s="711">
        <f t="shared" si="163"/>
        <v>317.52043532406998</v>
      </c>
      <c r="L639" s="711">
        <f t="shared" si="164"/>
        <v>317.34351126458398</v>
      </c>
      <c r="N639" s="581">
        <v>565</v>
      </c>
      <c r="O639" s="711">
        <f t="shared" si="165"/>
        <v>8.223160391111918</v>
      </c>
      <c r="P639" s="711">
        <f t="shared" si="166"/>
        <v>1225.7327132943149</v>
      </c>
      <c r="Q639" s="711">
        <f t="shared" si="167"/>
        <v>1213.7216899700506</v>
      </c>
      <c r="R639" s="711">
        <f t="shared" si="168"/>
        <v>1205.0193046740028</v>
      </c>
      <c r="S639" s="711">
        <f t="shared" si="169"/>
        <v>1199.7029125902936</v>
      </c>
      <c r="T639" s="711">
        <f t="shared" si="170"/>
        <v>1197.8189633451698</v>
      </c>
    </row>
    <row r="640" spans="2:20">
      <c r="B640" s="581">
        <v>566</v>
      </c>
      <c r="C640" s="711">
        <f t="shared" si="155"/>
        <v>8.2377146572908782</v>
      </c>
      <c r="D640" s="711">
        <f t="shared" si="156"/>
        <v>1510.2708199256026</v>
      </c>
      <c r="E640" s="711">
        <f t="shared" si="157"/>
        <v>1074.7504878259051</v>
      </c>
      <c r="F640" s="711">
        <f t="shared" si="158"/>
        <v>725.48591879644573</v>
      </c>
      <c r="G640" s="711">
        <f t="shared" si="159"/>
        <v>484.47251763550918</v>
      </c>
      <c r="H640" s="718">
        <f t="shared" si="160"/>
        <v>320.24593726265897</v>
      </c>
      <c r="I640" s="711">
        <f t="shared" si="161"/>
        <v>319.0088734216925</v>
      </c>
      <c r="J640" s="711">
        <f t="shared" si="162"/>
        <v>318.13033916516582</v>
      </c>
      <c r="K640" s="711">
        <f t="shared" si="163"/>
        <v>317.60429367054513</v>
      </c>
      <c r="L640" s="711">
        <f t="shared" si="164"/>
        <v>317.42706311581554</v>
      </c>
      <c r="N640" s="581">
        <v>566</v>
      </c>
      <c r="O640" s="711">
        <f t="shared" si="165"/>
        <v>8.2377146572908782</v>
      </c>
      <c r="P640" s="711">
        <f t="shared" si="166"/>
        <v>1226.5035659269945</v>
      </c>
      <c r="Q640" s="711">
        <f t="shared" si="167"/>
        <v>1214.5184428380526</v>
      </c>
      <c r="R640" s="711">
        <f t="shared" si="168"/>
        <v>1205.8346854379179</v>
      </c>
      <c r="S640" s="711">
        <f t="shared" si="169"/>
        <v>1200.5294788851174</v>
      </c>
      <c r="T640" s="711">
        <f t="shared" si="170"/>
        <v>1198.6491707102778</v>
      </c>
    </row>
    <row r="641" spans="2:20">
      <c r="B641" s="581">
        <v>567</v>
      </c>
      <c r="C641" s="711">
        <f t="shared" si="155"/>
        <v>8.2522689234698365</v>
      </c>
      <c r="D641" s="711">
        <f t="shared" si="156"/>
        <v>1510.3278475439038</v>
      </c>
      <c r="E641" s="711">
        <f t="shared" si="157"/>
        <v>1075.1394973587228</v>
      </c>
      <c r="F641" s="711">
        <f t="shared" si="158"/>
        <v>725.97412659544489</v>
      </c>
      <c r="G641" s="711">
        <f t="shared" si="159"/>
        <v>484.81882267320293</v>
      </c>
      <c r="H641" s="718">
        <f t="shared" si="160"/>
        <v>320.33428456749232</v>
      </c>
      <c r="I641" s="711">
        <f t="shared" si="161"/>
        <v>319.09521090322716</v>
      </c>
      <c r="J641" s="711">
        <f t="shared" si="162"/>
        <v>318.21522195669269</v>
      </c>
      <c r="K641" s="711">
        <f t="shared" si="163"/>
        <v>317.68829176927636</v>
      </c>
      <c r="L641" s="711">
        <f t="shared" si="164"/>
        <v>317.51075541847808</v>
      </c>
      <c r="N641" s="581">
        <v>567</v>
      </c>
      <c r="O641" s="711">
        <f t="shared" si="165"/>
        <v>8.2522689234698365</v>
      </c>
      <c r="P641" s="711">
        <f t="shared" si="166"/>
        <v>1227.2727242365324</v>
      </c>
      <c r="Q641" s="711">
        <f t="shared" si="167"/>
        <v>1215.3134444545631</v>
      </c>
      <c r="R641" s="711">
        <f t="shared" si="168"/>
        <v>1206.6482740064912</v>
      </c>
      <c r="S641" s="711">
        <f t="shared" si="169"/>
        <v>1201.3542283989609</v>
      </c>
      <c r="T641" s="711">
        <f t="shared" si="170"/>
        <v>1199.477553291385</v>
      </c>
    </row>
    <row r="642" spans="2:20">
      <c r="B642" s="581">
        <v>568</v>
      </c>
      <c r="C642" s="711">
        <f t="shared" si="155"/>
        <v>8.2668231896487967</v>
      </c>
      <c r="D642" s="711">
        <f t="shared" si="156"/>
        <v>1510.3847186399039</v>
      </c>
      <c r="E642" s="711">
        <f t="shared" si="157"/>
        <v>1075.5274570479698</v>
      </c>
      <c r="F642" s="711">
        <f t="shared" si="158"/>
        <v>726.46124703987527</v>
      </c>
      <c r="G642" s="711">
        <f t="shared" si="159"/>
        <v>485.16460430830119</v>
      </c>
      <c r="H642" s="718">
        <f t="shared" si="160"/>
        <v>320.42276055265381</v>
      </c>
      <c r="I642" s="711">
        <f t="shared" si="161"/>
        <v>319.18168206636676</v>
      </c>
      <c r="J642" s="711">
        <f t="shared" si="162"/>
        <v>318.30024200920423</v>
      </c>
      <c r="K642" s="711">
        <f t="shared" si="163"/>
        <v>317.77242927208374</v>
      </c>
      <c r="L642" s="711">
        <f t="shared" si="164"/>
        <v>317.59458782379443</v>
      </c>
      <c r="N642" s="581">
        <v>568</v>
      </c>
      <c r="O642" s="711">
        <f t="shared" si="165"/>
        <v>8.2668231896487967</v>
      </c>
      <c r="P642" s="711">
        <f t="shared" si="166"/>
        <v>1228.0401919470266</v>
      </c>
      <c r="Q642" s="711">
        <f t="shared" si="167"/>
        <v>1216.1066986688083</v>
      </c>
      <c r="R642" s="711">
        <f t="shared" si="168"/>
        <v>1207.4600743189424</v>
      </c>
      <c r="S642" s="711">
        <f t="shared" si="169"/>
        <v>1202.1771651250831</v>
      </c>
      <c r="T642" s="711">
        <f t="shared" si="170"/>
        <v>1200.3041150993406</v>
      </c>
    </row>
    <row r="643" spans="2:20">
      <c r="B643" s="581">
        <v>569</v>
      </c>
      <c r="C643" s="711">
        <f t="shared" si="155"/>
        <v>8.2813774558277551</v>
      </c>
      <c r="D643" s="711">
        <f t="shared" si="156"/>
        <v>1510.4414338043132</v>
      </c>
      <c r="E643" s="711">
        <f t="shared" si="157"/>
        <v>1075.9143707533115</v>
      </c>
      <c r="F643" s="711">
        <f t="shared" si="158"/>
        <v>726.94728284230712</v>
      </c>
      <c r="G643" s="711">
        <f t="shared" si="159"/>
        <v>485.50986293827054</v>
      </c>
      <c r="H643" s="718">
        <f t="shared" si="160"/>
        <v>320.51136488086388</v>
      </c>
      <c r="I643" s="711">
        <f t="shared" si="161"/>
        <v>319.2682865687043</v>
      </c>
      <c r="J643" s="711">
        <f t="shared" si="162"/>
        <v>318.38539897682796</v>
      </c>
      <c r="K643" s="711">
        <f t="shared" si="163"/>
        <v>317.85670583111397</v>
      </c>
      <c r="L643" s="711">
        <f t="shared" si="164"/>
        <v>317.67855998330492</v>
      </c>
      <c r="N643" s="581">
        <v>569</v>
      </c>
      <c r="O643" s="711">
        <f t="shared" si="165"/>
        <v>8.2813774558277551</v>
      </c>
      <c r="P643" s="711">
        <f t="shared" si="166"/>
        <v>1228.8059727743903</v>
      </c>
      <c r="Q643" s="711">
        <f t="shared" si="167"/>
        <v>1216.8982093215536</v>
      </c>
      <c r="R643" s="711">
        <f t="shared" si="168"/>
        <v>1208.270090305833</v>
      </c>
      <c r="S643" s="711">
        <f t="shared" si="169"/>
        <v>1202.9982930479657</v>
      </c>
      <c r="T643" s="711">
        <f t="shared" si="170"/>
        <v>1201.128860136178</v>
      </c>
    </row>
    <row r="644" spans="2:20">
      <c r="B644" s="581">
        <v>570</v>
      </c>
      <c r="C644" s="711">
        <f t="shared" si="155"/>
        <v>8.2959317220067135</v>
      </c>
      <c r="D644" s="711">
        <f t="shared" si="156"/>
        <v>1510.4979936246891</v>
      </c>
      <c r="E644" s="711">
        <f t="shared" si="157"/>
        <v>1076.3002423144967</v>
      </c>
      <c r="F644" s="711">
        <f t="shared" si="158"/>
        <v>727.4322367100433</v>
      </c>
      <c r="G644" s="711">
        <f t="shared" si="159"/>
        <v>485.85459896770482</v>
      </c>
      <c r="H644" s="718">
        <f t="shared" si="160"/>
        <v>320.60009721530002</v>
      </c>
      <c r="I644" s="711">
        <f t="shared" si="161"/>
        <v>319.35502406823309</v>
      </c>
      <c r="J644" s="711">
        <f t="shared" si="162"/>
        <v>318.47069251404889</v>
      </c>
      <c r="K644" s="711">
        <f t="shared" si="163"/>
        <v>317.94112109884475</v>
      </c>
      <c r="L644" s="711">
        <f t="shared" si="164"/>
        <v>317.76267154887194</v>
      </c>
      <c r="N644" s="581">
        <v>570</v>
      </c>
      <c r="O644" s="711">
        <f t="shared" si="165"/>
        <v>8.2959317220067135</v>
      </c>
      <c r="P644" s="711">
        <f t="shared" si="166"/>
        <v>1229.5700704263681</v>
      </c>
      <c r="Q644" s="711">
        <f t="shared" si="167"/>
        <v>1217.6879802451224</v>
      </c>
      <c r="R644" s="711">
        <f t="shared" si="168"/>
        <v>1209.0783258890856</v>
      </c>
      <c r="S644" s="711">
        <f t="shared" si="169"/>
        <v>1203.8176161433325</v>
      </c>
      <c r="T644" s="711">
        <f t="shared" si="170"/>
        <v>1201.9517923951346</v>
      </c>
    </row>
    <row r="645" spans="2:20">
      <c r="B645" s="581">
        <v>571</v>
      </c>
      <c r="C645" s="711">
        <f t="shared" si="155"/>
        <v>8.3104859881856736</v>
      </c>
      <c r="D645" s="711">
        <f t="shared" si="156"/>
        <v>1510.5543986854591</v>
      </c>
      <c r="E645" s="711">
        <f t="shared" si="157"/>
        <v>1076.6850755514995</v>
      </c>
      <c r="F645" s="711">
        <f t="shared" si="158"/>
        <v>727.91611134510867</v>
      </c>
      <c r="G645" s="711">
        <f t="shared" si="159"/>
        <v>486.19881280823932</v>
      </c>
      <c r="H645" s="718">
        <f t="shared" si="160"/>
        <v>320.68895721959899</v>
      </c>
      <c r="I645" s="711">
        <f t="shared" si="161"/>
        <v>319.44189422335</v>
      </c>
      <c r="J645" s="711">
        <f t="shared" si="162"/>
        <v>318.55612227571356</v>
      </c>
      <c r="K645" s="711">
        <f t="shared" si="163"/>
        <v>318.02567472808903</v>
      </c>
      <c r="L645" s="711">
        <f t="shared" si="164"/>
        <v>317.84692217268383</v>
      </c>
      <c r="N645" s="581">
        <v>571</v>
      </c>
      <c r="O645" s="711">
        <f t="shared" si="165"/>
        <v>8.3104859881856736</v>
      </c>
      <c r="P645" s="711">
        <f t="shared" si="166"/>
        <v>1230.3324886025559</v>
      </c>
      <c r="Q645" s="711">
        <f t="shared" si="167"/>
        <v>1218.4760152634146</v>
      </c>
      <c r="R645" s="711">
        <f t="shared" si="168"/>
        <v>1209.8847849820017</v>
      </c>
      <c r="S645" s="711">
        <f t="shared" si="169"/>
        <v>1204.6351383781689</v>
      </c>
      <c r="T645" s="711">
        <f t="shared" si="170"/>
        <v>1202.7729158606703</v>
      </c>
    </row>
    <row r="646" spans="2:20">
      <c r="B646" s="581">
        <v>572</v>
      </c>
      <c r="C646" s="711">
        <f t="shared" si="155"/>
        <v>8.325040254364632</v>
      </c>
      <c r="D646" s="711">
        <f t="shared" si="156"/>
        <v>1510.610649567943</v>
      </c>
      <c r="E646" s="711">
        <f t="shared" si="157"/>
        <v>1077.0688742646603</v>
      </c>
      <c r="F646" s="711">
        <f t="shared" si="158"/>
        <v>728.39890944424053</v>
      </c>
      <c r="G646" s="711">
        <f t="shared" si="159"/>
        <v>486.54250487846531</v>
      </c>
      <c r="H646" s="718">
        <f t="shared" si="160"/>
        <v>320.77794455785966</v>
      </c>
      <c r="I646" s="711">
        <f t="shared" si="161"/>
        <v>319.52889669285878</v>
      </c>
      <c r="J646" s="711">
        <f t="shared" si="162"/>
        <v>318.64168791703372</v>
      </c>
      <c r="K646" s="711">
        <f t="shared" si="163"/>
        <v>318.11036637199902</v>
      </c>
      <c r="L646" s="711">
        <f t="shared" si="164"/>
        <v>317.93131150725981</v>
      </c>
      <c r="N646" s="581">
        <v>572</v>
      </c>
      <c r="O646" s="711">
        <f t="shared" si="165"/>
        <v>8.325040254364632</v>
      </c>
      <c r="P646" s="711">
        <f t="shared" si="166"/>
        <v>1231.0932309944176</v>
      </c>
      <c r="Q646" s="711">
        <f t="shared" si="167"/>
        <v>1219.2623181919253</v>
      </c>
      <c r="R646" s="711">
        <f t="shared" si="168"/>
        <v>1210.6894714892821</v>
      </c>
      <c r="S646" s="711">
        <f t="shared" si="169"/>
        <v>1205.4508637107406</v>
      </c>
      <c r="T646" s="711">
        <f t="shared" si="170"/>
        <v>1203.5922345084875</v>
      </c>
    </row>
    <row r="647" spans="2:20">
      <c r="B647" s="581">
        <v>573</v>
      </c>
      <c r="C647" s="711">
        <f t="shared" si="155"/>
        <v>8.3395945205435922</v>
      </c>
      <c r="D647" s="711">
        <f t="shared" si="156"/>
        <v>1510.6667468503763</v>
      </c>
      <c r="E647" s="711">
        <f t="shared" si="157"/>
        <v>1077.4516422348242</v>
      </c>
      <c r="F647" s="711">
        <f t="shared" si="158"/>
        <v>728.88063369887891</v>
      </c>
      <c r="G647" s="711">
        <f t="shared" si="159"/>
        <v>486.88567560384575</v>
      </c>
      <c r="H647" s="718">
        <f t="shared" si="160"/>
        <v>320.86705889464565</v>
      </c>
      <c r="I647" s="711">
        <f t="shared" si="161"/>
        <v>319.61603113597323</v>
      </c>
      <c r="J647" s="711">
        <f t="shared" si="162"/>
        <v>318.72738909359015</v>
      </c>
      <c r="K647" s="711">
        <f t="shared" si="163"/>
        <v>318.19519568407043</v>
      </c>
      <c r="L647" s="711">
        <f t="shared" si="164"/>
        <v>318.01583920545357</v>
      </c>
      <c r="N647" s="581">
        <v>573</v>
      </c>
      <c r="O647" s="711">
        <f t="shared" si="165"/>
        <v>8.3395945205435922</v>
      </c>
      <c r="P647" s="711">
        <f t="shared" si="166"/>
        <v>1231.8523012853032</v>
      </c>
      <c r="Q647" s="711">
        <f t="shared" si="167"/>
        <v>1220.0468928377636</v>
      </c>
      <c r="R647" s="711">
        <f t="shared" si="168"/>
        <v>1211.4923893070447</v>
      </c>
      <c r="S647" s="711">
        <f t="shared" si="169"/>
        <v>1206.2647960906131</v>
      </c>
      <c r="T647" s="711">
        <f t="shared" si="170"/>
        <v>1204.4097523055498</v>
      </c>
    </row>
    <row r="648" spans="2:20">
      <c r="B648" s="581">
        <v>574</v>
      </c>
      <c r="C648" s="711">
        <f t="shared" si="155"/>
        <v>8.3541487867225506</v>
      </c>
      <c r="D648" s="711">
        <f t="shared" si="156"/>
        <v>1510.722691107932</v>
      </c>
      <c r="E648" s="711">
        <f t="shared" si="157"/>
        <v>1077.8333832234805</v>
      </c>
      <c r="F648" s="711">
        <f t="shared" si="158"/>
        <v>729.36128679515753</v>
      </c>
      <c r="G648" s="711">
        <f t="shared" si="159"/>
        <v>487.22832541663155</v>
      </c>
      <c r="H648" s="718">
        <f t="shared" si="160"/>
        <v>320.95629989498741</v>
      </c>
      <c r="I648" s="711">
        <f t="shared" si="161"/>
        <v>319.70329721232071</v>
      </c>
      <c r="J648" s="711">
        <f t="shared" si="162"/>
        <v>318.8132254613364</v>
      </c>
      <c r="K648" s="711">
        <f t="shared" si="163"/>
        <v>318.28016231814661</v>
      </c>
      <c r="L648" s="711">
        <f t="shared" si="164"/>
        <v>318.10050492045787</v>
      </c>
      <c r="N648" s="581">
        <v>574</v>
      </c>
      <c r="O648" s="711">
        <f t="shared" si="165"/>
        <v>8.3541487867225506</v>
      </c>
      <c r="P648" s="711">
        <f t="shared" si="166"/>
        <v>1232.6097031504671</v>
      </c>
      <c r="Q648" s="711">
        <f t="shared" si="167"/>
        <v>1220.8297429996699</v>
      </c>
      <c r="R648" s="711">
        <f t="shared" si="168"/>
        <v>1212.2935423228441</v>
      </c>
      <c r="S648" s="711">
        <f t="shared" si="169"/>
        <v>1207.0769394586714</v>
      </c>
      <c r="T648" s="711">
        <f t="shared" si="170"/>
        <v>1205.2254732101014</v>
      </c>
    </row>
    <row r="649" spans="2:20">
      <c r="B649" s="581">
        <v>575</v>
      </c>
      <c r="C649" s="711">
        <f t="shared" si="155"/>
        <v>8.3687030529015107</v>
      </c>
      <c r="D649" s="711">
        <f t="shared" si="156"/>
        <v>1510.7784829127434</v>
      </c>
      <c r="E649" s="711">
        <f t="shared" si="157"/>
        <v>1078.2141009728971</v>
      </c>
      <c r="F649" s="711">
        <f t="shared" si="158"/>
        <v>729.84087141389534</v>
      </c>
      <c r="G649" s="711">
        <f t="shared" si="159"/>
        <v>487.57045475577814</v>
      </c>
      <c r="H649" s="718">
        <f t="shared" si="160"/>
        <v>321.04566722438517</v>
      </c>
      <c r="I649" s="711">
        <f t="shared" si="161"/>
        <v>319.79069458194488</v>
      </c>
      <c r="J649" s="711">
        <f t="shared" si="162"/>
        <v>318.89919667660257</v>
      </c>
      <c r="K649" s="711">
        <f t="shared" si="163"/>
        <v>318.36526592842222</v>
      </c>
      <c r="L649" s="711">
        <f t="shared" si="164"/>
        <v>318.18530830580852</v>
      </c>
      <c r="N649" s="581">
        <v>575</v>
      </c>
      <c r="O649" s="711">
        <f t="shared" si="165"/>
        <v>8.3687030529015107</v>
      </c>
      <c r="P649" s="711">
        <f t="shared" si="166"/>
        <v>1233.3654402570853</v>
      </c>
      <c r="Q649" s="711">
        <f t="shared" si="167"/>
        <v>1221.6108724680357</v>
      </c>
      <c r="R649" s="711">
        <f t="shared" si="168"/>
        <v>1213.0929344156898</v>
      </c>
      <c r="S649" s="711">
        <f t="shared" si="169"/>
        <v>1207.8872977471378</v>
      </c>
      <c r="T649" s="711">
        <f t="shared" si="170"/>
        <v>1206.0394011716871</v>
      </c>
    </row>
    <row r="650" spans="2:20">
      <c r="B650" s="581">
        <v>576</v>
      </c>
      <c r="C650" s="711">
        <f t="shared" si="155"/>
        <v>8.3832573190804691</v>
      </c>
      <c r="D650" s="711">
        <f t="shared" si="156"/>
        <v>1510.8341228339259</v>
      </c>
      <c r="E650" s="711">
        <f t="shared" si="157"/>
        <v>1078.5937992062593</v>
      </c>
      <c r="F650" s="711">
        <f t="shared" si="158"/>
        <v>730.31939023058737</v>
      </c>
      <c r="G650" s="711">
        <f t="shared" si="159"/>
        <v>487.91206406686371</v>
      </c>
      <c r="H650" s="718">
        <f t="shared" si="160"/>
        <v>321.13516054881114</v>
      </c>
      <c r="I650" s="711">
        <f t="shared" si="161"/>
        <v>319.87822290530914</v>
      </c>
      <c r="J650" s="711">
        <f t="shared" si="162"/>
        <v>318.9853023960988</v>
      </c>
      <c r="K650" s="711">
        <f t="shared" si="163"/>
        <v>318.45050616944758</v>
      </c>
      <c r="L650" s="711">
        <f t="shared" si="164"/>
        <v>318.27024901538834</v>
      </c>
      <c r="N650" s="581">
        <v>576</v>
      </c>
      <c r="O650" s="711">
        <f t="shared" si="165"/>
        <v>8.3832573190804691</v>
      </c>
      <c r="P650" s="711">
        <f t="shared" si="166"/>
        <v>1234.1195162642734</v>
      </c>
      <c r="Q650" s="711">
        <f t="shared" si="167"/>
        <v>1222.3902850249206</v>
      </c>
      <c r="R650" s="711">
        <f t="shared" si="168"/>
        <v>1213.8905694560656</v>
      </c>
      <c r="S650" s="711">
        <f t="shared" si="169"/>
        <v>1208.6958748795919</v>
      </c>
      <c r="T650" s="711">
        <f t="shared" si="170"/>
        <v>1206.8515401311697</v>
      </c>
    </row>
    <row r="651" spans="2:20">
      <c r="B651" s="581">
        <v>577</v>
      </c>
      <c r="C651" s="711">
        <f t="shared" ref="C651:C707" si="171">$C$73*B651</f>
        <v>8.3978115852594275</v>
      </c>
      <c r="D651" s="711">
        <f t="shared" ref="D651:D707" si="172">(1-2*FoAb-2*FoAb*BiCombAb)*D650+2*FoAb*E650+2*FoAb*BiCombAb*Tcomb</f>
        <v>1510.8896114375984</v>
      </c>
      <c r="E651" s="711">
        <f t="shared" ref="E651:E707" si="173">FoAb*D650+(1-2*FoAb)*E650+FoAb*F650</f>
        <v>1078.9724816278015</v>
      </c>
      <c r="F651" s="711">
        <f t="shared" ref="F651:F707" si="174">FoAb*E650+(1-2*FoAb)*F650+FoAb*G650</f>
        <v>730.79684591539683</v>
      </c>
      <c r="G651" s="711">
        <f t="shared" ref="G651:G707" si="175">FoAb*F650+(1-2*FoAb)*G650+FoAb*H650</f>
        <v>488.25315380200703</v>
      </c>
      <c r="H651" s="718">
        <f t="shared" ref="H651:H707" si="176">_FoN1*G650+(1-_FoN1-_FoN2)*H650+_FoN2*I650</f>
        <v>321.22477953471196</v>
      </c>
      <c r="I651" s="711">
        <f t="shared" ref="I651:I707" si="177">FoCase*H650+(1-2*FoCase)*I650+FoCase*J650</f>
        <v>319.96588184329971</v>
      </c>
      <c r="J651" s="711">
        <f t="shared" ref="J651:J707" si="178">FoCase*I650+(1-2*FoCase)*J650+FoCase*K650</f>
        <v>319.07154227691888</v>
      </c>
      <c r="K651" s="711">
        <f t="shared" ref="K651:K707" si="179">FoCase*J650+(1-2*FoCase)*K650+FoCase*L650</f>
        <v>318.53588269613238</v>
      </c>
      <c r="L651" s="711">
        <f t="shared" ref="L651:L707" si="180">(1-2*FoCase-2*FoCase*BiAtmCase)*L650+2*FoCase*K650+2*FoCase*BiAtmCase*Tatm</f>
        <v>318.35532670343127</v>
      </c>
      <c r="N651" s="581">
        <v>577</v>
      </c>
      <c r="O651" s="711">
        <f t="shared" ref="O651:O703" si="181">$O$73*N651</f>
        <v>8.3978115852594275</v>
      </c>
      <c r="P651" s="711">
        <f t="shared" ref="P651:P703" si="182">(1-2*FoCase-2*FoCase*BiCombCase)*P650+2*FoCase*Q650+2*FoCase*BiCombCase*Tcomb</f>
        <v>1234.8719348231043</v>
      </c>
      <c r="Q651" s="711">
        <f t="shared" ref="Q651:Q703" si="183">FoCase*P650+(1-2*FoCase)*Q650+FoCase*R650</f>
        <v>1223.1679844440721</v>
      </c>
      <c r="R651" s="711">
        <f t="shared" ref="R651:R703" si="184">FoCase*Q650+(1-2*FoCase)*R650+FoCase*S650</f>
        <v>1214.6864513059475</v>
      </c>
      <c r="S651" s="711">
        <f t="shared" ref="S651:S703" si="185">FoCase*R650+(1-2*FoCase)*S650+FoCase*T650</f>
        <v>1209.5026747709894</v>
      </c>
      <c r="T651" s="711">
        <f t="shared" ref="T651:T703" si="186">(1-2*FoCase-2*FoCase*BiAtmCase)*T650+2*FoCase*S650+2*FoCase*BiAtmCase*Tatm</f>
        <v>1207.6618940207502</v>
      </c>
    </row>
    <row r="652" spans="2:20">
      <c r="B652" s="581">
        <v>578</v>
      </c>
      <c r="C652" s="711">
        <f t="shared" si="171"/>
        <v>8.4123658514383877</v>
      </c>
      <c r="D652" s="711">
        <f t="shared" si="172"/>
        <v>1510.9449492869055</v>
      </c>
      <c r="E652" s="711">
        <f t="shared" si="173"/>
        <v>1079.3501519229419</v>
      </c>
      <c r="F652" s="711">
        <f t="shared" si="174"/>
        <v>731.27324113314739</v>
      </c>
      <c r="G652" s="711">
        <f t="shared" si="175"/>
        <v>488.59372441978684</v>
      </c>
      <c r="H652" s="718">
        <f t="shared" si="176"/>
        <v>321.31452384901093</v>
      </c>
      <c r="I652" s="711">
        <f t="shared" si="177"/>
        <v>320.05367105722854</v>
      </c>
      <c r="J652" s="711">
        <f t="shared" si="178"/>
        <v>319.15791597654396</v>
      </c>
      <c r="K652" s="711">
        <f t="shared" si="179"/>
        <v>318.62139516374953</v>
      </c>
      <c r="L652" s="711">
        <f t="shared" si="180"/>
        <v>318.4405410245264</v>
      </c>
      <c r="N652" s="581">
        <v>578</v>
      </c>
      <c r="O652" s="711">
        <f t="shared" si="181"/>
        <v>8.4123658514383877</v>
      </c>
      <c r="P652" s="711">
        <f t="shared" si="182"/>
        <v>1235.622699576626</v>
      </c>
      <c r="Q652" s="711">
        <f t="shared" si="183"/>
        <v>1223.9439744909423</v>
      </c>
      <c r="R652" s="711">
        <f t="shared" si="184"/>
        <v>1215.4805838188236</v>
      </c>
      <c r="S652" s="711">
        <f t="shared" si="185"/>
        <v>1210.3077013276807</v>
      </c>
      <c r="T652" s="711">
        <f t="shared" si="186"/>
        <v>1208.4704667639871</v>
      </c>
    </row>
    <row r="653" spans="2:20">
      <c r="B653" s="581">
        <v>579</v>
      </c>
      <c r="C653" s="711">
        <f t="shared" si="171"/>
        <v>8.4269201176173461</v>
      </c>
      <c r="D653" s="711">
        <f t="shared" si="172"/>
        <v>1511.0001369420393</v>
      </c>
      <c r="E653" s="711">
        <f t="shared" si="173"/>
        <v>1079.7268137584149</v>
      </c>
      <c r="F653" s="711">
        <f t="shared" si="174"/>
        <v>731.74857854331572</v>
      </c>
      <c r="G653" s="711">
        <f t="shared" si="175"/>
        <v>488.93377638516171</v>
      </c>
      <c r="H653" s="718">
        <f t="shared" si="176"/>
        <v>321.40439315911061</v>
      </c>
      <c r="I653" s="711">
        <f t="shared" si="177"/>
        <v>320.14159020883636</v>
      </c>
      <c r="J653" s="711">
        <f t="shared" si="178"/>
        <v>319.24442315284585</v>
      </c>
      <c r="K653" s="711">
        <f t="shared" si="179"/>
        <v>318.70704322793904</v>
      </c>
      <c r="L653" s="711">
        <f t="shared" si="180"/>
        <v>318.52589163362177</v>
      </c>
      <c r="N653" s="581">
        <v>579</v>
      </c>
      <c r="O653" s="711">
        <f t="shared" si="181"/>
        <v>8.4269201176173461</v>
      </c>
      <c r="P653" s="711">
        <f t="shared" si="182"/>
        <v>1236.3718141598792</v>
      </c>
      <c r="Q653" s="711">
        <f t="shared" si="183"/>
        <v>1224.7182589227073</v>
      </c>
      <c r="R653" s="711">
        <f t="shared" si="184"/>
        <v>1216.2729708397119</v>
      </c>
      <c r="S653" s="711">
        <f t="shared" si="185"/>
        <v>1211.1109584474304</v>
      </c>
      <c r="T653" s="711">
        <f t="shared" si="186"/>
        <v>1209.2772622758148</v>
      </c>
    </row>
    <row r="654" spans="2:20">
      <c r="B654" s="581">
        <v>580</v>
      </c>
      <c r="C654" s="711">
        <f t="shared" si="171"/>
        <v>8.4414743837963062</v>
      </c>
      <c r="D654" s="711">
        <f t="shared" si="172"/>
        <v>1511.0551749602589</v>
      </c>
      <c r="E654" s="711">
        <f t="shared" si="173"/>
        <v>1080.1024707824015</v>
      </c>
      <c r="F654" s="711">
        <f t="shared" si="174"/>
        <v>732.22286080002345</v>
      </c>
      <c r="G654" s="711">
        <f t="shared" si="175"/>
        <v>489.27331016939041</v>
      </c>
      <c r="H654" s="718">
        <f t="shared" si="176"/>
        <v>321.49438713289487</v>
      </c>
      <c r="I654" s="711">
        <f t="shared" si="177"/>
        <v>320.22963896029557</v>
      </c>
      <c r="J654" s="711">
        <f t="shared" si="178"/>
        <v>319.33106346409068</v>
      </c>
      <c r="K654" s="711">
        <f t="shared" si="179"/>
        <v>318.79282654471177</v>
      </c>
      <c r="L654" s="711">
        <f t="shared" si="180"/>
        <v>318.61137818602822</v>
      </c>
      <c r="N654" s="581">
        <v>580</v>
      </c>
      <c r="O654" s="711">
        <f t="shared" si="181"/>
        <v>8.4414743837963062</v>
      </c>
      <c r="P654" s="711">
        <f t="shared" si="182"/>
        <v>1237.1192821999146</v>
      </c>
      <c r="Q654" s="711">
        <f t="shared" si="183"/>
        <v>1225.4908414882848</v>
      </c>
      <c r="R654" s="711">
        <f t="shared" si="184"/>
        <v>1217.063616205179</v>
      </c>
      <c r="S654" s="711">
        <f t="shared" si="185"/>
        <v>1211.9124500194362</v>
      </c>
      <c r="T654" s="711">
        <f t="shared" si="186"/>
        <v>1210.0822844625627</v>
      </c>
    </row>
    <row r="655" spans="2:20">
      <c r="B655" s="581">
        <v>581</v>
      </c>
      <c r="C655" s="711">
        <f t="shared" si="171"/>
        <v>8.4560286499752646</v>
      </c>
      <c r="D655" s="711">
        <f t="shared" si="172"/>
        <v>1511.1100638959142</v>
      </c>
      <c r="E655" s="711">
        <f t="shared" si="173"/>
        <v>1080.4771266246598</v>
      </c>
      <c r="F655" s="711">
        <f t="shared" si="174"/>
        <v>732.69609055203125</v>
      </c>
      <c r="G655" s="711">
        <f t="shared" si="175"/>
        <v>489.61232624995313</v>
      </c>
      <c r="H655" s="718">
        <f t="shared" si="176"/>
        <v>321.58450543873118</v>
      </c>
      <c r="I655" s="711">
        <f t="shared" si="177"/>
        <v>320.31781697421343</v>
      </c>
      <c r="J655" s="711">
        <f t="shared" si="178"/>
        <v>319.41783656894211</v>
      </c>
      <c r="K655" s="711">
        <f t="shared" si="179"/>
        <v>318.87874477045301</v>
      </c>
      <c r="L655" s="711">
        <f t="shared" si="180"/>
        <v>318.69700033742333</v>
      </c>
      <c r="N655" s="581">
        <v>581</v>
      </c>
      <c r="O655" s="711">
        <f t="shared" si="181"/>
        <v>8.4560286499752646</v>
      </c>
      <c r="P655" s="711">
        <f t="shared" si="182"/>
        <v>1237.865107315811</v>
      </c>
      <c r="Q655" s="711">
        <f t="shared" si="183"/>
        <v>1226.2617259283525</v>
      </c>
      <c r="R655" s="711">
        <f t="shared" si="184"/>
        <v>1217.8525237433587</v>
      </c>
      <c r="S655" s="711">
        <f t="shared" si="185"/>
        <v>1212.7121799243464</v>
      </c>
      <c r="T655" s="711">
        <f t="shared" si="186"/>
        <v>1210.8855372219741</v>
      </c>
    </row>
    <row r="656" spans="2:20">
      <c r="B656" s="581">
        <v>582</v>
      </c>
      <c r="C656" s="711">
        <f t="shared" si="171"/>
        <v>8.4705829161542248</v>
      </c>
      <c r="D656" s="711">
        <f t="shared" si="172"/>
        <v>1511.1648043004643</v>
      </c>
      <c r="E656" s="711">
        <f t="shared" si="173"/>
        <v>1080.8507848966537</v>
      </c>
      <c r="F656" s="711">
        <f t="shared" si="174"/>
        <v>733.16827044273145</v>
      </c>
      <c r="G656" s="711">
        <f t="shared" si="175"/>
        <v>489.95082511047337</v>
      </c>
      <c r="H656" s="718">
        <f t="shared" si="176"/>
        <v>321.67474774547281</v>
      </c>
      <c r="I656" s="711">
        <f t="shared" si="177"/>
        <v>320.40612391363453</v>
      </c>
      <c r="J656" s="711">
        <f t="shared" si="178"/>
        <v>319.50474212646481</v>
      </c>
      <c r="K656" s="711">
        <f t="shared" si="179"/>
        <v>318.96479756192633</v>
      </c>
      <c r="L656" s="711">
        <f t="shared" si="180"/>
        <v>318.78275774385503</v>
      </c>
      <c r="N656" s="581">
        <v>582</v>
      </c>
      <c r="O656" s="711">
        <f t="shared" si="181"/>
        <v>8.4705829161542248</v>
      </c>
      <c r="P656" s="711">
        <f t="shared" si="182"/>
        <v>1238.609293118692</v>
      </c>
      <c r="Q656" s="711">
        <f t="shared" si="183"/>
        <v>1227.0309159753665</v>
      </c>
      <c r="R656" s="711">
        <f t="shared" si="184"/>
        <v>1218.6396972739706</v>
      </c>
      <c r="S656" s="711">
        <f t="shared" si="185"/>
        <v>1213.5101520342805</v>
      </c>
      <c r="T656" s="711">
        <f t="shared" si="186"/>
        <v>1211.6870244432253</v>
      </c>
    </row>
    <row r="657" spans="2:20">
      <c r="B657" s="581">
        <v>583</v>
      </c>
      <c r="C657" s="711">
        <f t="shared" si="171"/>
        <v>8.4851371823331831</v>
      </c>
      <c r="D657" s="711">
        <f t="shared" si="172"/>
        <v>1511.2193967224996</v>
      </c>
      <c r="E657" s="711">
        <f t="shared" si="173"/>
        <v>1081.2234491916809</v>
      </c>
      <c r="F657" s="711">
        <f t="shared" si="174"/>
        <v>733.63940311014187</v>
      </c>
      <c r="G657" s="711">
        <f t="shared" si="175"/>
        <v>490.28880724064055</v>
      </c>
      <c r="H657" s="718">
        <f t="shared" si="176"/>
        <v>321.76511372246114</v>
      </c>
      <c r="I657" s="711">
        <f t="shared" si="177"/>
        <v>320.49455944204391</v>
      </c>
      <c r="J657" s="711">
        <f t="shared" si="178"/>
        <v>319.59177979612775</v>
      </c>
      <c r="K657" s="711">
        <f t="shared" si="179"/>
        <v>319.05098457627707</v>
      </c>
      <c r="L657" s="711">
        <f t="shared" si="180"/>
        <v>318.86865006174537</v>
      </c>
      <c r="N657" s="581">
        <v>583</v>
      </c>
      <c r="O657" s="711">
        <f t="shared" si="181"/>
        <v>8.4851371823331831</v>
      </c>
      <c r="P657" s="711">
        <f t="shared" si="182"/>
        <v>1239.3518432117446</v>
      </c>
      <c r="Q657" s="711">
        <f t="shared" si="183"/>
        <v>1227.7984153535781</v>
      </c>
      <c r="R657" s="711">
        <f t="shared" si="184"/>
        <v>1219.425140608339</v>
      </c>
      <c r="S657" s="711">
        <f t="shared" si="185"/>
        <v>1214.306370212847</v>
      </c>
      <c r="T657" s="711">
        <f t="shared" si="186"/>
        <v>1212.486750006944</v>
      </c>
    </row>
    <row r="658" spans="2:20">
      <c r="B658" s="581">
        <v>584</v>
      </c>
      <c r="C658" s="711">
        <f t="shared" si="171"/>
        <v>8.4996914485121415</v>
      </c>
      <c r="D658" s="711">
        <f t="shared" si="172"/>
        <v>1511.2738417077621</v>
      </c>
      <c r="E658" s="711">
        <f t="shared" si="173"/>
        <v>1081.5951230849989</v>
      </c>
      <c r="F658" s="711">
        <f t="shared" si="174"/>
        <v>734.10949118689985</v>
      </c>
      <c r="G658" s="711">
        <f t="shared" si="175"/>
        <v>490.62627313613314</v>
      </c>
      <c r="H658" s="718">
        <f t="shared" si="176"/>
        <v>321.85560303952786</v>
      </c>
      <c r="I658" s="711">
        <f t="shared" si="177"/>
        <v>320.58312322336963</v>
      </c>
      <c r="J658" s="711">
        <f t="shared" si="178"/>
        <v>319.67894923780744</v>
      </c>
      <c r="K658" s="711">
        <f t="shared" si="179"/>
        <v>319.13730547103592</v>
      </c>
      <c r="L658" s="711">
        <f t="shared" si="180"/>
        <v>318.95467694789426</v>
      </c>
      <c r="N658" s="581">
        <v>584</v>
      </c>
      <c r="O658" s="711">
        <f t="shared" si="181"/>
        <v>8.4996914485121415</v>
      </c>
      <c r="P658" s="711">
        <f t="shared" si="182"/>
        <v>1240.0927611902355</v>
      </c>
      <c r="Q658" s="711">
        <f t="shared" si="183"/>
        <v>1228.5642277790539</v>
      </c>
      <c r="R658" s="711">
        <f t="shared" si="184"/>
        <v>1220.2088575494104</v>
      </c>
      <c r="S658" s="711">
        <f t="shared" si="185"/>
        <v>1215.100838315162</v>
      </c>
      <c r="T658" s="711">
        <f t="shared" si="186"/>
        <v>1213.2847177852286</v>
      </c>
    </row>
    <row r="659" spans="2:20">
      <c r="B659" s="581">
        <v>585</v>
      </c>
      <c r="C659" s="711">
        <f t="shared" si="171"/>
        <v>8.5142457146911017</v>
      </c>
      <c r="D659" s="711">
        <f t="shared" si="172"/>
        <v>1511.3281397991655</v>
      </c>
      <c r="E659" s="711">
        <f t="shared" si="173"/>
        <v>1081.9658101339512</v>
      </c>
      <c r="F659" s="711">
        <f t="shared" si="174"/>
        <v>734.57853730025613</v>
      </c>
      <c r="G659" s="711">
        <f t="shared" si="175"/>
        <v>490.96322329854274</v>
      </c>
      <c r="H659" s="718">
        <f t="shared" si="176"/>
        <v>321.94621536699668</v>
      </c>
      <c r="I659" s="711">
        <f t="shared" si="177"/>
        <v>320.67181492198597</v>
      </c>
      <c r="J659" s="711">
        <f t="shared" si="178"/>
        <v>319.76625011179112</v>
      </c>
      <c r="K659" s="711">
        <f t="shared" si="179"/>
        <v>319.22375990412263</v>
      </c>
      <c r="L659" s="711">
        <f t="shared" si="180"/>
        <v>319.04083805948301</v>
      </c>
      <c r="N659" s="581">
        <v>585</v>
      </c>
      <c r="O659" s="711">
        <f t="shared" si="181"/>
        <v>8.5142457146911017</v>
      </c>
      <c r="P659" s="711">
        <f t="shared" si="182"/>
        <v>1240.8320506415296</v>
      </c>
      <c r="Q659" s="711">
        <f t="shared" si="183"/>
        <v>1229.328356959692</v>
      </c>
      <c r="R659" s="711">
        <f t="shared" si="184"/>
        <v>1220.9908518917728</v>
      </c>
      <c r="S659" s="711">
        <f t="shared" si="185"/>
        <v>1215.8935601878684</v>
      </c>
      <c r="T659" s="711">
        <f t="shared" si="186"/>
        <v>1214.0809316416662</v>
      </c>
    </row>
    <row r="660" spans="2:20">
      <c r="B660" s="581">
        <v>586</v>
      </c>
      <c r="C660" s="711">
        <f t="shared" si="171"/>
        <v>8.5287999808700601</v>
      </c>
      <c r="D660" s="711">
        <f t="shared" si="172"/>
        <v>1511.3822915368155</v>
      </c>
      <c r="E660" s="711">
        <f t="shared" si="173"/>
        <v>1082.3355138780917</v>
      </c>
      <c r="F660" s="711">
        <f t="shared" si="174"/>
        <v>735.04654407206976</v>
      </c>
      <c r="G660" s="711">
        <f t="shared" si="175"/>
        <v>491.29965823529852</v>
      </c>
      <c r="H660" s="718">
        <f t="shared" si="176"/>
        <v>322.03695037568582</v>
      </c>
      <c r="I660" s="711">
        <f t="shared" si="177"/>
        <v>320.76063420271561</v>
      </c>
      <c r="J660" s="711">
        <f t="shared" si="178"/>
        <v>319.85368207878014</v>
      </c>
      <c r="K660" s="711">
        <f t="shared" si="179"/>
        <v>319.31034753384904</v>
      </c>
      <c r="L660" s="711">
        <f t="shared" si="180"/>
        <v>319.12713305407783</v>
      </c>
      <c r="N660" s="581">
        <v>586</v>
      </c>
      <c r="O660" s="711">
        <f t="shared" si="181"/>
        <v>8.5287999808700601</v>
      </c>
      <c r="P660" s="711">
        <f t="shared" si="182"/>
        <v>1241.5697151451066</v>
      </c>
      <c r="Q660" s="711">
        <f t="shared" si="183"/>
        <v>1230.0908065952403</v>
      </c>
      <c r="R660" s="711">
        <f t="shared" si="184"/>
        <v>1221.7711274216736</v>
      </c>
      <c r="S660" s="711">
        <f t="shared" si="185"/>
        <v>1216.6845396691538</v>
      </c>
      <c r="T660" s="711">
        <f t="shared" si="186"/>
        <v>1214.8753954313524</v>
      </c>
    </row>
    <row r="661" spans="2:20">
      <c r="B661" s="581">
        <v>587</v>
      </c>
      <c r="C661" s="711">
        <f t="shared" si="171"/>
        <v>8.5433542470490202</v>
      </c>
      <c r="D661" s="711">
        <f t="shared" si="172"/>
        <v>1511.4362974580304</v>
      </c>
      <c r="E661" s="711">
        <f t="shared" si="173"/>
        <v>1082.7042378393078</v>
      </c>
      <c r="F661" s="711">
        <f t="shared" si="174"/>
        <v>735.51351411880239</v>
      </c>
      <c r="G661" s="711">
        <f t="shared" si="175"/>
        <v>491.63557845959258</v>
      </c>
      <c r="H661" s="718">
        <f t="shared" si="176"/>
        <v>322.12780773690997</v>
      </c>
      <c r="I661" s="711">
        <f t="shared" si="177"/>
        <v>320.84958073083249</v>
      </c>
      <c r="J661" s="711">
        <f t="shared" si="178"/>
        <v>319.94124479989284</v>
      </c>
      <c r="K661" s="711">
        <f t="shared" si="179"/>
        <v>319.39706801892305</v>
      </c>
      <c r="L661" s="711">
        <f t="shared" si="180"/>
        <v>319.21356158963351</v>
      </c>
      <c r="N661" s="581">
        <v>587</v>
      </c>
      <c r="O661" s="711">
        <f t="shared" si="181"/>
        <v>8.5433542470490202</v>
      </c>
      <c r="P661" s="711">
        <f t="shared" si="182"/>
        <v>1242.3057582725783</v>
      </c>
      <c r="Q661" s="711">
        <f t="shared" si="183"/>
        <v>1230.8515803773153</v>
      </c>
      <c r="R661" s="711">
        <f t="shared" si="184"/>
        <v>1222.5496879170385</v>
      </c>
      <c r="S661" s="711">
        <f t="shared" si="185"/>
        <v>1217.4737805887698</v>
      </c>
      <c r="T661" s="711">
        <f t="shared" si="186"/>
        <v>1215.6681130009092</v>
      </c>
    </row>
    <row r="662" spans="2:20">
      <c r="B662" s="581">
        <v>588</v>
      </c>
      <c r="C662" s="711">
        <f t="shared" si="171"/>
        <v>8.5579085132279786</v>
      </c>
      <c r="D662" s="711">
        <f t="shared" si="172"/>
        <v>1511.4901580973597</v>
      </c>
      <c r="E662" s="711">
        <f t="shared" si="173"/>
        <v>1083.0719855219443</v>
      </c>
      <c r="F662" s="711">
        <f t="shared" si="174"/>
        <v>735.97945005151337</v>
      </c>
      <c r="G662" s="711">
        <f t="shared" si="175"/>
        <v>491.97098449030602</v>
      </c>
      <c r="H662" s="718">
        <f t="shared" si="176"/>
        <v>322.21878712248213</v>
      </c>
      <c r="I662" s="711">
        <f t="shared" si="177"/>
        <v>320.9386541720645</v>
      </c>
      <c r="J662" s="711">
        <f t="shared" si="178"/>
        <v>320.02893793666794</v>
      </c>
      <c r="K662" s="711">
        <f t="shared" si="179"/>
        <v>319.4839210184515</v>
      </c>
      <c r="L662" s="711">
        <f t="shared" si="180"/>
        <v>319.30012332449689</v>
      </c>
      <c r="N662" s="581">
        <v>588</v>
      </c>
      <c r="O662" s="711">
        <f t="shared" si="181"/>
        <v>8.5579085132279786</v>
      </c>
      <c r="P662" s="711">
        <f t="shared" si="182"/>
        <v>1243.0401835877065</v>
      </c>
      <c r="Q662" s="711">
        <f t="shared" si="183"/>
        <v>1231.6106819894187</v>
      </c>
      <c r="R662" s="711">
        <f t="shared" si="184"/>
        <v>1223.326537147489</v>
      </c>
      <c r="S662" s="711">
        <f t="shared" si="185"/>
        <v>1218.2612867680507</v>
      </c>
      <c r="T662" s="711">
        <f t="shared" si="186"/>
        <v>1216.4590881885033</v>
      </c>
    </row>
    <row r="663" spans="2:20">
      <c r="B663" s="581">
        <v>589</v>
      </c>
      <c r="C663" s="711">
        <f t="shared" si="171"/>
        <v>8.5724627794069388</v>
      </c>
      <c r="D663" s="711">
        <f t="shared" si="172"/>
        <v>1511.5438739866047</v>
      </c>
      <c r="E663" s="711">
        <f t="shared" si="173"/>
        <v>1083.4387604129224</v>
      </c>
      <c r="F663" s="711">
        <f t="shared" si="174"/>
        <v>736.44435447585533</v>
      </c>
      <c r="G663" s="711">
        <f t="shared" si="175"/>
        <v>492.30587685193501</v>
      </c>
      <c r="H663" s="718">
        <f t="shared" si="176"/>
        <v>322.30988820471566</v>
      </c>
      <c r="I663" s="711">
        <f t="shared" si="177"/>
        <v>321.02785419259624</v>
      </c>
      <c r="J663" s="711">
        <f t="shared" si="178"/>
        <v>320.11676115106718</v>
      </c>
      <c r="K663" s="711">
        <f t="shared" si="179"/>
        <v>319.57090619194395</v>
      </c>
      <c r="L663" s="711">
        <f t="shared" si="180"/>
        <v>319.3868179174101</v>
      </c>
      <c r="N663" s="581">
        <v>589</v>
      </c>
      <c r="O663" s="711">
        <f t="shared" si="181"/>
        <v>8.5724627794069388</v>
      </c>
      <c r="P663" s="711">
        <f t="shared" si="182"/>
        <v>1243.7729946464194</v>
      </c>
      <c r="Q663" s="711">
        <f t="shared" si="183"/>
        <v>1232.368115106957</v>
      </c>
      <c r="R663" s="711">
        <f t="shared" si="184"/>
        <v>1224.1016788743609</v>
      </c>
      <c r="S663" s="711">
        <f t="shared" si="185"/>
        <v>1219.0470620199308</v>
      </c>
      <c r="T663" s="711">
        <f t="shared" si="186"/>
        <v>1217.2483248238655</v>
      </c>
    </row>
    <row r="664" spans="2:20">
      <c r="B664" s="581">
        <v>590</v>
      </c>
      <c r="C664" s="711">
        <f t="shared" si="171"/>
        <v>8.5870170455858972</v>
      </c>
      <c r="D664" s="711">
        <f t="shared" si="172"/>
        <v>1511.5974456548383</v>
      </c>
      <c r="E664" s="711">
        <f t="shared" si="173"/>
        <v>1083.8045659818622</v>
      </c>
      <c r="F664" s="711">
        <f t="shared" si="174"/>
        <v>736.90822999206932</v>
      </c>
      <c r="G664" s="711">
        <f t="shared" si="175"/>
        <v>492.64025607451856</v>
      </c>
      <c r="H664" s="718">
        <f t="shared" si="176"/>
        <v>322.40111065642645</v>
      </c>
      <c r="I664" s="711">
        <f t="shared" si="177"/>
        <v>321.11718045907105</v>
      </c>
      <c r="J664" s="711">
        <f t="shared" si="178"/>
        <v>320.20471410547884</v>
      </c>
      <c r="K664" s="711">
        <f t="shared" si="179"/>
        <v>319.65802319931555</v>
      </c>
      <c r="L664" s="711">
        <f t="shared" si="180"/>
        <v>319.47364502751407</v>
      </c>
      <c r="N664" s="581">
        <v>590</v>
      </c>
      <c r="O664" s="711">
        <f t="shared" si="181"/>
        <v>8.5870170455858972</v>
      </c>
      <c r="P664" s="711">
        <f t="shared" si="182"/>
        <v>1244.5041949968302</v>
      </c>
      <c r="Q664" s="711">
        <f t="shared" si="183"/>
        <v>1233.1238833972573</v>
      </c>
      <c r="R664" s="711">
        <f t="shared" si="184"/>
        <v>1224.8751168507229</v>
      </c>
      <c r="S664" s="711">
        <f t="shared" si="185"/>
        <v>1219.8311101489639</v>
      </c>
      <c r="T664" s="711">
        <f t="shared" si="186"/>
        <v>1218.0358267283091</v>
      </c>
    </row>
    <row r="665" spans="2:20">
      <c r="B665" s="581">
        <v>591</v>
      </c>
      <c r="C665" s="711">
        <f t="shared" si="171"/>
        <v>8.6015713117648556</v>
      </c>
      <c r="D665" s="711">
        <f t="shared" si="172"/>
        <v>1511.6508736284231</v>
      </c>
      <c r="E665" s="711">
        <f t="shared" si="173"/>
        <v>1084.1694056812009</v>
      </c>
      <c r="F665" s="711">
        <f t="shared" si="174"/>
        <v>737.37107919498078</v>
      </c>
      <c r="G665" s="711">
        <f t="shared" si="175"/>
        <v>492.97412269356607</v>
      </c>
      <c r="H665" s="718">
        <f t="shared" si="176"/>
        <v>322.49245415093441</v>
      </c>
      <c r="I665" s="711">
        <f t="shared" si="177"/>
        <v>321.20663263859433</v>
      </c>
      <c r="J665" s="711">
        <f t="shared" si="178"/>
        <v>320.29279646272016</v>
      </c>
      <c r="K665" s="711">
        <f t="shared" si="179"/>
        <v>319.74527170089067</v>
      </c>
      <c r="L665" s="711">
        <f t="shared" si="180"/>
        <v>319.56060431435196</v>
      </c>
      <c r="N665" s="581">
        <v>591</v>
      </c>
      <c r="O665" s="711">
        <f t="shared" si="181"/>
        <v>8.6015713117648556</v>
      </c>
      <c r="P665" s="711">
        <f t="shared" si="182"/>
        <v>1245.2337881792528</v>
      </c>
      <c r="Q665" s="711">
        <f t="shared" si="183"/>
        <v>1233.8779905195861</v>
      </c>
      <c r="R665" s="711">
        <f t="shared" si="184"/>
        <v>1225.6468548213943</v>
      </c>
      <c r="S665" s="711">
        <f t="shared" si="185"/>
        <v>1220.6134349513418</v>
      </c>
      <c r="T665" s="711">
        <f t="shared" si="186"/>
        <v>1218.8215977147479</v>
      </c>
    </row>
    <row r="666" spans="2:20">
      <c r="B666" s="581">
        <v>592</v>
      </c>
      <c r="C666" s="711">
        <f t="shared" si="171"/>
        <v>8.6161255779438157</v>
      </c>
      <c r="D666" s="711">
        <f t="shared" si="172"/>
        <v>1511.7041584310318</v>
      </c>
      <c r="E666" s="711">
        <f t="shared" si="173"/>
        <v>1084.5332829463116</v>
      </c>
      <c r="F666" s="711">
        <f t="shared" si="174"/>
        <v>737.83290467399547</v>
      </c>
      <c r="G666" s="711">
        <f t="shared" si="175"/>
        <v>493.30747724998599</v>
      </c>
      <c r="H666" s="718">
        <f t="shared" si="176"/>
        <v>322.58391836206573</v>
      </c>
      <c r="I666" s="711">
        <f t="shared" si="177"/>
        <v>321.29621039873496</v>
      </c>
      <c r="J666" s="711">
        <f t="shared" si="178"/>
        <v>320.38100788604083</v>
      </c>
      <c r="K666" s="711">
        <f t="shared" si="179"/>
        <v>319.83265135740584</v>
      </c>
      <c r="L666" s="711">
        <f t="shared" si="180"/>
        <v>319.64769543787224</v>
      </c>
      <c r="N666" s="581">
        <v>592</v>
      </c>
      <c r="O666" s="711">
        <f t="shared" si="181"/>
        <v>8.6161255779438157</v>
      </c>
      <c r="P666" s="711">
        <f t="shared" si="182"/>
        <v>1245.9617777262195</v>
      </c>
      <c r="Q666" s="711">
        <f t="shared" si="183"/>
        <v>1234.6304401251671</v>
      </c>
      <c r="R666" s="711">
        <f t="shared" si="184"/>
        <v>1226.4168965229637</v>
      </c>
      <c r="S666" s="711">
        <f t="shared" si="185"/>
        <v>1221.3940402149119</v>
      </c>
      <c r="T666" s="711">
        <f t="shared" si="186"/>
        <v>1219.6056415877151</v>
      </c>
    </row>
    <row r="667" spans="2:20">
      <c r="B667" s="581">
        <v>593</v>
      </c>
      <c r="C667" s="711">
        <f t="shared" si="171"/>
        <v>8.6306798441227741</v>
      </c>
      <c r="D667" s="711">
        <f t="shared" si="172"/>
        <v>1511.7573005836653</v>
      </c>
      <c r="E667" s="711">
        <f t="shared" si="173"/>
        <v>1084.8962011956201</v>
      </c>
      <c r="F667" s="711">
        <f t="shared" si="174"/>
        <v>738.29370901309585</v>
      </c>
      <c r="G667" s="711">
        <f t="shared" si="175"/>
        <v>493.64032029001487</v>
      </c>
      <c r="H667" s="718">
        <f t="shared" si="176"/>
        <v>322.67550296415448</v>
      </c>
      <c r="I667" s="711">
        <f t="shared" si="177"/>
        <v>321.38591340752885</v>
      </c>
      <c r="J667" s="711">
        <f t="shared" si="178"/>
        <v>320.46934803912541</v>
      </c>
      <c r="K667" s="711">
        <f t="shared" si="179"/>
        <v>319.920161830013</v>
      </c>
      <c r="L667" s="711">
        <f t="shared" si="180"/>
        <v>319.73491805843213</v>
      </c>
      <c r="N667" s="581">
        <v>593</v>
      </c>
      <c r="O667" s="711">
        <f t="shared" si="181"/>
        <v>8.6306798441227741</v>
      </c>
      <c r="P667" s="711">
        <f t="shared" si="182"/>
        <v>1246.6881671624981</v>
      </c>
      <c r="Q667" s="711">
        <f t="shared" si="183"/>
        <v>1235.3812358571986</v>
      </c>
      <c r="R667" s="711">
        <f t="shared" si="184"/>
        <v>1227.1852456838067</v>
      </c>
      <c r="S667" s="711">
        <f t="shared" si="185"/>
        <v>1222.1729297191957</v>
      </c>
      <c r="T667" s="711">
        <f t="shared" si="186"/>
        <v>1220.3879621433821</v>
      </c>
    </row>
    <row r="668" spans="2:20">
      <c r="B668" s="581">
        <v>594</v>
      </c>
      <c r="C668" s="711">
        <f t="shared" si="171"/>
        <v>8.6452341103017343</v>
      </c>
      <c r="D668" s="711">
        <f t="shared" si="172"/>
        <v>1511.8103006046722</v>
      </c>
      <c r="E668" s="711">
        <f t="shared" si="173"/>
        <v>1085.2581638307217</v>
      </c>
      <c r="F668" s="711">
        <f t="shared" si="174"/>
        <v>738.75349479083764</v>
      </c>
      <c r="G668" s="711">
        <f t="shared" si="175"/>
        <v>493.9726523651471</v>
      </c>
      <c r="H668" s="718">
        <f t="shared" si="176"/>
        <v>322.76720763204463</v>
      </c>
      <c r="I668" s="711">
        <f t="shared" si="177"/>
        <v>321.4757413334807</v>
      </c>
      <c r="J668" s="711">
        <f t="shared" si="178"/>
        <v>320.55781658609635</v>
      </c>
      <c r="K668" s="711">
        <f t="shared" si="179"/>
        <v>320.00780278028259</v>
      </c>
      <c r="L668" s="711">
        <f t="shared" si="180"/>
        <v>319.82227183680072</v>
      </c>
      <c r="N668" s="581">
        <v>594</v>
      </c>
      <c r="O668" s="711">
        <f t="shared" si="181"/>
        <v>8.6452341103017343</v>
      </c>
      <c r="P668" s="711">
        <f t="shared" si="182"/>
        <v>1247.4129600051094</v>
      </c>
      <c r="Q668" s="711">
        <f t="shared" si="183"/>
        <v>1236.1303813508712</v>
      </c>
      <c r="R668" s="711">
        <f t="shared" si="184"/>
        <v>1227.9519060241032</v>
      </c>
      <c r="S668" s="711">
        <f t="shared" si="185"/>
        <v>1222.9501072354083</v>
      </c>
      <c r="T668" s="711">
        <f t="shared" si="186"/>
        <v>1221.1685631695752</v>
      </c>
    </row>
    <row r="669" spans="2:20">
      <c r="B669" s="581">
        <v>595</v>
      </c>
      <c r="C669" s="711">
        <f t="shared" si="171"/>
        <v>8.6597883764806927</v>
      </c>
      <c r="D669" s="711">
        <f t="shared" si="172"/>
        <v>1511.8631590097673</v>
      </c>
      <c r="E669" s="711">
        <f t="shared" si="173"/>
        <v>1085.6191742364974</v>
      </c>
      <c r="F669" s="711">
        <f t="shared" si="174"/>
        <v>739.21226458034619</v>
      </c>
      <c r="G669" s="711">
        <f t="shared" si="175"/>
        <v>494.30447403206546</v>
      </c>
      <c r="H669" s="718">
        <f t="shared" si="176"/>
        <v>322.85903204109167</v>
      </c>
      <c r="I669" s="711">
        <f t="shared" si="177"/>
        <v>321.56569384556633</v>
      </c>
      <c r="J669" s="711">
        <f t="shared" si="178"/>
        <v>320.64641319151701</v>
      </c>
      <c r="K669" s="711">
        <f t="shared" si="179"/>
        <v>320.09557387020658</v>
      </c>
      <c r="L669" s="711">
        <f t="shared" si="180"/>
        <v>319.9097564341622</v>
      </c>
      <c r="N669" s="581">
        <v>595</v>
      </c>
      <c r="O669" s="711">
        <f t="shared" si="181"/>
        <v>8.6597883764806927</v>
      </c>
      <c r="P669" s="711">
        <f t="shared" si="182"/>
        <v>1248.1361597633434</v>
      </c>
      <c r="Q669" s="711">
        <f t="shared" si="183"/>
        <v>1236.8778802333857</v>
      </c>
      <c r="R669" s="711">
        <f t="shared" si="184"/>
        <v>1228.7168812558571</v>
      </c>
      <c r="S669" s="711">
        <f t="shared" si="185"/>
        <v>1223.7255765264749</v>
      </c>
      <c r="T669" s="711">
        <f t="shared" si="186"/>
        <v>1221.947448445796</v>
      </c>
    </row>
    <row r="670" spans="2:20">
      <c r="B670" s="581">
        <v>596</v>
      </c>
      <c r="C670" s="711">
        <f t="shared" si="171"/>
        <v>8.6743426426596528</v>
      </c>
      <c r="D670" s="711">
        <f t="shared" si="172"/>
        <v>1511.9158763120499</v>
      </c>
      <c r="E670" s="711">
        <f t="shared" si="173"/>
        <v>1085.9792357812264</v>
      </c>
      <c r="F670" s="711">
        <f t="shared" si="174"/>
        <v>739.67002094931399</v>
      </c>
      <c r="G670" s="711">
        <f t="shared" si="175"/>
        <v>494.63578585257193</v>
      </c>
      <c r="H670" s="718">
        <f t="shared" si="176"/>
        <v>322.95097586716435</v>
      </c>
      <c r="I670" s="711">
        <f t="shared" si="177"/>
        <v>321.6557706132354</v>
      </c>
      <c r="J670" s="711">
        <f t="shared" si="178"/>
        <v>320.73513752039395</v>
      </c>
      <c r="K670" s="711">
        <f t="shared" si="179"/>
        <v>320.18347476220168</v>
      </c>
      <c r="L670" s="711">
        <f t="shared" si="180"/>
        <v>319.99737151211872</v>
      </c>
      <c r="N670" s="581">
        <v>596</v>
      </c>
      <c r="O670" s="711">
        <f t="shared" si="181"/>
        <v>8.6743426426596528</v>
      </c>
      <c r="P670" s="711">
        <f t="shared" si="182"/>
        <v>1248.8577699387772</v>
      </c>
      <c r="Q670" s="711">
        <f t="shared" si="183"/>
        <v>1237.6237361239694</v>
      </c>
      <c r="R670" s="711">
        <f t="shared" si="184"/>
        <v>1229.4801750829129</v>
      </c>
      <c r="S670" s="711">
        <f t="shared" si="185"/>
        <v>1224.4993413470502</v>
      </c>
      <c r="T670" s="711">
        <f t="shared" si="186"/>
        <v>1222.7246217432387</v>
      </c>
    </row>
    <row r="671" spans="2:20">
      <c r="B671" s="581">
        <v>597</v>
      </c>
      <c r="C671" s="711">
        <f t="shared" si="171"/>
        <v>8.6888969088386112</v>
      </c>
      <c r="D671" s="711">
        <f t="shared" si="172"/>
        <v>1511.968453022022</v>
      </c>
      <c r="E671" s="711">
        <f t="shared" si="173"/>
        <v>1086.3383518167009</v>
      </c>
      <c r="F671" s="711">
        <f t="shared" si="174"/>
        <v>740.1267664599975</v>
      </c>
      <c r="G671" s="711">
        <f t="shared" si="175"/>
        <v>494.9665883935196</v>
      </c>
      <c r="H671" s="718">
        <f t="shared" si="176"/>
        <v>323.04303878664655</v>
      </c>
      <c r="I671" s="711">
        <f t="shared" si="177"/>
        <v>321.74597130641337</v>
      </c>
      <c r="J671" s="711">
        <f t="shared" si="178"/>
        <v>320.82398923818005</v>
      </c>
      <c r="K671" s="711">
        <f t="shared" si="179"/>
        <v>320.27150511911219</v>
      </c>
      <c r="L671" s="711">
        <f t="shared" si="180"/>
        <v>320.08511673269379</v>
      </c>
      <c r="N671" s="581">
        <v>597</v>
      </c>
      <c r="O671" s="711">
        <f t="shared" si="181"/>
        <v>8.6888969088386112</v>
      </c>
      <c r="P671" s="711">
        <f t="shared" si="182"/>
        <v>1249.577794025291</v>
      </c>
      <c r="Q671" s="711">
        <f t="shared" si="183"/>
        <v>1238.3679526338956</v>
      </c>
      <c r="R671" s="711">
        <f t="shared" si="184"/>
        <v>1230.2417912009746</v>
      </c>
      <c r="S671" s="711">
        <f t="shared" si="185"/>
        <v>1225.271405443536</v>
      </c>
      <c r="T671" s="711">
        <f t="shared" si="186"/>
        <v>1223.5000868248082</v>
      </c>
    </row>
    <row r="672" spans="2:20">
      <c r="B672" s="581">
        <v>598</v>
      </c>
      <c r="C672" s="711">
        <f t="shared" si="171"/>
        <v>8.7034511750175696</v>
      </c>
      <c r="D672" s="711">
        <f t="shared" si="172"/>
        <v>1512.0208896476072</v>
      </c>
      <c r="E672" s="711">
        <f t="shared" si="173"/>
        <v>1086.6965256783385</v>
      </c>
      <c r="F672" s="711">
        <f t="shared" si="174"/>
        <v>740.58250366921493</v>
      </c>
      <c r="G672" s="711">
        <f t="shared" si="175"/>
        <v>495.29688222674469</v>
      </c>
      <c r="H672" s="718">
        <f t="shared" si="176"/>
        <v>323.1352204764388</v>
      </c>
      <c r="I672" s="711">
        <f t="shared" si="177"/>
        <v>321.83629559550388</v>
      </c>
      <c r="J672" s="711">
        <f t="shared" si="178"/>
        <v>320.91296801077704</v>
      </c>
      <c r="K672" s="711">
        <f t="shared" si="179"/>
        <v>320.35966460421275</v>
      </c>
      <c r="L672" s="711">
        <f t="shared" si="180"/>
        <v>320.17299175833523</v>
      </c>
      <c r="N672" s="581">
        <v>598</v>
      </c>
      <c r="O672" s="711">
        <f t="shared" si="181"/>
        <v>8.7034511750175696</v>
      </c>
      <c r="P672" s="711">
        <f t="shared" si="182"/>
        <v>1250.296235509086</v>
      </c>
      <c r="Q672" s="711">
        <f t="shared" si="183"/>
        <v>1239.1105333664998</v>
      </c>
      <c r="R672" s="711">
        <f t="shared" si="184"/>
        <v>1231.0017332976224</v>
      </c>
      <c r="S672" s="711">
        <f t="shared" si="185"/>
        <v>1226.0417725540999</v>
      </c>
      <c r="T672" s="711">
        <f t="shared" si="186"/>
        <v>1224.2738474451389</v>
      </c>
    </row>
    <row r="673" spans="2:20">
      <c r="B673" s="581">
        <v>599</v>
      </c>
      <c r="C673" s="711">
        <f t="shared" si="171"/>
        <v>8.7180054411965298</v>
      </c>
      <c r="D673" s="711">
        <f t="shared" si="172"/>
        <v>1512.0731866941683</v>
      </c>
      <c r="E673" s="711">
        <f t="shared" si="173"/>
        <v>1087.0537606852931</v>
      </c>
      <c r="F673" s="711">
        <f t="shared" si="174"/>
        <v>741.03723512834381</v>
      </c>
      <c r="G673" s="711">
        <f t="shared" si="175"/>
        <v>495.6266679289995</v>
      </c>
      <c r="H673" s="718">
        <f t="shared" si="176"/>
        <v>323.22752061396017</v>
      </c>
      <c r="I673" s="711">
        <f t="shared" si="177"/>
        <v>321.92674315139107</v>
      </c>
      <c r="J673" s="711">
        <f t="shared" si="178"/>
        <v>321.0020735045382</v>
      </c>
      <c r="K673" s="711">
        <f t="shared" si="179"/>
        <v>320.44795288121168</v>
      </c>
      <c r="L673" s="711">
        <f t="shared" si="180"/>
        <v>320.26099625191802</v>
      </c>
      <c r="N673" s="581">
        <v>599</v>
      </c>
      <c r="O673" s="711">
        <f t="shared" si="181"/>
        <v>8.7180054411965298</v>
      </c>
      <c r="P673" s="711">
        <f t="shared" si="182"/>
        <v>1251.0130978687005</v>
      </c>
      <c r="Q673" s="711">
        <f t="shared" si="183"/>
        <v>1239.8514819171969</v>
      </c>
      <c r="R673" s="711">
        <f t="shared" si="184"/>
        <v>1231.760005052332</v>
      </c>
      <c r="S673" s="711">
        <f t="shared" si="185"/>
        <v>1226.8104464086928</v>
      </c>
      <c r="T673" s="711">
        <f t="shared" si="186"/>
        <v>1225.0459073506122</v>
      </c>
    </row>
    <row r="674" spans="2:20">
      <c r="B674" s="581">
        <v>600</v>
      </c>
      <c r="C674" s="711">
        <f t="shared" si="171"/>
        <v>8.7325597073754881</v>
      </c>
      <c r="D674" s="711">
        <f t="shared" si="172"/>
        <v>1512.1253446645251</v>
      </c>
      <c r="E674" s="711">
        <f t="shared" si="173"/>
        <v>1087.410060140566</v>
      </c>
      <c r="F674" s="711">
        <f t="shared" si="174"/>
        <v>741.49096338331867</v>
      </c>
      <c r="G674" s="711">
        <f t="shared" si="175"/>
        <v>495.95594608188571</v>
      </c>
      <c r="H674" s="718">
        <f t="shared" si="176"/>
        <v>323.31993887714964</v>
      </c>
      <c r="I674" s="711">
        <f t="shared" si="177"/>
        <v>322.01731364544156</v>
      </c>
      <c r="J674" s="711">
        <f t="shared" si="178"/>
        <v>321.09130538627085</v>
      </c>
      <c r="K674" s="711">
        <f t="shared" si="179"/>
        <v>320.53636961425349</v>
      </c>
      <c r="L674" s="711">
        <f t="shared" si="180"/>
        <v>320.34912987674738</v>
      </c>
      <c r="N674" s="581">
        <v>600</v>
      </c>
      <c r="O674" s="711">
        <f t="shared" si="181"/>
        <v>8.7325597073754881</v>
      </c>
      <c r="P674" s="711">
        <f t="shared" si="182"/>
        <v>1251.7283845750264</v>
      </c>
      <c r="Q674" s="711">
        <f t="shared" si="183"/>
        <v>1240.5908018735001</v>
      </c>
      <c r="R674" s="711">
        <f t="shared" si="184"/>
        <v>1232.5166101364905</v>
      </c>
      <c r="S674" s="711">
        <f t="shared" si="185"/>
        <v>1227.5774307290671</v>
      </c>
      <c r="T674" s="711">
        <f t="shared" si="186"/>
        <v>1225.8162702793752</v>
      </c>
    </row>
    <row r="675" spans="2:20">
      <c r="B675" s="581">
        <v>601</v>
      </c>
      <c r="C675" s="711">
        <f t="shared" si="171"/>
        <v>8.7471139735544483</v>
      </c>
      <c r="D675" s="711">
        <f t="shared" si="172"/>
        <v>1512.1773640589724</v>
      </c>
      <c r="E675" s="711">
        <f t="shared" si="173"/>
        <v>1087.7654273311152</v>
      </c>
      <c r="F675" s="711">
        <f t="shared" si="174"/>
        <v>741.94369097462936</v>
      </c>
      <c r="G675" s="711">
        <f t="shared" si="175"/>
        <v>496.28471727178879</v>
      </c>
      <c r="H675" s="718">
        <f t="shared" si="176"/>
        <v>323.41247494446776</v>
      </c>
      <c r="I675" s="711">
        <f t="shared" si="177"/>
        <v>322.10800674950684</v>
      </c>
      <c r="J675" s="711">
        <f t="shared" si="178"/>
        <v>321.18066332323906</v>
      </c>
      <c r="K675" s="711">
        <f t="shared" si="179"/>
        <v>320.62491446792177</v>
      </c>
      <c r="L675" s="711">
        <f t="shared" si="180"/>
        <v>320.4373922965616</v>
      </c>
      <c r="N675" s="581">
        <v>601</v>
      </c>
      <c r="O675" s="711">
        <f t="shared" si="181"/>
        <v>8.7471139735544483</v>
      </c>
      <c r="P675" s="711">
        <f t="shared" si="182"/>
        <v>1252.4420990913279</v>
      </c>
      <c r="Q675" s="711">
        <f t="shared" si="183"/>
        <v>1241.3284968150365</v>
      </c>
      <c r="R675" s="711">
        <f t="shared" si="184"/>
        <v>1233.271552213417</v>
      </c>
      <c r="S675" s="711">
        <f t="shared" si="185"/>
        <v>1228.3427292287952</v>
      </c>
      <c r="T675" s="711">
        <f t="shared" si="186"/>
        <v>1226.5849399613587</v>
      </c>
    </row>
    <row r="676" spans="2:20">
      <c r="B676" s="581">
        <v>602</v>
      </c>
      <c r="C676" s="711">
        <f t="shared" si="171"/>
        <v>8.7616682397334067</v>
      </c>
      <c r="D676" s="711">
        <f t="shared" si="172"/>
        <v>1512.2292453752975</v>
      </c>
      <c r="E676" s="711">
        <f t="shared" si="173"/>
        <v>1088.119865527965</v>
      </c>
      <c r="F676" s="711">
        <f t="shared" si="174"/>
        <v>742.39542043731944</v>
      </c>
      <c r="G676" s="711">
        <f t="shared" si="175"/>
        <v>496.61298208981225</v>
      </c>
      <c r="H676" s="718">
        <f t="shared" si="176"/>
        <v>323.50512849489843</v>
      </c>
      <c r="I676" s="711">
        <f t="shared" si="177"/>
        <v>322.19882213592518</v>
      </c>
      <c r="J676" s="711">
        <f t="shared" si="178"/>
        <v>321.27014698316617</v>
      </c>
      <c r="K676" s="711">
        <f t="shared" si="179"/>
        <v>320.71358710724212</v>
      </c>
      <c r="L676" s="711">
        <f t="shared" si="180"/>
        <v>320.52578317553491</v>
      </c>
      <c r="N676" s="581">
        <v>602</v>
      </c>
      <c r="O676" s="711">
        <f t="shared" si="181"/>
        <v>8.7616682397334067</v>
      </c>
      <c r="P676" s="711">
        <f t="shared" si="182"/>
        <v>1253.1542448732564</v>
      </c>
      <c r="Q676" s="711">
        <f t="shared" si="183"/>
        <v>1242.0645703135654</v>
      </c>
      <c r="R676" s="711">
        <f t="shared" si="184"/>
        <v>1234.0248349383771</v>
      </c>
      <c r="S676" s="711">
        <f t="shared" si="185"/>
        <v>1229.106345613287</v>
      </c>
      <c r="T676" s="711">
        <f t="shared" si="186"/>
        <v>1227.3519201182951</v>
      </c>
    </row>
    <row r="677" spans="2:20">
      <c r="B677" s="581">
        <v>603</v>
      </c>
      <c r="C677" s="711">
        <f t="shared" si="171"/>
        <v>8.7762225059123669</v>
      </c>
      <c r="D677" s="711">
        <f t="shared" si="172"/>
        <v>1512.2809891087973</v>
      </c>
      <c r="E677" s="711">
        <f t="shared" si="173"/>
        <v>1088.4733779863132</v>
      </c>
      <c r="F677" s="711">
        <f t="shared" si="174"/>
        <v>742.84615430098449</v>
      </c>
      <c r="G677" s="711">
        <f t="shared" si="175"/>
        <v>496.9407411317132</v>
      </c>
      <c r="H677" s="718">
        <f t="shared" si="176"/>
        <v>323.59789920795026</v>
      </c>
      <c r="I677" s="711">
        <f t="shared" si="177"/>
        <v>322.28975947752383</v>
      </c>
      <c r="J677" s="711">
        <f t="shared" si="178"/>
        <v>321.35975603423708</v>
      </c>
      <c r="K677" s="711">
        <f t="shared" si="179"/>
        <v>320.80238719768477</v>
      </c>
      <c r="L677" s="711">
        <f t="shared" si="180"/>
        <v>320.61430217828035</v>
      </c>
      <c r="N677" s="581">
        <v>603</v>
      </c>
      <c r="O677" s="711">
        <f t="shared" si="181"/>
        <v>8.7762225059123669</v>
      </c>
      <c r="P677" s="711">
        <f t="shared" si="182"/>
        <v>1253.8648253688673</v>
      </c>
      <c r="Q677" s="711">
        <f t="shared" si="183"/>
        <v>1242.7990259329956</v>
      </c>
      <c r="R677" s="711">
        <f t="shared" si="184"/>
        <v>1234.7764619586032</v>
      </c>
      <c r="S677" s="711">
        <f t="shared" si="185"/>
        <v>1229.8682835798077</v>
      </c>
      <c r="T677" s="711">
        <f t="shared" si="186"/>
        <v>1228.1172144637364</v>
      </c>
    </row>
    <row r="678" spans="2:20">
      <c r="B678" s="581">
        <v>604</v>
      </c>
      <c r="C678" s="711">
        <f t="shared" si="171"/>
        <v>8.7907767720913252</v>
      </c>
      <c r="D678" s="711">
        <f t="shared" si="172"/>
        <v>1512.3325957522964</v>
      </c>
      <c r="E678" s="711">
        <f t="shared" si="173"/>
        <v>1088.825967945638</v>
      </c>
      <c r="F678" s="711">
        <f t="shared" si="174"/>
        <v>743.29589508977119</v>
      </c>
      <c r="G678" s="711">
        <f t="shared" si="175"/>
        <v>497.267994997838</v>
      </c>
      <c r="H678" s="718">
        <f t="shared" si="176"/>
        <v>323.69078676365802</v>
      </c>
      <c r="I678" s="711">
        <f t="shared" si="177"/>
        <v>322.38081844762115</v>
      </c>
      <c r="J678" s="711">
        <f t="shared" si="178"/>
        <v>321.44949014510098</v>
      </c>
      <c r="K678" s="711">
        <f t="shared" si="179"/>
        <v>320.89131440516712</v>
      </c>
      <c r="L678" s="711">
        <f t="shared" si="180"/>
        <v>320.70294896985257</v>
      </c>
      <c r="N678" s="581">
        <v>604</v>
      </c>
      <c r="O678" s="711">
        <f t="shared" si="181"/>
        <v>8.7907767720913252</v>
      </c>
      <c r="P678" s="711">
        <f t="shared" si="182"/>
        <v>1254.5738440186381</v>
      </c>
      <c r="Q678" s="711">
        <f t="shared" si="183"/>
        <v>1243.5318672294025</v>
      </c>
      <c r="R678" s="711">
        <f t="shared" si="184"/>
        <v>1235.526436913311</v>
      </c>
      <c r="S678" s="711">
        <f t="shared" si="185"/>
        <v>1230.628546817496</v>
      </c>
      <c r="T678" s="711">
        <f t="shared" si="186"/>
        <v>1228.8808267030724</v>
      </c>
    </row>
    <row r="679" spans="2:20">
      <c r="B679" s="581">
        <v>605</v>
      </c>
      <c r="C679" s="711">
        <f t="shared" si="171"/>
        <v>8.8053310382702836</v>
      </c>
      <c r="D679" s="711">
        <f t="shared" si="172"/>
        <v>1512.3840657961632</v>
      </c>
      <c r="E679" s="711">
        <f t="shared" si="173"/>
        <v>1089.1776386298038</v>
      </c>
      <c r="F679" s="711">
        <f t="shared" si="174"/>
        <v>743.74464532237573</v>
      </c>
      <c r="G679" s="711">
        <f t="shared" si="175"/>
        <v>497.59474429305862</v>
      </c>
      <c r="H679" s="718">
        <f t="shared" si="176"/>
        <v>323.78379084258432</v>
      </c>
      <c r="I679" s="711">
        <f t="shared" si="177"/>
        <v>322.47199872002841</v>
      </c>
      <c r="J679" s="711">
        <f t="shared" si="178"/>
        <v>321.53934898487358</v>
      </c>
      <c r="K679" s="711">
        <f t="shared" si="179"/>
        <v>320.98036839605686</v>
      </c>
      <c r="L679" s="711">
        <f t="shared" si="180"/>
        <v>320.79172321575049</v>
      </c>
      <c r="N679" s="581">
        <v>605</v>
      </c>
      <c r="O679" s="711">
        <f t="shared" si="181"/>
        <v>8.8053310382702836</v>
      </c>
      <c r="P679" s="711">
        <f t="shared" si="182"/>
        <v>1255.2813042554833</v>
      </c>
      <c r="Q679" s="711">
        <f t="shared" si="183"/>
        <v>1244.2630977510448</v>
      </c>
      <c r="R679" s="711">
        <f t="shared" si="184"/>
        <v>1236.2747634337165</v>
      </c>
      <c r="S679" s="711">
        <f t="shared" si="185"/>
        <v>1231.3871390073828</v>
      </c>
      <c r="T679" s="711">
        <f t="shared" si="186"/>
        <v>1229.6427605335484</v>
      </c>
    </row>
    <row r="680" spans="2:20">
      <c r="B680" s="581">
        <v>606</v>
      </c>
      <c r="C680" s="711">
        <f t="shared" si="171"/>
        <v>8.8198853044492438</v>
      </c>
      <c r="D680" s="711">
        <f t="shared" si="172"/>
        <v>1512.4353997283281</v>
      </c>
      <c r="E680" s="711">
        <f t="shared" si="173"/>
        <v>1089.5283932471673</v>
      </c>
      <c r="F680" s="711">
        <f t="shared" si="174"/>
        <v>744.19240751204381</v>
      </c>
      <c r="G680" s="711">
        <f t="shared" si="175"/>
        <v>497.92098962670968</v>
      </c>
      <c r="H680" s="718">
        <f t="shared" si="176"/>
        <v>323.87691112582087</v>
      </c>
      <c r="I680" s="711">
        <f t="shared" si="177"/>
        <v>322.56329996905191</v>
      </c>
      <c r="J680" s="711">
        <f t="shared" si="178"/>
        <v>321.6293322231395</v>
      </c>
      <c r="K680" s="711">
        <f t="shared" si="179"/>
        <v>321.06954883717401</v>
      </c>
      <c r="L680" s="711">
        <f t="shared" si="180"/>
        <v>320.88062458192007</v>
      </c>
      <c r="N680" s="581">
        <v>606</v>
      </c>
      <c r="O680" s="711">
        <f t="shared" si="181"/>
        <v>8.8198853044492438</v>
      </c>
      <c r="P680" s="711">
        <f t="shared" si="182"/>
        <v>1255.9872095047729</v>
      </c>
      <c r="Q680" s="711">
        <f t="shared" si="183"/>
        <v>1244.992721038383</v>
      </c>
      <c r="R680" s="711">
        <f t="shared" si="184"/>
        <v>1237.0214451430554</v>
      </c>
      <c r="S680" s="711">
        <f t="shared" si="185"/>
        <v>1232.1440638224067</v>
      </c>
      <c r="T680" s="711">
        <f t="shared" si="186"/>
        <v>1230.4030196442832</v>
      </c>
    </row>
    <row r="681" spans="2:20">
      <c r="B681" s="581">
        <v>607</v>
      </c>
      <c r="C681" s="711">
        <f t="shared" si="171"/>
        <v>8.8344395706282022</v>
      </c>
      <c r="D681" s="711">
        <f t="shared" si="172"/>
        <v>1512.486598034299</v>
      </c>
      <c r="E681" s="711">
        <f t="shared" si="173"/>
        <v>1089.8782349906812</v>
      </c>
      <c r="F681" s="711">
        <f t="shared" si="174"/>
        <v>744.63918416656907</v>
      </c>
      <c r="G681" s="711">
        <f t="shared" si="175"/>
        <v>498.24673161252622</v>
      </c>
      <c r="H681" s="718">
        <f t="shared" si="176"/>
        <v>323.97014729499011</v>
      </c>
      <c r="I681" s="711">
        <f t="shared" si="177"/>
        <v>322.65472186949506</v>
      </c>
      <c r="J681" s="711">
        <f t="shared" si="178"/>
        <v>321.7194395299548</v>
      </c>
      <c r="K681" s="711">
        <f t="shared" si="179"/>
        <v>321.15885539579392</v>
      </c>
      <c r="L681" s="711">
        <f t="shared" si="180"/>
        <v>320.96965273475689</v>
      </c>
      <c r="N681" s="581">
        <v>607</v>
      </c>
      <c r="O681" s="711">
        <f t="shared" si="181"/>
        <v>8.8344395706282022</v>
      </c>
      <c r="P681" s="711">
        <f t="shared" si="182"/>
        <v>1256.6915631843474</v>
      </c>
      <c r="Q681" s="711">
        <f t="shared" si="183"/>
        <v>1245.720740624095</v>
      </c>
      <c r="R681" s="711">
        <f t="shared" si="184"/>
        <v>1237.7664856565987</v>
      </c>
      <c r="S681" s="711">
        <f t="shared" si="185"/>
        <v>1232.8993249274345</v>
      </c>
      <c r="T681" s="711">
        <f t="shared" si="186"/>
        <v>1231.1616077162871</v>
      </c>
    </row>
    <row r="682" spans="2:20">
      <c r="B682" s="581">
        <v>608</v>
      </c>
      <c r="C682" s="711">
        <f t="shared" si="171"/>
        <v>8.8489938368071623</v>
      </c>
      <c r="D682" s="711">
        <f t="shared" si="172"/>
        <v>1512.5376611971794</v>
      </c>
      <c r="E682" s="711">
        <f t="shared" si="173"/>
        <v>1090.2271670379976</v>
      </c>
      <c r="F682" s="711">
        <f t="shared" si="174"/>
        <v>745.08497778829337</v>
      </c>
      <c r="G682" s="711">
        <f t="shared" si="175"/>
        <v>498.57197086858139</v>
      </c>
      <c r="H682" s="718">
        <f t="shared" si="176"/>
        <v>324.06349903224645</v>
      </c>
      <c r="I682" s="711">
        <f t="shared" si="177"/>
        <v>322.74626409666001</v>
      </c>
      <c r="J682" s="711">
        <f t="shared" si="178"/>
        <v>321.809670575849</v>
      </c>
      <c r="K682" s="711">
        <f t="shared" si="179"/>
        <v>321.24828773964987</v>
      </c>
      <c r="L682" s="711">
        <f t="shared" si="180"/>
        <v>321.05880734110889</v>
      </c>
      <c r="N682" s="581">
        <v>608</v>
      </c>
      <c r="O682" s="711">
        <f t="shared" si="181"/>
        <v>8.8489938368071623</v>
      </c>
      <c r="P682" s="711">
        <f t="shared" si="182"/>
        <v>1257.3943687045346</v>
      </c>
      <c r="Q682" s="711">
        <f t="shared" si="183"/>
        <v>1246.4471600330944</v>
      </c>
      <c r="R682" s="711">
        <f t="shared" si="184"/>
        <v>1238.5098885816715</v>
      </c>
      <c r="S682" s="711">
        <f t="shared" si="185"/>
        <v>1233.6529259792769</v>
      </c>
      <c r="T682" s="711">
        <f t="shared" si="186"/>
        <v>1231.9185284224795</v>
      </c>
    </row>
    <row r="683" spans="2:20">
      <c r="B683" s="581">
        <v>609</v>
      </c>
      <c r="C683" s="711">
        <f t="shared" si="171"/>
        <v>8.8635481029861207</v>
      </c>
      <c r="D683" s="711">
        <f t="shared" si="172"/>
        <v>1512.5885896976838</v>
      </c>
      <c r="E683" s="711">
        <f t="shared" si="173"/>
        <v>1090.5751925515708</v>
      </c>
      <c r="F683" s="711">
        <f t="shared" si="174"/>
        <v>745.52979087410608</v>
      </c>
      <c r="G683" s="711">
        <f t="shared" si="175"/>
        <v>498.89670801722548</v>
      </c>
      <c r="H683" s="718">
        <f t="shared" si="176"/>
        <v>324.15696602027759</v>
      </c>
      <c r="I683" s="711">
        <f t="shared" si="177"/>
        <v>322.83792632634982</v>
      </c>
      <c r="J683" s="711">
        <f t="shared" si="178"/>
        <v>321.90002503182757</v>
      </c>
      <c r="K683" s="711">
        <f t="shared" si="179"/>
        <v>321.33784553693505</v>
      </c>
      <c r="L683" s="711">
        <f t="shared" si="180"/>
        <v>321.14808806827887</v>
      </c>
      <c r="N683" s="581">
        <v>609</v>
      </c>
      <c r="O683" s="711">
        <f t="shared" si="181"/>
        <v>8.8635481029861207</v>
      </c>
      <c r="P683" s="711">
        <f t="shared" si="182"/>
        <v>1258.0956294681675</v>
      </c>
      <c r="Q683" s="711">
        <f t="shared" si="183"/>
        <v>1247.1719827825468</v>
      </c>
      <c r="R683" s="711">
        <f t="shared" si="184"/>
        <v>1239.2516575176703</v>
      </c>
      <c r="S683" s="711">
        <f t="shared" si="185"/>
        <v>1234.4048706267074</v>
      </c>
      <c r="T683" s="711">
        <f t="shared" si="186"/>
        <v>1232.6737854277067</v>
      </c>
    </row>
    <row r="684" spans="2:20">
      <c r="B684" s="581">
        <v>610</v>
      </c>
      <c r="C684" s="711">
        <f t="shared" si="171"/>
        <v>8.8781023691650809</v>
      </c>
      <c r="D684" s="711">
        <f t="shared" si="172"/>
        <v>1512.639384014155</v>
      </c>
      <c r="E684" s="711">
        <f t="shared" si="173"/>
        <v>1090.922314678759</v>
      </c>
      <c r="F684" s="711">
        <f t="shared" si="174"/>
        <v>745.97362591544402</v>
      </c>
      <c r="G684" s="711">
        <f t="shared" si="175"/>
        <v>499.22094368502502</v>
      </c>
      <c r="H684" s="718">
        <f t="shared" si="176"/>
        <v>324.25054794230618</v>
      </c>
      <c r="I684" s="711">
        <f t="shared" si="177"/>
        <v>322.92970823486996</v>
      </c>
      <c r="J684" s="711">
        <f t="shared" si="178"/>
        <v>321.99050256937414</v>
      </c>
      <c r="K684" s="711">
        <f t="shared" si="179"/>
        <v>321.42752845630559</v>
      </c>
      <c r="L684" s="711">
        <f t="shared" si="180"/>
        <v>321.2374945840271</v>
      </c>
      <c r="N684" s="581">
        <v>610</v>
      </c>
      <c r="O684" s="711">
        <f t="shared" si="181"/>
        <v>8.8781023691650809</v>
      </c>
      <c r="P684" s="711">
        <f t="shared" si="182"/>
        <v>1258.7953488705987</v>
      </c>
      <c r="Q684" s="711">
        <f t="shared" si="183"/>
        <v>1247.8952123818874</v>
      </c>
      <c r="R684" s="711">
        <f t="shared" si="184"/>
        <v>1239.9917960560797</v>
      </c>
      <c r="S684" s="711">
        <f t="shared" si="185"/>
        <v>1235.1551625104792</v>
      </c>
      <c r="T684" s="711">
        <f t="shared" si="186"/>
        <v>1233.4273823887597</v>
      </c>
    </row>
    <row r="685" spans="2:20">
      <c r="B685" s="581">
        <v>611</v>
      </c>
      <c r="C685" s="711">
        <f t="shared" si="171"/>
        <v>8.8926566353440393</v>
      </c>
      <c r="D685" s="711">
        <f t="shared" si="172"/>
        <v>1512.6900446225795</v>
      </c>
      <c r="E685" s="711">
        <f t="shared" si="173"/>
        <v>1091.2685365519249</v>
      </c>
      <c r="F685" s="711">
        <f t="shared" si="174"/>
        <v>746.41648539829191</v>
      </c>
      <c r="G685" s="711">
        <f t="shared" si="175"/>
        <v>499.54467850270254</v>
      </c>
      <c r="H685" s="718">
        <f t="shared" si="176"/>
        <v>324.34424448209086</v>
      </c>
      <c r="I685" s="711">
        <f t="shared" si="177"/>
        <v>323.02160949903066</v>
      </c>
      <c r="J685" s="711">
        <f t="shared" si="178"/>
        <v>322.08110286045246</v>
      </c>
      <c r="K685" s="711">
        <f t="shared" si="179"/>
        <v>321.51733616688284</v>
      </c>
      <c r="L685" s="711">
        <f t="shared" si="180"/>
        <v>321.32702655657368</v>
      </c>
      <c r="N685" s="581">
        <v>611</v>
      </c>
      <c r="O685" s="711">
        <f t="shared" si="181"/>
        <v>8.8926566353440393</v>
      </c>
      <c r="P685" s="711">
        <f t="shared" si="182"/>
        <v>1259.493530299718</v>
      </c>
      <c r="Q685" s="711">
        <f t="shared" si="183"/>
        <v>1248.6168523328372</v>
      </c>
      <c r="R685" s="711">
        <f t="shared" si="184"/>
        <v>1240.7303077804904</v>
      </c>
      <c r="S685" s="711">
        <f t="shared" si="185"/>
        <v>1235.9038052633432</v>
      </c>
      <c r="T685" s="711">
        <f t="shared" si="186"/>
        <v>1234.1793229543923</v>
      </c>
    </row>
    <row r="686" spans="2:20">
      <c r="B686" s="581">
        <v>612</v>
      </c>
      <c r="C686" s="711">
        <f t="shared" si="171"/>
        <v>8.9072109015229977</v>
      </c>
      <c r="D686" s="711">
        <f t="shared" si="172"/>
        <v>1512.740571996605</v>
      </c>
      <c r="E686" s="711">
        <f t="shared" si="173"/>
        <v>1091.6138612885356</v>
      </c>
      <c r="F686" s="711">
        <f t="shared" si="174"/>
        <v>746.85837180318254</v>
      </c>
      <c r="G686" s="711">
        <f t="shared" si="175"/>
        <v>499.86791310507692</v>
      </c>
      <c r="H686" s="718">
        <f t="shared" si="176"/>
        <v>324.43805532392753</v>
      </c>
      <c r="I686" s="711">
        <f t="shared" si="177"/>
        <v>323.11362979614819</v>
      </c>
      <c r="J686" s="711">
        <f t="shared" si="178"/>
        <v>322.17182557750903</v>
      </c>
      <c r="K686" s="711">
        <f t="shared" si="179"/>
        <v>321.60726833825544</v>
      </c>
      <c r="L686" s="711">
        <f t="shared" si="180"/>
        <v>321.41668365460134</v>
      </c>
      <c r="N686" s="581">
        <v>612</v>
      </c>
      <c r="O686" s="711">
        <f t="shared" si="181"/>
        <v>8.9072109015229977</v>
      </c>
      <c r="P686" s="711">
        <f t="shared" si="182"/>
        <v>1260.1901771359692</v>
      </c>
      <c r="Q686" s="711">
        <f t="shared" si="183"/>
        <v>1249.3369061294209</v>
      </c>
      <c r="R686" s="711">
        <f t="shared" si="184"/>
        <v>1241.4671962666166</v>
      </c>
      <c r="S686" s="711">
        <f t="shared" si="185"/>
        <v>1236.6508025100661</v>
      </c>
      <c r="T686" s="711">
        <f t="shared" si="186"/>
        <v>1234.9296107653381</v>
      </c>
    </row>
    <row r="687" spans="2:20">
      <c r="B687" s="581">
        <v>613</v>
      </c>
      <c r="C687" s="711">
        <f t="shared" si="171"/>
        <v>8.9217651677019578</v>
      </c>
      <c r="D687" s="711">
        <f t="shared" si="172"/>
        <v>1512.790966607555</v>
      </c>
      <c r="E687" s="711">
        <f t="shared" si="173"/>
        <v>1091.9582919912632</v>
      </c>
      <c r="F687" s="711">
        <f t="shared" si="174"/>
        <v>747.29928760519681</v>
      </c>
      <c r="G687" s="711">
        <f t="shared" si="175"/>
        <v>500.19064813100442</v>
      </c>
      <c r="H687" s="718">
        <f t="shared" si="176"/>
        <v>324.53198015265082</v>
      </c>
      <c r="I687" s="711">
        <f t="shared" si="177"/>
        <v>323.20576880404701</v>
      </c>
      <c r="J687" s="711">
        <f t="shared" si="178"/>
        <v>322.26267039347476</v>
      </c>
      <c r="K687" s="711">
        <f t="shared" si="179"/>
        <v>321.69732464048212</v>
      </c>
      <c r="L687" s="711">
        <f t="shared" si="180"/>
        <v>321.50646554725733</v>
      </c>
      <c r="N687" s="581">
        <v>613</v>
      </c>
      <c r="O687" s="711">
        <f t="shared" si="181"/>
        <v>8.9217651677019578</v>
      </c>
      <c r="P687" s="711">
        <f t="shared" si="182"/>
        <v>1260.8852927523656</v>
      </c>
      <c r="Q687" s="711">
        <f t="shared" si="183"/>
        <v>1250.0553772579833</v>
      </c>
      <c r="R687" s="711">
        <f t="shared" si="184"/>
        <v>1242.2024650823128</v>
      </c>
      <c r="S687" s="711">
        <f t="shared" si="185"/>
        <v>1237.3961578674471</v>
      </c>
      <c r="T687" s="711">
        <f t="shared" si="186"/>
        <v>1235.6782494543281</v>
      </c>
    </row>
    <row r="688" spans="2:20">
      <c r="B688" s="581">
        <v>614</v>
      </c>
      <c r="C688" s="711">
        <f t="shared" si="171"/>
        <v>8.9363194338809162</v>
      </c>
      <c r="D688" s="711">
        <f t="shared" si="172"/>
        <v>1512.8412289244452</v>
      </c>
      <c r="E688" s="711">
        <f t="shared" si="173"/>
        <v>1092.3018317480808</v>
      </c>
      <c r="F688" s="711">
        <f t="shared" si="174"/>
        <v>747.73923527396505</v>
      </c>
      <c r="G688" s="711">
        <f t="shared" si="175"/>
        <v>500.51288422331993</v>
      </c>
      <c r="H688" s="718">
        <f t="shared" si="176"/>
        <v>324.62601865363524</v>
      </c>
      <c r="I688" s="711">
        <f t="shared" si="177"/>
        <v>323.29802620106119</v>
      </c>
      <c r="J688" s="711">
        <f t="shared" si="178"/>
        <v>322.35363698176735</v>
      </c>
      <c r="K688" s="711">
        <f t="shared" si="179"/>
        <v>321.78750474409389</v>
      </c>
      <c r="L688" s="711">
        <f t="shared" si="180"/>
        <v>321.5963719041564</v>
      </c>
      <c r="N688" s="581">
        <v>614</v>
      </c>
      <c r="O688" s="711">
        <f t="shared" si="181"/>
        <v>8.9363194338809162</v>
      </c>
      <c r="P688" s="711">
        <f t="shared" si="182"/>
        <v>1261.5788805145069</v>
      </c>
      <c r="Q688" s="711">
        <f t="shared" si="183"/>
        <v>1250.7722691972062</v>
      </c>
      <c r="R688" s="711">
        <f t="shared" si="184"/>
        <v>1242.9361177875919</v>
      </c>
      <c r="S688" s="711">
        <f t="shared" si="185"/>
        <v>1238.1398749443349</v>
      </c>
      <c r="T688" s="711">
        <f t="shared" si="186"/>
        <v>1236.4252426461094</v>
      </c>
    </row>
    <row r="689" spans="2:20">
      <c r="B689" s="581">
        <v>615</v>
      </c>
      <c r="C689" s="711">
        <f t="shared" si="171"/>
        <v>8.9508737000598764</v>
      </c>
      <c r="D689" s="711">
        <f t="shared" si="172"/>
        <v>1512.8913594139997</v>
      </c>
      <c r="E689" s="711">
        <f t="shared" si="173"/>
        <v>1092.6444836323626</v>
      </c>
      <c r="F689" s="711">
        <f t="shared" si="174"/>
        <v>748.17821727366743</v>
      </c>
      <c r="G689" s="711">
        <f t="shared" si="175"/>
        <v>500.83462202877894</v>
      </c>
      <c r="H689" s="718">
        <f t="shared" si="176"/>
        <v>324.72017051279624</v>
      </c>
      <c r="I689" s="711">
        <f t="shared" si="177"/>
        <v>323.39040166603633</v>
      </c>
      <c r="J689" s="711">
        <f t="shared" si="178"/>
        <v>322.44472501629321</v>
      </c>
      <c r="K689" s="711">
        <f t="shared" si="179"/>
        <v>321.87780832009622</v>
      </c>
      <c r="L689" s="711">
        <f t="shared" si="180"/>
        <v>321.68640239538291</v>
      </c>
      <c r="N689" s="581">
        <v>615</v>
      </c>
      <c r="O689" s="711">
        <f t="shared" si="181"/>
        <v>8.9508737000598764</v>
      </c>
      <c r="P689" s="711">
        <f t="shared" si="182"/>
        <v>1262.2709437805945</v>
      </c>
      <c r="Q689" s="711">
        <f t="shared" si="183"/>
        <v>1251.4875854181255</v>
      </c>
      <c r="R689" s="711">
        <f t="shared" si="184"/>
        <v>1243.6681579346414</v>
      </c>
      <c r="S689" s="711">
        <f t="shared" si="185"/>
        <v>1238.8819573416476</v>
      </c>
      <c r="T689" s="711">
        <f t="shared" si="186"/>
        <v>1237.1705939574613</v>
      </c>
    </row>
    <row r="690" spans="2:20">
      <c r="B690" s="581">
        <v>616</v>
      </c>
      <c r="C690" s="711">
        <f t="shared" si="171"/>
        <v>8.9654279662388348</v>
      </c>
      <c r="D690" s="711">
        <f t="shared" si="172"/>
        <v>1512.9413585406662</v>
      </c>
      <c r="E690" s="711">
        <f t="shared" si="173"/>
        <v>1092.9862507029789</v>
      </c>
      <c r="F690" s="711">
        <f t="shared" si="174"/>
        <v>748.61623606303499</v>
      </c>
      <c r="G690" s="711">
        <f t="shared" si="175"/>
        <v>501.15586219800031</v>
      </c>
      <c r="H690" s="718">
        <f t="shared" si="176"/>
        <v>324.81443541659166</v>
      </c>
      <c r="I690" s="711">
        <f t="shared" si="177"/>
        <v>323.48289487833108</v>
      </c>
      <c r="J690" s="711">
        <f t="shared" si="178"/>
        <v>322.5359341714497</v>
      </c>
      <c r="K690" s="711">
        <f t="shared" si="179"/>
        <v>321.9682350399712</v>
      </c>
      <c r="L690" s="711">
        <f t="shared" si="180"/>
        <v>321.77655669149306</v>
      </c>
      <c r="N690" s="581">
        <v>616</v>
      </c>
      <c r="O690" s="711">
        <f t="shared" si="181"/>
        <v>8.9654279662388348</v>
      </c>
      <c r="P690" s="711">
        <f t="shared" si="182"/>
        <v>1262.9614859014496</v>
      </c>
      <c r="Q690" s="711">
        <f t="shared" si="183"/>
        <v>1252.2013293841478</v>
      </c>
      <c r="R690" s="711">
        <f t="shared" si="184"/>
        <v>1244.3985890678414</v>
      </c>
      <c r="S690" s="711">
        <f t="shared" si="185"/>
        <v>1239.6224086523875</v>
      </c>
      <c r="T690" s="711">
        <f t="shared" si="186"/>
        <v>1237.9143069972135</v>
      </c>
    </row>
    <row r="691" spans="2:20">
      <c r="B691" s="581">
        <v>617</v>
      </c>
      <c r="C691" s="711">
        <f t="shared" si="171"/>
        <v>8.9799822324177949</v>
      </c>
      <c r="D691" s="711">
        <f t="shared" si="172"/>
        <v>1512.9912267666316</v>
      </c>
      <c r="E691" s="711">
        <f t="shared" si="173"/>
        <v>1093.3271360043923</v>
      </c>
      <c r="F691" s="711">
        <f t="shared" si="174"/>
        <v>749.05329409535102</v>
      </c>
      <c r="G691" s="711">
        <f t="shared" si="175"/>
        <v>501.47660538540873</v>
      </c>
      <c r="H691" s="718">
        <f t="shared" si="176"/>
        <v>324.90881305202265</v>
      </c>
      <c r="I691" s="711">
        <f t="shared" si="177"/>
        <v>323.57550551781901</v>
      </c>
      <c r="J691" s="711">
        <f t="shared" si="178"/>
        <v>322.62726412212675</v>
      </c>
      <c r="K691" s="711">
        <f t="shared" si="179"/>
        <v>322.05878457568014</v>
      </c>
      <c r="L691" s="711">
        <f t="shared" si="180"/>
        <v>321.86683446351731</v>
      </c>
      <c r="N691" s="581">
        <v>617</v>
      </c>
      <c r="O691" s="711">
        <f t="shared" si="181"/>
        <v>8.9799822324177949</v>
      </c>
      <c r="P691" s="711">
        <f t="shared" si="182"/>
        <v>1263.6505102205276</v>
      </c>
      <c r="Q691" s="711">
        <f t="shared" si="183"/>
        <v>1252.9135045510666</v>
      </c>
      <c r="R691" s="711">
        <f t="shared" si="184"/>
        <v>1245.1274147237818</v>
      </c>
      <c r="S691" s="711">
        <f t="shared" si="185"/>
        <v>1240.3612324616595</v>
      </c>
      <c r="T691" s="711">
        <f t="shared" si="186"/>
        <v>1238.656385366264</v>
      </c>
    </row>
    <row r="692" spans="2:20">
      <c r="B692" s="581">
        <v>618</v>
      </c>
      <c r="C692" s="711">
        <f t="shared" si="171"/>
        <v>8.9945364985967533</v>
      </c>
      <c r="D692" s="711">
        <f t="shared" si="172"/>
        <v>1513.0409645518371</v>
      </c>
      <c r="E692" s="711">
        <f t="shared" si="173"/>
        <v>1093.6671425667541</v>
      </c>
      <c r="F692" s="711">
        <f t="shared" si="174"/>
        <v>749.48939381845207</v>
      </c>
      <c r="G692" s="711">
        <f t="shared" si="175"/>
        <v>501.79685224917898</v>
      </c>
      <c r="H692" s="718">
        <f t="shared" si="176"/>
        <v>325.00330310663503</v>
      </c>
      <c r="I692" s="711">
        <f t="shared" si="177"/>
        <v>323.66823326488986</v>
      </c>
      <c r="J692" s="711">
        <f t="shared" si="178"/>
        <v>322.71871454370921</v>
      </c>
      <c r="K692" s="711">
        <f t="shared" si="179"/>
        <v>322.14945659966537</v>
      </c>
      <c r="L692" s="711">
        <f t="shared" si="180"/>
        <v>321.95723538296249</v>
      </c>
      <c r="N692" s="581">
        <v>618</v>
      </c>
      <c r="O692" s="711">
        <f t="shared" si="181"/>
        <v>8.9945364985967533</v>
      </c>
      <c r="P692" s="711">
        <f t="shared" si="182"/>
        <v>1264.3380200739355</v>
      </c>
      <c r="Q692" s="711">
        <f t="shared" si="183"/>
        <v>1253.6241143670802</v>
      </c>
      <c r="R692" s="711">
        <f t="shared" si="184"/>
        <v>1245.8546384312783</v>
      </c>
      <c r="S692" s="711">
        <f t="shared" si="185"/>
        <v>1241.0984323466887</v>
      </c>
      <c r="T692" s="711">
        <f t="shared" si="186"/>
        <v>1239.3968326575955</v>
      </c>
    </row>
    <row r="693" spans="2:20">
      <c r="B693" s="581">
        <v>619</v>
      </c>
      <c r="C693" s="711">
        <f t="shared" si="171"/>
        <v>9.0090907647757117</v>
      </c>
      <c r="D693" s="711">
        <f t="shared" si="172"/>
        <v>1513.0905723539934</v>
      </c>
      <c r="E693" s="711">
        <f t="shared" si="173"/>
        <v>1094.0062734059973</v>
      </c>
      <c r="F693" s="711">
        <f t="shared" si="174"/>
        <v>749.92453767472966</v>
      </c>
      <c r="G693" s="711">
        <f t="shared" si="175"/>
        <v>502.11660345117946</v>
      </c>
      <c r="H693" s="718">
        <f t="shared" si="176"/>
        <v>325.09790526852026</v>
      </c>
      <c r="I693" s="711">
        <f t="shared" si="177"/>
        <v>323.76107780045146</v>
      </c>
      <c r="J693" s="711">
        <f t="shared" si="178"/>
        <v>322.81028511207865</v>
      </c>
      <c r="K693" s="711">
        <f t="shared" si="179"/>
        <v>322.24025078485249</v>
      </c>
      <c r="L693" s="711">
        <f t="shared" si="180"/>
        <v>322.04775912181435</v>
      </c>
      <c r="N693" s="581">
        <v>619</v>
      </c>
      <c r="O693" s="711">
        <f t="shared" si="181"/>
        <v>9.0090907647757117</v>
      </c>
      <c r="P693" s="711">
        <f t="shared" si="182"/>
        <v>1265.0240187904471</v>
      </c>
      <c r="Q693" s="711">
        <f t="shared" si="183"/>
        <v>1254.3331622728078</v>
      </c>
      <c r="R693" s="711">
        <f t="shared" si="184"/>
        <v>1246.5802637113914</v>
      </c>
      <c r="S693" s="711">
        <f t="shared" si="185"/>
        <v>1241.8340118768378</v>
      </c>
      <c r="T693" s="711">
        <f t="shared" si="186"/>
        <v>1240.1356524562939</v>
      </c>
    </row>
    <row r="694" spans="2:20">
      <c r="B694" s="581">
        <v>620</v>
      </c>
      <c r="C694" s="711">
        <f t="shared" si="171"/>
        <v>9.0236450309546719</v>
      </c>
      <c r="D694" s="711">
        <f t="shared" si="172"/>
        <v>1513.1400506285968</v>
      </c>
      <c r="E694" s="711">
        <f t="shared" si="173"/>
        <v>1094.3445315239312</v>
      </c>
      <c r="F694" s="711">
        <f t="shared" si="174"/>
        <v>750.35872810113176</v>
      </c>
      <c r="G694" s="711">
        <f t="shared" si="175"/>
        <v>502.43585965691699</v>
      </c>
      <c r="H694" s="718">
        <f t="shared" si="176"/>
        <v>325.19261922631665</v>
      </c>
      <c r="I694" s="711">
        <f t="shared" si="177"/>
        <v>323.85403880593111</v>
      </c>
      <c r="J694" s="711">
        <f t="shared" si="178"/>
        <v>322.90197550361506</v>
      </c>
      <c r="K694" s="711">
        <f t="shared" si="179"/>
        <v>322.33116680465264</v>
      </c>
      <c r="L694" s="711">
        <f t="shared" si="180"/>
        <v>322.13840535253917</v>
      </c>
      <c r="N694" s="581">
        <v>620</v>
      </c>
      <c r="O694" s="711">
        <f t="shared" si="181"/>
        <v>9.0236450309546719</v>
      </c>
      <c r="P694" s="711">
        <f t="shared" si="182"/>
        <v>1265.70850969152</v>
      </c>
      <c r="Q694" s="711">
        <f t="shared" si="183"/>
        <v>1255.0406517013059</v>
      </c>
      <c r="R694" s="711">
        <f t="shared" si="184"/>
        <v>1247.3042940774415</v>
      </c>
      <c r="S694" s="711">
        <f t="shared" si="185"/>
        <v>1242.5679746136238</v>
      </c>
      <c r="T694" s="711">
        <f t="shared" si="186"/>
        <v>1240.8728483395648</v>
      </c>
    </row>
    <row r="695" spans="2:20">
      <c r="B695" s="581">
        <v>621</v>
      </c>
      <c r="C695" s="711">
        <f t="shared" si="171"/>
        <v>9.0381992971336302</v>
      </c>
      <c r="D695" s="711">
        <f t="shared" si="172"/>
        <v>1513.1893998289429</v>
      </c>
      <c r="E695" s="711">
        <f t="shared" si="173"/>
        <v>1094.6819199083334</v>
      </c>
      <c r="F695" s="711">
        <f t="shared" si="174"/>
        <v>750.79196752916505</v>
      </c>
      <c r="G695" s="711">
        <f t="shared" si="175"/>
        <v>502.75462153548182</v>
      </c>
      <c r="H695" s="718">
        <f t="shared" si="176"/>
        <v>325.28744466921012</v>
      </c>
      <c r="I695" s="711">
        <f t="shared" si="177"/>
        <v>323.94711596327727</v>
      </c>
      <c r="J695" s="711">
        <f t="shared" si="178"/>
        <v>322.99378539519898</v>
      </c>
      <c r="K695" s="711">
        <f t="shared" si="179"/>
        <v>322.42220433296444</v>
      </c>
      <c r="L695" s="711">
        <f t="shared" si="180"/>
        <v>322.22917374808657</v>
      </c>
      <c r="N695" s="581">
        <v>621</v>
      </c>
      <c r="O695" s="711">
        <f t="shared" si="181"/>
        <v>9.0381992971336302</v>
      </c>
      <c r="P695" s="711">
        <f t="shared" si="182"/>
        <v>1266.3914960913107</v>
      </c>
      <c r="Q695" s="711">
        <f t="shared" si="183"/>
        <v>1255.7465860780853</v>
      </c>
      <c r="R695" s="711">
        <f t="shared" si="184"/>
        <v>1248.0267330350271</v>
      </c>
      <c r="S695" s="711">
        <f t="shared" si="185"/>
        <v>1243.3003241107353</v>
      </c>
      <c r="T695" s="711">
        <f t="shared" si="186"/>
        <v>1241.6084238767512</v>
      </c>
    </row>
    <row r="696" spans="2:20">
      <c r="B696" s="581">
        <v>622</v>
      </c>
      <c r="C696" s="711">
        <f t="shared" si="171"/>
        <v>9.0527535633125904</v>
      </c>
      <c r="D696" s="711">
        <f t="shared" si="172"/>
        <v>1513.238620406142</v>
      </c>
      <c r="E696" s="711">
        <f t="shared" si="173"/>
        <v>1095.0184415330425</v>
      </c>
      <c r="F696" s="711">
        <f t="shared" si="174"/>
        <v>751.2242583848963</v>
      </c>
      <c r="G696" s="711">
        <f t="shared" si="175"/>
        <v>503.07288975949342</v>
      </c>
      <c r="H696" s="718">
        <f t="shared" si="176"/>
        <v>325.38238128693558</v>
      </c>
      <c r="I696" s="711">
        <f t="shared" si="177"/>
        <v>324.04030895496066</v>
      </c>
      <c r="J696" s="711">
        <f t="shared" si="178"/>
        <v>323.08571446421331</v>
      </c>
      <c r="K696" s="711">
        <f t="shared" si="179"/>
        <v>322.51336304417589</v>
      </c>
      <c r="L696" s="711">
        <f t="shared" si="180"/>
        <v>322.32006398189122</v>
      </c>
      <c r="N696" s="581">
        <v>622</v>
      </c>
      <c r="O696" s="711">
        <f t="shared" si="181"/>
        <v>9.0527535633125904</v>
      </c>
      <c r="P696" s="711">
        <f t="shared" si="182"/>
        <v>1267.0729812966922</v>
      </c>
      <c r="Q696" s="711">
        <f t="shared" si="183"/>
        <v>1256.4509688211278</v>
      </c>
      <c r="R696" s="711">
        <f t="shared" si="184"/>
        <v>1248.7475840820414</v>
      </c>
      <c r="S696" s="711">
        <f t="shared" si="185"/>
        <v>1244.0310639140503</v>
      </c>
      <c r="T696" s="711">
        <f t="shared" si="186"/>
        <v>1242.3423826293511</v>
      </c>
    </row>
    <row r="697" spans="2:20">
      <c r="B697" s="581">
        <v>623</v>
      </c>
      <c r="C697" s="711">
        <f t="shared" si="171"/>
        <v>9.0673078294915488</v>
      </c>
      <c r="D697" s="711">
        <f t="shared" si="172"/>
        <v>1513.2877128091341</v>
      </c>
      <c r="E697" s="711">
        <f t="shared" si="173"/>
        <v>1095.3540993580493</v>
      </c>
      <c r="F697" s="711">
        <f t="shared" si="174"/>
        <v>751.65560308895488</v>
      </c>
      <c r="G697" s="711">
        <f t="shared" si="175"/>
        <v>503.39066500504634</v>
      </c>
      <c r="H697" s="718">
        <f t="shared" si="176"/>
        <v>325.47742876977793</v>
      </c>
      <c r="I697" s="711">
        <f t="shared" si="177"/>
        <v>324.13361746397629</v>
      </c>
      <c r="J697" s="711">
        <f t="shared" si="178"/>
        <v>323.17776238854492</v>
      </c>
      <c r="K697" s="711">
        <f t="shared" si="179"/>
        <v>322.60464261316679</v>
      </c>
      <c r="L697" s="711">
        <f t="shared" si="180"/>
        <v>322.41107572787485</v>
      </c>
      <c r="N697" s="581">
        <v>623</v>
      </c>
      <c r="O697" s="711">
        <f t="shared" si="181"/>
        <v>9.0673078294915488</v>
      </c>
      <c r="P697" s="711">
        <f t="shared" si="182"/>
        <v>1267.7529686072683</v>
      </c>
      <c r="Q697" s="711">
        <f t="shared" si="183"/>
        <v>1257.1538033409022</v>
      </c>
      <c r="R697" s="711">
        <f t="shared" si="184"/>
        <v>1249.4668507086892</v>
      </c>
      <c r="S697" s="711">
        <f t="shared" si="185"/>
        <v>1244.7601975616531</v>
      </c>
      <c r="T697" s="711">
        <f t="shared" si="186"/>
        <v>1243.0747281510335</v>
      </c>
    </row>
    <row r="698" spans="2:20">
      <c r="B698" s="581">
        <v>624</v>
      </c>
      <c r="C698" s="711">
        <f t="shared" si="171"/>
        <v>9.0818620956705089</v>
      </c>
      <c r="D698" s="711">
        <f t="shared" si="172"/>
        <v>1513.3366774847029</v>
      </c>
      <c r="E698" s="711">
        <f t="shared" si="173"/>
        <v>1095.6888963295876</v>
      </c>
      <c r="F698" s="711">
        <f t="shared" si="174"/>
        <v>752.08600405653465</v>
      </c>
      <c r="G698" s="711">
        <f t="shared" si="175"/>
        <v>503.70794795165705</v>
      </c>
      <c r="H698" s="718">
        <f t="shared" si="176"/>
        <v>325.57258680857279</v>
      </c>
      <c r="I698" s="711">
        <f t="shared" si="177"/>
        <v>324.22704117384444</v>
      </c>
      <c r="J698" s="711">
        <f t="shared" si="178"/>
        <v>323.26992884658671</v>
      </c>
      <c r="K698" s="711">
        <f t="shared" si="179"/>
        <v>322.69604271531023</v>
      </c>
      <c r="L698" s="711">
        <f t="shared" si="180"/>
        <v>322.50220866044867</v>
      </c>
      <c r="N698" s="581">
        <v>624</v>
      </c>
      <c r="O698" s="711">
        <f t="shared" si="181"/>
        <v>9.0818620956705089</v>
      </c>
      <c r="P698" s="711">
        <f t="shared" si="182"/>
        <v>1268.4314613153902</v>
      </c>
      <c r="Q698" s="711">
        <f t="shared" si="183"/>
        <v>1257.8550930403815</v>
      </c>
      <c r="R698" s="711">
        <f t="shared" si="184"/>
        <v>1250.184536397504</v>
      </c>
      <c r="S698" s="711">
        <f t="shared" si="185"/>
        <v>1245.4877285838509</v>
      </c>
      <c r="T698" s="711">
        <f t="shared" si="186"/>
        <v>1243.8054639876575</v>
      </c>
    </row>
    <row r="699" spans="2:20">
      <c r="B699" s="581">
        <v>625</v>
      </c>
      <c r="C699" s="711">
        <f t="shared" si="171"/>
        <v>9.0964163618494673</v>
      </c>
      <c r="D699" s="711">
        <f t="shared" si="172"/>
        <v>1513.3855148774908</v>
      </c>
      <c r="E699" s="711">
        <f t="shared" si="173"/>
        <v>1096.0228353802238</v>
      </c>
      <c r="F699" s="711">
        <f t="shared" si="174"/>
        <v>752.51546369739685</v>
      </c>
      <c r="G699" s="711">
        <f t="shared" si="175"/>
        <v>504.02473928221087</v>
      </c>
      <c r="H699" s="718">
        <f t="shared" si="176"/>
        <v>325.66785509470776</v>
      </c>
      <c r="I699" s="711">
        <f t="shared" si="177"/>
        <v>324.32057976861222</v>
      </c>
      <c r="J699" s="711">
        <f t="shared" si="178"/>
        <v>323.36221351723896</v>
      </c>
      <c r="K699" s="711">
        <f t="shared" si="179"/>
        <v>322.78756302647491</v>
      </c>
      <c r="L699" s="711">
        <f t="shared" si="180"/>
        <v>322.59346245451502</v>
      </c>
      <c r="N699" s="581">
        <v>625</v>
      </c>
      <c r="O699" s="711">
        <f t="shared" si="181"/>
        <v>9.0964163618494673</v>
      </c>
      <c r="P699" s="711">
        <f t="shared" si="182"/>
        <v>1269.1084627061734</v>
      </c>
      <c r="Q699" s="711">
        <f t="shared" si="183"/>
        <v>1258.5548413150582</v>
      </c>
      <c r="R699" s="711">
        <f t="shared" si="184"/>
        <v>1250.900644623365</v>
      </c>
      <c r="S699" s="711">
        <f t="shared" si="185"/>
        <v>1246.2136605031915</v>
      </c>
      <c r="T699" s="711">
        <f t="shared" si="186"/>
        <v>1244.5345936772878</v>
      </c>
    </row>
    <row r="700" spans="2:20">
      <c r="B700" s="581">
        <v>626</v>
      </c>
      <c r="C700" s="711">
        <f t="shared" si="171"/>
        <v>9.1109706280284257</v>
      </c>
      <c r="D700" s="711">
        <f t="shared" si="172"/>
        <v>1513.4342254300127</v>
      </c>
      <c r="E700" s="711">
        <f t="shared" si="173"/>
        <v>1096.3559194289455</v>
      </c>
      <c r="F700" s="711">
        <f t="shared" si="174"/>
        <v>752.94398441587225</v>
      </c>
      <c r="G700" s="711">
        <f t="shared" si="175"/>
        <v>504.34103968290958</v>
      </c>
      <c r="H700" s="718">
        <f t="shared" si="176"/>
        <v>325.76323332012305</v>
      </c>
      <c r="I700" s="711">
        <f t="shared" si="177"/>
        <v>324.41423293285516</v>
      </c>
      <c r="J700" s="711">
        <f t="shared" si="178"/>
        <v>323.45461607991149</v>
      </c>
      <c r="K700" s="711">
        <f t="shared" si="179"/>
        <v>322.87920322302688</v>
      </c>
      <c r="L700" s="711">
        <f t="shared" si="180"/>
        <v>322.68483678546943</v>
      </c>
      <c r="N700" s="581">
        <v>626</v>
      </c>
      <c r="O700" s="711">
        <f t="shared" si="181"/>
        <v>9.1109706280284257</v>
      </c>
      <c r="P700" s="711">
        <f t="shared" si="182"/>
        <v>1269.7839760575118</v>
      </c>
      <c r="Q700" s="711">
        <f t="shared" si="183"/>
        <v>1259.2530515529625</v>
      </c>
      <c r="R700" s="711">
        <f t="shared" si="184"/>
        <v>1251.615178853513</v>
      </c>
      <c r="S700" s="711">
        <f t="shared" si="185"/>
        <v>1246.9379968344806</v>
      </c>
      <c r="T700" s="711">
        <f t="shared" si="186"/>
        <v>1245.2621207502129</v>
      </c>
    </row>
    <row r="701" spans="2:20">
      <c r="B701" s="581">
        <v>627</v>
      </c>
      <c r="C701" s="711">
        <f t="shared" si="171"/>
        <v>9.1255248942073859</v>
      </c>
      <c r="D701" s="711">
        <f t="shared" si="172"/>
        <v>1513.4828095826711</v>
      </c>
      <c r="E701" s="711">
        <f t="shared" si="173"/>
        <v>1096.6881513812509</v>
      </c>
      <c r="F701" s="711">
        <f t="shared" si="174"/>
        <v>753.37156861086407</v>
      </c>
      <c r="G701" s="711">
        <f t="shared" si="175"/>
        <v>504.65684984321979</v>
      </c>
      <c r="H701" s="718">
        <f t="shared" si="176"/>
        <v>325.85872117731276</v>
      </c>
      <c r="I701" s="711">
        <f t="shared" si="177"/>
        <v>324.50800035167822</v>
      </c>
      <c r="J701" s="711">
        <f t="shared" si="178"/>
        <v>323.54713621452498</v>
      </c>
      <c r="K701" s="711">
        <f t="shared" si="179"/>
        <v>322.97096298183146</v>
      </c>
      <c r="L701" s="711">
        <f t="shared" si="180"/>
        <v>322.77633132920289</v>
      </c>
      <c r="N701" s="581">
        <v>627</v>
      </c>
      <c r="O701" s="711">
        <f t="shared" si="181"/>
        <v>9.1255248942073859</v>
      </c>
      <c r="P701" s="711">
        <f t="shared" si="182"/>
        <v>1270.4580046400954</v>
      </c>
      <c r="Q701" s="711">
        <f t="shared" si="183"/>
        <v>1259.9497271346772</v>
      </c>
      <c r="R701" s="711">
        <f t="shared" si="184"/>
        <v>1252.3281425475684</v>
      </c>
      <c r="S701" s="711">
        <f t="shared" si="185"/>
        <v>1247.660741084798</v>
      </c>
      <c r="T701" s="711">
        <f t="shared" si="186"/>
        <v>1245.9880487289613</v>
      </c>
    </row>
    <row r="702" spans="2:20">
      <c r="B702" s="581">
        <v>628</v>
      </c>
      <c r="C702" s="711">
        <f t="shared" si="171"/>
        <v>9.1400791603863443</v>
      </c>
      <c r="D702" s="711">
        <f t="shared" si="172"/>
        <v>1513.5312677737695</v>
      </c>
      <c r="E702" s="711">
        <f t="shared" si="173"/>
        <v>1097.0195341292363</v>
      </c>
      <c r="F702" s="711">
        <f t="shared" si="174"/>
        <v>753.79821867585088</v>
      </c>
      <c r="G702" s="711">
        <f t="shared" si="175"/>
        <v>504.97217045582096</v>
      </c>
      <c r="H702" s="718">
        <f t="shared" si="176"/>
        <v>325.95431835932544</v>
      </c>
      <c r="I702" s="711">
        <f t="shared" si="177"/>
        <v>324.60188171071729</v>
      </c>
      <c r="J702" s="711">
        <f t="shared" si="178"/>
        <v>323.63977360151284</v>
      </c>
      <c r="K702" s="711">
        <f t="shared" si="179"/>
        <v>323.06284198025503</v>
      </c>
      <c r="L702" s="711">
        <f t="shared" si="180"/>
        <v>322.8679457621032</v>
      </c>
      <c r="N702" s="581">
        <v>628</v>
      </c>
      <c r="O702" s="711">
        <f t="shared" si="181"/>
        <v>9.1400791603863443</v>
      </c>
      <c r="P702" s="711">
        <f t="shared" si="182"/>
        <v>1271.1305517174244</v>
      </c>
      <c r="Q702" s="711">
        <f t="shared" si="183"/>
        <v>1260.6448714333553</v>
      </c>
      <c r="R702" s="711">
        <f t="shared" si="184"/>
        <v>1253.0395391575471</v>
      </c>
      <c r="S702" s="711">
        <f t="shared" si="185"/>
        <v>1248.3818967535151</v>
      </c>
      <c r="T702" s="711">
        <f t="shared" si="186"/>
        <v>1246.7123811283195</v>
      </c>
    </row>
    <row r="703" spans="2:20">
      <c r="B703" s="581">
        <v>629</v>
      </c>
      <c r="C703" s="711">
        <f t="shared" si="171"/>
        <v>9.1546334265653044</v>
      </c>
      <c r="D703" s="711">
        <f t="shared" si="172"/>
        <v>1513.5796004395265</v>
      </c>
      <c r="E703" s="711">
        <f t="shared" si="173"/>
        <v>1097.3500705516822</v>
      </c>
      <c r="F703" s="711">
        <f t="shared" si="174"/>
        <v>754.22393699888937</v>
      </c>
      <c r="G703" s="711">
        <f t="shared" si="175"/>
        <v>505.28700221655515</v>
      </c>
      <c r="H703" s="718">
        <f t="shared" si="176"/>
        <v>326.05002455976518</v>
      </c>
      <c r="I703" s="711">
        <f t="shared" si="177"/>
        <v>324.69587669614054</v>
      </c>
      <c r="J703" s="711">
        <f t="shared" si="178"/>
        <v>323.73252792182268</v>
      </c>
      <c r="K703" s="711">
        <f t="shared" si="179"/>
        <v>323.154839896167</v>
      </c>
      <c r="L703" s="711">
        <f t="shared" si="180"/>
        <v>322.95967976105743</v>
      </c>
      <c r="N703" s="581">
        <v>629</v>
      </c>
      <c r="O703" s="711">
        <f t="shared" si="181"/>
        <v>9.1546334265653044</v>
      </c>
      <c r="P703" s="711">
        <f t="shared" si="182"/>
        <v>1271.8016205458266</v>
      </c>
      <c r="Q703" s="711">
        <f t="shared" si="183"/>
        <v>1261.3384878147347</v>
      </c>
      <c r="R703" s="711">
        <f t="shared" si="184"/>
        <v>1253.7493721278779</v>
      </c>
      <c r="S703" s="711">
        <f t="shared" si="185"/>
        <v>1249.1014673323116</v>
      </c>
      <c r="T703" s="711">
        <f t="shared" si="186"/>
        <v>1247.4351214553483</v>
      </c>
    </row>
    <row r="704" spans="2:20">
      <c r="B704" s="581">
        <v>630</v>
      </c>
      <c r="C704" s="711">
        <f t="shared" si="171"/>
        <v>9.1691876927442628</v>
      </c>
      <c r="D704" s="711">
        <f t="shared" si="172"/>
        <v>1513.6278080140899</v>
      </c>
      <c r="E704" s="711">
        <f t="shared" si="173"/>
        <v>1097.6797635141402</v>
      </c>
      <c r="F704" s="711">
        <f t="shared" si="174"/>
        <v>754.6487259626175</v>
      </c>
      <c r="G704" s="711">
        <f t="shared" si="175"/>
        <v>505.60134582437593</v>
      </c>
      <c r="H704" s="718">
        <f t="shared" si="176"/>
        <v>326.14583947279255</v>
      </c>
      <c r="I704" s="711">
        <f t="shared" si="177"/>
        <v>324.78998499464956</v>
      </c>
      <c r="J704" s="711">
        <f t="shared" si="178"/>
        <v>323.82539885691796</v>
      </c>
      <c r="K704" s="711">
        <f t="shared" si="179"/>
        <v>323.24695640794141</v>
      </c>
      <c r="L704" s="711">
        <f t="shared" si="180"/>
        <v>323.0515330034533</v>
      </c>
    </row>
    <row r="705" spans="2:12">
      <c r="B705" s="581">
        <v>631</v>
      </c>
      <c r="C705" s="711">
        <f t="shared" si="171"/>
        <v>9.183741958923223</v>
      </c>
      <c r="D705" s="711">
        <f t="shared" si="172"/>
        <v>1513.6758909295504</v>
      </c>
      <c r="E705" s="711">
        <f t="shared" si="173"/>
        <v>1098.0086158690187</v>
      </c>
      <c r="F705" s="711">
        <f t="shared" si="174"/>
        <v>755.07258794425786</v>
      </c>
      <c r="G705" s="711">
        <f t="shared" si="175"/>
        <v>505.91520198129871</v>
      </c>
      <c r="H705" s="718">
        <f t="shared" si="176"/>
        <v>326.24176279312508</v>
      </c>
      <c r="I705" s="711">
        <f t="shared" si="177"/>
        <v>324.88420629348087</v>
      </c>
      <c r="J705" s="711">
        <f t="shared" si="178"/>
        <v>323.9183860887797</v>
      </c>
      <c r="K705" s="711">
        <f t="shared" si="179"/>
        <v>323.33919119445875</v>
      </c>
      <c r="L705" s="711">
        <f t="shared" si="180"/>
        <v>323.14350516718127</v>
      </c>
    </row>
    <row r="706" spans="2:12">
      <c r="B706" s="581">
        <v>632</v>
      </c>
      <c r="C706" s="711">
        <f t="shared" si="171"/>
        <v>9.1982962251021814</v>
      </c>
      <c r="D706" s="711">
        <f t="shared" si="172"/>
        <v>1513.7238496159553</v>
      </c>
      <c r="E706" s="711">
        <f t="shared" si="173"/>
        <v>1098.3366304556673</v>
      </c>
      <c r="F706" s="711">
        <f t="shared" si="174"/>
        <v>755.49552531562108</v>
      </c>
      <c r="G706" s="711">
        <f t="shared" si="175"/>
        <v>506.22857139235111</v>
      </c>
      <c r="H706" s="718">
        <f t="shared" si="176"/>
        <v>326.33779421603833</v>
      </c>
      <c r="I706" s="711">
        <f t="shared" si="177"/>
        <v>324.97854028040678</v>
      </c>
      <c r="J706" s="711">
        <f t="shared" si="178"/>
        <v>324.01148929990779</v>
      </c>
      <c r="K706" s="711">
        <f t="shared" si="179"/>
        <v>323.43154393510764</v>
      </c>
      <c r="L706" s="711">
        <f t="shared" si="180"/>
        <v>323.23559593063624</v>
      </c>
    </row>
    <row r="707" spans="2:12">
      <c r="B707" s="581">
        <v>633</v>
      </c>
      <c r="C707" s="711">
        <f t="shared" si="171"/>
        <v>9.2128504912811398</v>
      </c>
      <c r="D707" s="711">
        <f t="shared" si="172"/>
        <v>1513.7716845013219</v>
      </c>
      <c r="E707" s="711">
        <f t="shared" si="173"/>
        <v>1098.6638101004612</v>
      </c>
      <c r="F707" s="711">
        <f t="shared" si="174"/>
        <v>755.91754044310915</v>
      </c>
      <c r="G707" s="711">
        <f t="shared" si="175"/>
        <v>506.54145476552407</v>
      </c>
      <c r="H707" s="718">
        <f t="shared" si="176"/>
        <v>326.43393343736682</v>
      </c>
      <c r="I707" s="711">
        <f t="shared" si="177"/>
        <v>325.0729866437369</v>
      </c>
      <c r="J707" s="711">
        <f t="shared" si="178"/>
        <v>324.10470817332259</v>
      </c>
      <c r="K707" s="711">
        <f t="shared" si="179"/>
        <v>323.52401430978682</v>
      </c>
      <c r="L707" s="711">
        <f t="shared" si="180"/>
        <v>323.32780497271926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C14" sqref="C14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4.8806945975102991</v>
      </c>
      <c r="L18" s="133" t="s">
        <v>127</v>
      </c>
      <c r="O18" s="131" t="s">
        <v>156</v>
      </c>
      <c r="P18" s="132">
        <f>pmax/0.006895</f>
        <v>707.85998513564891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1.3475988807781496</v>
      </c>
      <c r="L19" s="136" t="s">
        <v>91</v>
      </c>
      <c r="O19" s="134" t="s">
        <v>157</v>
      </c>
      <c r="P19" s="141">
        <f>tbout</f>
        <v>1.3475988807781496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1.3829830225892097</v>
      </c>
      <c r="L20" s="139" t="s">
        <v>91</v>
      </c>
      <c r="O20" s="137" t="s">
        <v>158</v>
      </c>
      <c r="P20" s="138">
        <f>tthr</f>
        <v>1.3829830225892097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4.8806945975102991</v>
      </c>
      <c r="AC22" s="381" t="s">
        <v>127</v>
      </c>
    </row>
    <row r="23" spans="2:35" ht="13">
      <c r="E23" s="50"/>
      <c r="G23" s="108">
        <f>D862</f>
        <v>1.5276668818842154E-13</v>
      </c>
      <c r="J23" s="109">
        <v>7.5285408108643028E-4</v>
      </c>
      <c r="K23" s="95" t="s">
        <v>254</v>
      </c>
    </row>
    <row r="24" spans="2:35">
      <c r="B24" s="51" t="s">
        <v>145</v>
      </c>
      <c r="C24" s="84">
        <v>2.1582733812949718E-2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18</v>
      </c>
      <c r="E28" s="40">
        <f>dio</f>
        <v>14</v>
      </c>
      <c r="F28" s="40">
        <f>do</f>
        <v>50</v>
      </c>
      <c r="G28" s="3">
        <f>lgo</f>
        <v>246</v>
      </c>
      <c r="H28" s="3">
        <f t="shared" ref="H28:H39" si="0">PI()/4*(dto+erate*(two-D28)/two)^2</f>
        <v>116.21860174682885</v>
      </c>
      <c r="I28">
        <f t="shared" ref="I28:I91" si="1">H28/1000^2</f>
        <v>1.1621860174682886E-4</v>
      </c>
      <c r="J28" s="4">
        <f t="shared" ref="J28:J39" si="2">PI()/4*dc^2-PI()/4*(F28^2-E28^2)</f>
        <v>153.93804002589991</v>
      </c>
      <c r="K28" s="40">
        <f t="shared" ref="K28:K39" si="3">J28/H28</f>
        <v>1.3245559463986605</v>
      </c>
      <c r="L28" s="40">
        <f t="shared" ref="L28:L91" si="4">IF((gstar-K28)&lt;0,0,gstar-K28)</f>
        <v>4.6754440536013391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445151.11264305934</v>
      </c>
      <c r="S28">
        <f t="shared" ref="S28:S91" si="9">R28/1000^3</f>
        <v>4.4515111264305934E-4</v>
      </c>
      <c r="T28" s="41">
        <f t="shared" ref="T28:T91" si="10">(vc/1000^3-S28)</f>
        <v>2.2243732624477167E-4</v>
      </c>
      <c r="U28" s="42">
        <f t="shared" ref="U28:U39" si="11">rhopgrain*R28/1000^2</f>
        <v>0.79884592919360209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2.1582733812949718E-2</v>
      </c>
      <c r="D29" s="10">
        <f t="shared" ref="D29:D39" si="20">(F29-E29)/2</f>
        <v>17.978417266187051</v>
      </c>
      <c r="E29" s="40">
        <f t="shared" ref="E29:E39" si="21">E28+ci*2*xincp</f>
        <v>14.043165467625899</v>
      </c>
      <c r="F29" s="40">
        <f t="shared" ref="F29:F39" si="22">F28-osi*2*xincp</f>
        <v>50</v>
      </c>
      <c r="G29" s="3">
        <f t="shared" ref="G29:G39" si="23">G28-ei*n*2*xincp</f>
        <v>245.87050359712231</v>
      </c>
      <c r="H29" s="3">
        <f t="shared" si="0"/>
        <v>116.21860174682885</v>
      </c>
      <c r="I29">
        <f t="shared" si="1"/>
        <v>1.1621860174682886E-4</v>
      </c>
      <c r="J29" s="4">
        <f t="shared" si="2"/>
        <v>154.88876163686928</v>
      </c>
      <c r="K29" s="40">
        <f t="shared" si="3"/>
        <v>1.3327364062964695</v>
      </c>
      <c r="L29" s="40">
        <f t="shared" si="4"/>
        <v>4.6672635937035309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5.4293506225820999E-3</v>
      </c>
      <c r="R29" s="4">
        <f t="shared" si="8"/>
        <v>444683.0270717722</v>
      </c>
      <c r="S29">
        <f t="shared" si="9"/>
        <v>4.446830270717722E-4</v>
      </c>
      <c r="T29" s="41">
        <f t="shared" si="10"/>
        <v>2.2290541181605881E-4</v>
      </c>
      <c r="U29" s="42">
        <f t="shared" si="11"/>
        <v>0.79800592623164879</v>
      </c>
      <c r="V29" s="42">
        <f t="shared" ref="V29:V39" si="26">(U28-U29)/(Q29-Q28)</f>
        <v>0.15471518057049172</v>
      </c>
      <c r="W29" s="42">
        <f t="shared" ref="W29:W39" si="27">IF(V29&lt;AI29,IF(AB28&gt;pbd,AI29,0),AI29)</f>
        <v>0</v>
      </c>
      <c r="X29" s="42">
        <f t="shared" si="12"/>
        <v>0.15471518057049172</v>
      </c>
      <c r="Y29" s="42">
        <f>IF((X29*(Q29-Q28)+Y28)&lt;0,0,X29*(Q29-Q28)+Y28)</f>
        <v>8.4000296195330126E-4</v>
      </c>
      <c r="Z29" s="10">
        <f t="shared" si="13"/>
        <v>3.7684278506726896</v>
      </c>
      <c r="AA29">
        <f t="shared" si="14"/>
        <v>1280859.927647304</v>
      </c>
      <c r="AB29" s="10">
        <f t="shared" si="15"/>
        <v>1.2808599276473041</v>
      </c>
      <c r="AC29" s="10">
        <f t="shared" si="16"/>
        <v>1.1798599276473041</v>
      </c>
      <c r="AD29" s="3">
        <f t="shared" si="17"/>
        <v>171.11819110185701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4.3165467625899435E-2</v>
      </c>
      <c r="D30" s="10">
        <f t="shared" si="20"/>
        <v>17.956834532374103</v>
      </c>
      <c r="E30" s="40">
        <f t="shared" si="21"/>
        <v>14.086330935251798</v>
      </c>
      <c r="F30" s="40">
        <f t="shared" si="22"/>
        <v>50</v>
      </c>
      <c r="G30" s="3">
        <f t="shared" si="23"/>
        <v>245.74100719424462</v>
      </c>
      <c r="H30" s="3">
        <f t="shared" si="0"/>
        <v>116.21860174682885</v>
      </c>
      <c r="I30">
        <f t="shared" si="1"/>
        <v>1.1621860174682886E-4</v>
      </c>
      <c r="J30" s="4">
        <f t="shared" si="2"/>
        <v>155.84241004602518</v>
      </c>
      <c r="K30" s="40">
        <f t="shared" si="3"/>
        <v>1.3409420497547631</v>
      </c>
      <c r="L30" s="40">
        <f t="shared" si="4"/>
        <v>4.6590579502452369</v>
      </c>
      <c r="M30" s="10">
        <f t="shared" si="24"/>
        <v>1.2808599276473041</v>
      </c>
      <c r="N30" s="10">
        <f t="shared" si="5"/>
        <v>8.26</v>
      </c>
      <c r="O30" s="10">
        <f t="shared" si="6"/>
        <v>0.31900000000000001</v>
      </c>
      <c r="P30" s="10">
        <f t="shared" si="7"/>
        <v>8.9386734144536462</v>
      </c>
      <c r="Q30" s="42">
        <f t="shared" si="25"/>
        <v>7.8438849513619048E-3</v>
      </c>
      <c r="R30" s="4">
        <f t="shared" si="8"/>
        <v>444214.46849620843</v>
      </c>
      <c r="S30">
        <f t="shared" si="9"/>
        <v>4.4421446849620842E-4</v>
      </c>
      <c r="T30" s="41">
        <f t="shared" si="10"/>
        <v>2.233739703916226E-4</v>
      </c>
      <c r="U30" s="42">
        <f t="shared" si="11"/>
        <v>0.79716507443987072</v>
      </c>
      <c r="V30" s="42">
        <f t="shared" si="26"/>
        <v>0.34824594612535137</v>
      </c>
      <c r="W30" s="42">
        <f t="shared" si="27"/>
        <v>0.15565872563298386</v>
      </c>
      <c r="X30" s="42">
        <f t="shared" si="12"/>
        <v>0.19258722049236751</v>
      </c>
      <c r="Y30" s="42">
        <f t="shared" ref="Y30:Y93" si="29">IF((X30*(Q30-Q29)+Y29)&lt;0,0,X30*(Q30-Q29)+Y29)</f>
        <v>1.3050114171164081E-3</v>
      </c>
      <c r="Z30" s="10">
        <f t="shared" si="13"/>
        <v>5.8422716614135588</v>
      </c>
      <c r="AA30">
        <f t="shared" si="14"/>
        <v>1930161.2558008346</v>
      </c>
      <c r="AB30" s="10">
        <f t="shared" si="15"/>
        <v>1.9301612558008345</v>
      </c>
      <c r="AC30" s="10">
        <f t="shared" si="16"/>
        <v>1.8291612558008346</v>
      </c>
      <c r="AD30" s="3">
        <f t="shared" si="17"/>
        <v>265.28807190730015</v>
      </c>
      <c r="AI30" s="94">
        <f t="shared" si="28"/>
        <v>0.15565872563298386</v>
      </c>
    </row>
    <row r="31" spans="2:35">
      <c r="B31" s="39">
        <f t="shared" si="18"/>
        <v>3</v>
      </c>
      <c r="C31" s="42">
        <f t="shared" si="19"/>
        <v>6.4748201438849157E-2</v>
      </c>
      <c r="D31" s="10">
        <f t="shared" si="20"/>
        <v>17.935251798561151</v>
      </c>
      <c r="E31" s="40">
        <f t="shared" si="21"/>
        <v>14.129496402877697</v>
      </c>
      <c r="F31" s="40">
        <f t="shared" si="22"/>
        <v>50</v>
      </c>
      <c r="G31" s="3">
        <f t="shared" si="23"/>
        <v>245.61151079136692</v>
      </c>
      <c r="H31" s="3">
        <f t="shared" si="0"/>
        <v>116.21860174682885</v>
      </c>
      <c r="I31">
        <f t="shared" si="1"/>
        <v>1.1621860174682886E-4</v>
      </c>
      <c r="J31" s="4">
        <f t="shared" si="2"/>
        <v>156.79898525336785</v>
      </c>
      <c r="K31" s="40">
        <f t="shared" si="3"/>
        <v>1.3491728767735434</v>
      </c>
      <c r="L31" s="40">
        <f t="shared" si="4"/>
        <v>4.6508271232264562</v>
      </c>
      <c r="M31" s="10">
        <f t="shared" si="24"/>
        <v>1.9301612558008345</v>
      </c>
      <c r="N31" s="10">
        <f t="shared" si="5"/>
        <v>8.26</v>
      </c>
      <c r="O31" s="10">
        <f t="shared" si="6"/>
        <v>0.31900000000000001</v>
      </c>
      <c r="P31" s="10">
        <f t="shared" si="7"/>
        <v>10.187893672408778</v>
      </c>
      <c r="Q31" s="42">
        <f t="shared" si="25"/>
        <v>9.9623536463582865E-3</v>
      </c>
      <c r="R31" s="4">
        <f t="shared" si="8"/>
        <v>443745.4380533974</v>
      </c>
      <c r="S31">
        <f t="shared" si="9"/>
        <v>4.4374543805339743E-4</v>
      </c>
      <c r="T31" s="41">
        <f t="shared" si="10"/>
        <v>2.2384300083443359E-4</v>
      </c>
      <c r="U31" s="42">
        <f t="shared" si="11"/>
        <v>0.79632337585872426</v>
      </c>
      <c r="V31" s="42">
        <f t="shared" si="26"/>
        <v>0.3973146184007707</v>
      </c>
      <c r="W31" s="42">
        <f t="shared" si="27"/>
        <v>0.24132094275202745</v>
      </c>
      <c r="X31" s="42">
        <f t="shared" si="12"/>
        <v>0.15599367564874325</v>
      </c>
      <c r="Y31" s="42">
        <f t="shared" si="29"/>
        <v>1.6354791355956901E-3</v>
      </c>
      <c r="Z31" s="10">
        <f t="shared" si="13"/>
        <v>7.3063670943429635</v>
      </c>
      <c r="AA31">
        <f t="shared" si="14"/>
        <v>2388556.0028984812</v>
      </c>
      <c r="AB31" s="10">
        <f t="shared" si="15"/>
        <v>2.3885560028984814</v>
      </c>
      <c r="AC31" s="10">
        <f t="shared" si="16"/>
        <v>2.2875560028984814</v>
      </c>
      <c r="AD31" s="3">
        <f t="shared" si="17"/>
        <v>331.77026873074419</v>
      </c>
      <c r="AI31" s="94">
        <f t="shared" si="28"/>
        <v>0.24132094275202745</v>
      </c>
    </row>
    <row r="32" spans="2:35">
      <c r="B32" s="39">
        <f t="shared" si="18"/>
        <v>4</v>
      </c>
      <c r="C32" s="42">
        <f t="shared" si="19"/>
        <v>8.6330935251798871E-2</v>
      </c>
      <c r="D32" s="10">
        <f t="shared" si="20"/>
        <v>17.913669064748202</v>
      </c>
      <c r="E32" s="40">
        <f t="shared" si="21"/>
        <v>14.172661870503596</v>
      </c>
      <c r="F32" s="40">
        <f t="shared" si="22"/>
        <v>50</v>
      </c>
      <c r="G32" s="3">
        <f t="shared" si="23"/>
        <v>245.48201438848923</v>
      </c>
      <c r="H32" s="3">
        <f t="shared" si="0"/>
        <v>116.21860174682885</v>
      </c>
      <c r="I32">
        <f t="shared" si="1"/>
        <v>1.1621860174682886E-4</v>
      </c>
      <c r="J32" s="4">
        <f t="shared" si="2"/>
        <v>157.7584872588975</v>
      </c>
      <c r="K32" s="40">
        <f t="shared" si="3"/>
        <v>1.3574288873528124</v>
      </c>
      <c r="L32" s="40">
        <f t="shared" si="4"/>
        <v>4.6425711126471878</v>
      </c>
      <c r="M32" s="10">
        <f t="shared" si="24"/>
        <v>2.3885560028984814</v>
      </c>
      <c r="N32" s="10">
        <f t="shared" si="5"/>
        <v>8.26</v>
      </c>
      <c r="O32" s="10">
        <f t="shared" si="6"/>
        <v>0.31900000000000001</v>
      </c>
      <c r="P32" s="10">
        <f t="shared" si="7"/>
        <v>10.904487248346994</v>
      </c>
      <c r="Q32" s="42">
        <f t="shared" si="25"/>
        <v>1.1941606161530097E-2</v>
      </c>
      <c r="R32" s="4">
        <f t="shared" si="8"/>
        <v>443275.93688036856</v>
      </c>
      <c r="S32">
        <f t="shared" si="9"/>
        <v>4.4327593688036856E-4</v>
      </c>
      <c r="T32" s="41">
        <f t="shared" si="10"/>
        <v>2.2431250200746246E-4</v>
      </c>
      <c r="U32" s="42">
        <f t="shared" si="11"/>
        <v>0.7954808325286653</v>
      </c>
      <c r="V32" s="42">
        <f t="shared" si="26"/>
        <v>0.42568763894475381</v>
      </c>
      <c r="W32" s="42">
        <f t="shared" si="27"/>
        <v>0.30179688612299616</v>
      </c>
      <c r="X32" s="42">
        <f t="shared" si="12"/>
        <v>0.12389075282175765</v>
      </c>
      <c r="Y32" s="42">
        <f t="shared" si="29"/>
        <v>1.8806902197246829E-3</v>
      </c>
      <c r="Z32" s="10">
        <f t="shared" si="13"/>
        <v>8.3842416400942099</v>
      </c>
      <c r="AA32">
        <f t="shared" si="14"/>
        <v>2726028.5601443155</v>
      </c>
      <c r="AB32" s="10">
        <f t="shared" si="15"/>
        <v>2.7260285601443153</v>
      </c>
      <c r="AC32" s="10">
        <f t="shared" si="16"/>
        <v>2.6250285601443153</v>
      </c>
      <c r="AD32" s="3">
        <f t="shared" si="17"/>
        <v>380.71480205138732</v>
      </c>
      <c r="AI32" s="94">
        <f t="shared" si="28"/>
        <v>0.30179688612299616</v>
      </c>
    </row>
    <row r="33" spans="2:35">
      <c r="B33" s="39">
        <f t="shared" si="18"/>
        <v>5</v>
      </c>
      <c r="C33" s="42">
        <f t="shared" si="19"/>
        <v>0.10791366906474859</v>
      </c>
      <c r="D33" s="10">
        <f t="shared" si="20"/>
        <v>17.892086330935253</v>
      </c>
      <c r="E33" s="40">
        <f t="shared" si="21"/>
        <v>14.215827338129495</v>
      </c>
      <c r="F33" s="40">
        <f t="shared" si="22"/>
        <v>50</v>
      </c>
      <c r="G33" s="3">
        <f t="shared" si="23"/>
        <v>245.35251798561154</v>
      </c>
      <c r="H33" s="3">
        <f t="shared" si="0"/>
        <v>116.21860174682885</v>
      </c>
      <c r="I33">
        <f t="shared" si="1"/>
        <v>1.1621860174682886E-4</v>
      </c>
      <c r="J33" s="4">
        <f t="shared" si="2"/>
        <v>158.72091606261347</v>
      </c>
      <c r="K33" s="40">
        <f t="shared" si="3"/>
        <v>1.365710081492564</v>
      </c>
      <c r="L33" s="40">
        <f t="shared" si="4"/>
        <v>4.6342899185074362</v>
      </c>
      <c r="M33" s="10">
        <f t="shared" si="24"/>
        <v>2.7260285601443153</v>
      </c>
      <c r="N33" s="10">
        <f t="shared" si="5"/>
        <v>8.26</v>
      </c>
      <c r="O33" s="10">
        <f t="shared" si="6"/>
        <v>0.31900000000000001</v>
      </c>
      <c r="P33" s="10">
        <f t="shared" si="7"/>
        <v>11.374026752701226</v>
      </c>
      <c r="Q33" s="42">
        <f t="shared" si="25"/>
        <v>1.3839151708257778E-2</v>
      </c>
      <c r="R33" s="4">
        <f t="shared" si="8"/>
        <v>442805.96611415164</v>
      </c>
      <c r="S33">
        <f t="shared" si="9"/>
        <v>4.4280596611415162E-4</v>
      </c>
      <c r="T33" s="41">
        <f t="shared" si="10"/>
        <v>2.2478247277367939E-4</v>
      </c>
      <c r="U33" s="42">
        <f t="shared" si="11"/>
        <v>0.79463744649015078</v>
      </c>
      <c r="V33" s="42">
        <f t="shared" si="26"/>
        <v>0.44446155190790881</v>
      </c>
      <c r="W33" s="42">
        <f t="shared" si="27"/>
        <v>0.34631958493330245</v>
      </c>
      <c r="X33" s="42">
        <f t="shared" si="12"/>
        <v>9.8141966974606365E-2</v>
      </c>
      <c r="Y33" s="42">
        <f t="shared" si="29"/>
        <v>2.0669190721044422E-3</v>
      </c>
      <c r="Z33" s="10">
        <f t="shared" si="13"/>
        <v>9.1951967900340019</v>
      </c>
      <c r="AA33">
        <f t="shared" si="14"/>
        <v>2979931.1217556186</v>
      </c>
      <c r="AB33" s="10">
        <f t="shared" si="15"/>
        <v>2.9799311217556186</v>
      </c>
      <c r="AC33" s="10">
        <f t="shared" si="16"/>
        <v>2.8789311217556186</v>
      </c>
      <c r="AD33" s="3">
        <f t="shared" si="17"/>
        <v>417.53895892032176</v>
      </c>
      <c r="AI33" s="94">
        <f t="shared" si="28"/>
        <v>0.34631958493330245</v>
      </c>
    </row>
    <row r="34" spans="2:35">
      <c r="B34" s="39">
        <f t="shared" si="18"/>
        <v>6</v>
      </c>
      <c r="C34" s="42">
        <f t="shared" si="19"/>
        <v>0.12949640287769831</v>
      </c>
      <c r="D34" s="10">
        <f t="shared" si="20"/>
        <v>17.870503597122301</v>
      </c>
      <c r="E34" s="40">
        <f t="shared" si="21"/>
        <v>14.258992805755394</v>
      </c>
      <c r="F34" s="40">
        <f t="shared" si="22"/>
        <v>50</v>
      </c>
      <c r="G34" s="3">
        <f t="shared" si="23"/>
        <v>245.22302158273385</v>
      </c>
      <c r="H34" s="3">
        <f t="shared" si="0"/>
        <v>116.21860174682885</v>
      </c>
      <c r="I34">
        <f t="shared" si="1"/>
        <v>1.1621860174682886E-4</v>
      </c>
      <c r="J34" s="4">
        <f t="shared" si="2"/>
        <v>159.6862716645162</v>
      </c>
      <c r="K34" s="40">
        <f t="shared" si="3"/>
        <v>1.3740164591928021</v>
      </c>
      <c r="L34" s="40">
        <f t="shared" si="4"/>
        <v>4.6259835408071979</v>
      </c>
      <c r="M34" s="10">
        <f t="shared" si="24"/>
        <v>2.9799311217556186</v>
      </c>
      <c r="N34" s="10">
        <f t="shared" si="5"/>
        <v>8.26</v>
      </c>
      <c r="O34" s="10">
        <f t="shared" si="6"/>
        <v>0.31900000000000001</v>
      </c>
      <c r="P34" s="10">
        <f t="shared" si="7"/>
        <v>11.701777427017966</v>
      </c>
      <c r="Q34" s="41">
        <f t="shared" si="25"/>
        <v>1.5683549616828302E-2</v>
      </c>
      <c r="R34" s="4">
        <f t="shared" si="8"/>
        <v>442335.52689177601</v>
      </c>
      <c r="S34">
        <f t="shared" si="9"/>
        <v>4.42335526891776E-4</v>
      </c>
      <c r="T34" s="41">
        <f t="shared" si="10"/>
        <v>2.2525291199605501E-4</v>
      </c>
      <c r="U34" s="42">
        <f t="shared" si="11"/>
        <v>0.79379321978363659</v>
      </c>
      <c r="V34" s="42">
        <f t="shared" si="26"/>
        <v>0.45772482314756618</v>
      </c>
      <c r="W34" s="42">
        <f t="shared" si="27"/>
        <v>0.37981690800467305</v>
      </c>
      <c r="X34" s="42">
        <f t="shared" si="12"/>
        <v>7.7907915142893136E-2</v>
      </c>
      <c r="Y34" s="42">
        <f t="shared" si="29"/>
        <v>2.2106122678550843E-3</v>
      </c>
      <c r="Z34" s="10">
        <f t="shared" si="13"/>
        <v>9.8139120523058985</v>
      </c>
      <c r="AA34">
        <f t="shared" si="14"/>
        <v>3173645.1514531998</v>
      </c>
      <c r="AB34" s="10">
        <f t="shared" si="15"/>
        <v>3.1736451514531998</v>
      </c>
      <c r="AC34" s="10">
        <f t="shared" si="16"/>
        <v>3.0726451514531998</v>
      </c>
      <c r="AD34" s="3">
        <f t="shared" si="17"/>
        <v>445.63381456899197</v>
      </c>
      <c r="AI34" s="94">
        <f t="shared" si="28"/>
        <v>0.37981690800467305</v>
      </c>
    </row>
    <row r="35" spans="2:35">
      <c r="B35" s="39">
        <f t="shared" si="18"/>
        <v>7</v>
      </c>
      <c r="C35" s="42">
        <f t="shared" si="19"/>
        <v>0.15107913669064804</v>
      </c>
      <c r="D35" s="10">
        <f t="shared" si="20"/>
        <v>17.848920863309353</v>
      </c>
      <c r="E35" s="40">
        <f t="shared" si="21"/>
        <v>14.302158273381293</v>
      </c>
      <c r="F35" s="40">
        <f t="shared" si="22"/>
        <v>50</v>
      </c>
      <c r="G35" s="3">
        <f t="shared" si="23"/>
        <v>245.09352517985616</v>
      </c>
      <c r="H35" s="3">
        <f t="shared" si="0"/>
        <v>116.21860174682885</v>
      </c>
      <c r="I35">
        <f t="shared" si="1"/>
        <v>1.1621860174682886E-4</v>
      </c>
      <c r="J35" s="4">
        <f t="shared" si="2"/>
        <v>160.65455406460546</v>
      </c>
      <c r="K35" s="40">
        <f t="shared" si="3"/>
        <v>1.3823480204535252</v>
      </c>
      <c r="L35" s="40">
        <f t="shared" si="4"/>
        <v>4.6176519795464745</v>
      </c>
      <c r="M35" s="10">
        <f t="shared" si="24"/>
        <v>3.1736451514531998</v>
      </c>
      <c r="N35" s="10">
        <f t="shared" si="5"/>
        <v>8.26</v>
      </c>
      <c r="O35" s="10">
        <f t="shared" si="6"/>
        <v>0.31900000000000001</v>
      </c>
      <c r="P35" s="10">
        <f t="shared" si="7"/>
        <v>11.939253299255249</v>
      </c>
      <c r="Q35" s="41">
        <f t="shared" si="25"/>
        <v>1.7491261813896441E-2</v>
      </c>
      <c r="R35" s="4">
        <f t="shared" si="8"/>
        <v>441864.62035027123</v>
      </c>
      <c r="S35">
        <f t="shared" si="9"/>
        <v>4.4186462035027124E-4</v>
      </c>
      <c r="T35" s="41">
        <f t="shared" si="10"/>
        <v>2.2572381853755977E-4</v>
      </c>
      <c r="U35" s="42">
        <f t="shared" si="11"/>
        <v>0.79294815444957922</v>
      </c>
      <c r="V35" s="42">
        <f t="shared" si="26"/>
        <v>0.46747780726818738</v>
      </c>
      <c r="W35" s="42">
        <f t="shared" si="27"/>
        <v>0.40537356798894975</v>
      </c>
      <c r="X35" s="42">
        <f t="shared" si="12"/>
        <v>6.2104239279237639E-2</v>
      </c>
      <c r="Y35" s="42">
        <f t="shared" si="29"/>
        <v>2.3228788586898003E-3</v>
      </c>
      <c r="Z35" s="10">
        <f t="shared" si="13"/>
        <v>10.290800827929818</v>
      </c>
      <c r="AA35">
        <f t="shared" si="14"/>
        <v>3322954.6191143654</v>
      </c>
      <c r="AB35" s="10">
        <f t="shared" si="15"/>
        <v>3.3229546191143653</v>
      </c>
      <c r="AC35" s="10">
        <f t="shared" si="16"/>
        <v>3.2219546191143653</v>
      </c>
      <c r="AD35" s="3">
        <f t="shared" si="17"/>
        <v>467.28855969751493</v>
      </c>
      <c r="AI35" s="94">
        <f t="shared" si="28"/>
        <v>0.40537356798894975</v>
      </c>
    </row>
    <row r="36" spans="2:35">
      <c r="B36" s="39">
        <f t="shared" si="18"/>
        <v>8</v>
      </c>
      <c r="C36" s="42">
        <f t="shared" si="19"/>
        <v>0.17266187050359777</v>
      </c>
      <c r="D36" s="10">
        <f t="shared" si="20"/>
        <v>17.827338129496404</v>
      </c>
      <c r="E36" s="40">
        <f t="shared" si="21"/>
        <v>14.345323741007192</v>
      </c>
      <c r="F36" s="40">
        <f t="shared" si="22"/>
        <v>50</v>
      </c>
      <c r="G36" s="3">
        <f t="shared" si="23"/>
        <v>244.96402877697847</v>
      </c>
      <c r="H36" s="3">
        <f t="shared" si="0"/>
        <v>116.21860174682885</v>
      </c>
      <c r="I36">
        <f t="shared" si="1"/>
        <v>1.1621860174682886E-4</v>
      </c>
      <c r="J36" s="4">
        <f t="shared" si="2"/>
        <v>161.62576326288149</v>
      </c>
      <c r="K36" s="40">
        <f t="shared" si="3"/>
        <v>1.3907047652747346</v>
      </c>
      <c r="L36" s="40">
        <f t="shared" si="4"/>
        <v>4.6092952347252654</v>
      </c>
      <c r="M36" s="10">
        <f t="shared" si="24"/>
        <v>3.3229546191143653</v>
      </c>
      <c r="N36" s="10">
        <f t="shared" si="5"/>
        <v>8.26</v>
      </c>
      <c r="O36" s="10">
        <f t="shared" si="6"/>
        <v>0.31900000000000001</v>
      </c>
      <c r="P36" s="10">
        <f t="shared" si="7"/>
        <v>12.115639269549556</v>
      </c>
      <c r="Q36" s="42">
        <f t="shared" si="25"/>
        <v>1.9272656367891952E-2</v>
      </c>
      <c r="R36" s="4">
        <f t="shared" si="8"/>
        <v>441393.24762666679</v>
      </c>
      <c r="S36">
        <f t="shared" si="9"/>
        <v>4.4139324762666678E-4</v>
      </c>
      <c r="T36" s="41">
        <f t="shared" si="10"/>
        <v>2.2619519126116424E-4</v>
      </c>
      <c r="U36" s="42">
        <f t="shared" si="11"/>
        <v>0.7921022525284348</v>
      </c>
      <c r="V36" s="42">
        <f t="shared" si="26"/>
        <v>0.4748537707422183</v>
      </c>
      <c r="W36" s="42">
        <f t="shared" si="27"/>
        <v>0.42507194142843124</v>
      </c>
      <c r="X36" s="42">
        <f t="shared" si="12"/>
        <v>4.9781829313787052E-2</v>
      </c>
      <c r="Y36" s="42">
        <f t="shared" si="29"/>
        <v>2.4115599383173147E-3</v>
      </c>
      <c r="Z36" s="10">
        <f t="shared" si="13"/>
        <v>10.661411168254833</v>
      </c>
      <c r="AA36">
        <f t="shared" si="14"/>
        <v>3438989.2910381383</v>
      </c>
      <c r="AB36" s="10">
        <f t="shared" si="15"/>
        <v>3.4389892910381383</v>
      </c>
      <c r="AC36" s="10">
        <f t="shared" si="16"/>
        <v>3.3379892910381384</v>
      </c>
      <c r="AD36" s="3">
        <f t="shared" si="17"/>
        <v>484.11737360959222</v>
      </c>
      <c r="AI36" s="94">
        <f t="shared" si="28"/>
        <v>0.42507194142843124</v>
      </c>
    </row>
    <row r="37" spans="2:35">
      <c r="B37" s="39">
        <f t="shared" si="18"/>
        <v>9</v>
      </c>
      <c r="C37" s="42">
        <f t="shared" si="19"/>
        <v>0.1942446043165475</v>
      </c>
      <c r="D37" s="10">
        <f t="shared" si="20"/>
        <v>17.805755395683455</v>
      </c>
      <c r="E37" s="40">
        <f t="shared" si="21"/>
        <v>14.388489208633091</v>
      </c>
      <c r="F37" s="40">
        <f t="shared" si="22"/>
        <v>50</v>
      </c>
      <c r="G37" s="3">
        <f t="shared" si="23"/>
        <v>244.83453237410077</v>
      </c>
      <c r="H37" s="3">
        <f t="shared" si="0"/>
        <v>116.21860174682885</v>
      </c>
      <c r="I37">
        <f t="shared" si="1"/>
        <v>1.1621860174682886E-4</v>
      </c>
      <c r="J37" s="4">
        <f t="shared" si="2"/>
        <v>162.59989925934451</v>
      </c>
      <c r="K37" s="40">
        <f t="shared" si="3"/>
        <v>1.3990866936564328</v>
      </c>
      <c r="L37" s="40">
        <f t="shared" si="4"/>
        <v>4.6009133063435677</v>
      </c>
      <c r="M37" s="10">
        <f t="shared" si="24"/>
        <v>3.4389892910381383</v>
      </c>
      <c r="N37" s="10">
        <f t="shared" si="5"/>
        <v>8.26</v>
      </c>
      <c r="O37" s="10">
        <f t="shared" si="6"/>
        <v>0.31900000000000001</v>
      </c>
      <c r="P37" s="10">
        <f t="shared" si="7"/>
        <v>12.249023842704</v>
      </c>
      <c r="Q37" s="42">
        <f t="shared" si="25"/>
        <v>2.1034652596334698E-2</v>
      </c>
      <c r="R37" s="4">
        <f t="shared" si="8"/>
        <v>440921.40985799208</v>
      </c>
      <c r="S37">
        <f t="shared" si="9"/>
        <v>4.409214098579921E-4</v>
      </c>
      <c r="T37" s="41">
        <f t="shared" si="10"/>
        <v>2.2666702902983892E-4</v>
      </c>
      <c r="U37" s="42">
        <f t="shared" si="11"/>
        <v>0.79125551606065969</v>
      </c>
      <c r="V37" s="42">
        <f t="shared" si="26"/>
        <v>0.48055521011157765</v>
      </c>
      <c r="W37" s="42">
        <f t="shared" si="27"/>
        <v>0.44038037655505846</v>
      </c>
      <c r="X37" s="42">
        <f t="shared" si="12"/>
        <v>4.0174833556519185E-2</v>
      </c>
      <c r="Y37" s="42">
        <f t="shared" si="29"/>
        <v>2.4823478435222167E-3</v>
      </c>
      <c r="Z37" s="10">
        <f t="shared" si="13"/>
        <v>10.951517096010621</v>
      </c>
      <c r="AA37">
        <f t="shared" si="14"/>
        <v>3529818.7755062827</v>
      </c>
      <c r="AB37" s="10">
        <f t="shared" si="15"/>
        <v>3.5298187755062829</v>
      </c>
      <c r="AC37" s="10">
        <f t="shared" si="16"/>
        <v>3.4288187755062829</v>
      </c>
      <c r="AD37" s="3">
        <f t="shared" si="17"/>
        <v>497.29061283629915</v>
      </c>
      <c r="AI37" s="94">
        <f t="shared" si="28"/>
        <v>0.44038037655505846</v>
      </c>
    </row>
    <row r="38" spans="2:35">
      <c r="B38" s="39">
        <f t="shared" si="18"/>
        <v>10</v>
      </c>
      <c r="C38" s="42">
        <f t="shared" si="19"/>
        <v>0.21582733812949723</v>
      </c>
      <c r="D38" s="10">
        <f t="shared" si="20"/>
        <v>17.784172661870507</v>
      </c>
      <c r="E38" s="40">
        <f t="shared" si="21"/>
        <v>14.43165467625899</v>
      </c>
      <c r="F38" s="40">
        <f t="shared" si="22"/>
        <v>50</v>
      </c>
      <c r="G38" s="3">
        <f t="shared" si="23"/>
        <v>244.70503597122308</v>
      </c>
      <c r="H38" s="3">
        <f t="shared" si="0"/>
        <v>116.21860174682885</v>
      </c>
      <c r="I38">
        <f t="shared" si="1"/>
        <v>1.1621860174682886E-4</v>
      </c>
      <c r="J38" s="4">
        <f t="shared" si="2"/>
        <v>163.57696205399384</v>
      </c>
      <c r="K38" s="40">
        <f t="shared" si="3"/>
        <v>1.4074938055986137</v>
      </c>
      <c r="L38" s="40">
        <f t="shared" si="4"/>
        <v>4.5925061944013859</v>
      </c>
      <c r="M38" s="10">
        <f t="shared" si="24"/>
        <v>3.5298187755062829</v>
      </c>
      <c r="N38" s="10">
        <f t="shared" si="5"/>
        <v>8.26</v>
      </c>
      <c r="O38" s="10">
        <f t="shared" si="6"/>
        <v>0.31900000000000001</v>
      </c>
      <c r="P38" s="10">
        <f t="shared" si="7"/>
        <v>12.351311243487048</v>
      </c>
      <c r="Q38" s="42">
        <f t="shared" si="25"/>
        <v>2.2782056850626359E-2</v>
      </c>
      <c r="R38" s="4">
        <f t="shared" si="8"/>
        <v>440449.10818127688</v>
      </c>
      <c r="S38">
        <f t="shared" si="9"/>
        <v>4.4044910818127691E-4</v>
      </c>
      <c r="T38" s="41">
        <f t="shared" si="10"/>
        <v>2.2713933070655411E-4</v>
      </c>
      <c r="U38" s="42">
        <f t="shared" si="11"/>
        <v>0.79040794708671036</v>
      </c>
      <c r="V38" s="42">
        <f t="shared" si="26"/>
        <v>0.48504458648746196</v>
      </c>
      <c r="W38" s="42">
        <f t="shared" si="27"/>
        <v>0.45236349545833782</v>
      </c>
      <c r="X38" s="42">
        <f t="shared" si="12"/>
        <v>3.2681091029124143E-2</v>
      </c>
      <c r="Y38" s="42">
        <f t="shared" si="29"/>
        <v>2.5394549210214011E-3</v>
      </c>
      <c r="Z38" s="10">
        <f t="shared" si="13"/>
        <v>11.180163792514534</v>
      </c>
      <c r="AA38">
        <f t="shared" si="14"/>
        <v>3601405.9427505075</v>
      </c>
      <c r="AB38" s="10">
        <f t="shared" si="15"/>
        <v>3.6014059427505076</v>
      </c>
      <c r="AC38" s="10">
        <f t="shared" si="16"/>
        <v>3.5004059427505076</v>
      </c>
      <c r="AD38" s="3">
        <f t="shared" si="17"/>
        <v>507.67308814365589</v>
      </c>
      <c r="AI38" s="94">
        <f t="shared" si="28"/>
        <v>0.45236349545833782</v>
      </c>
    </row>
    <row r="39" spans="2:35">
      <c r="B39" s="39">
        <f t="shared" si="18"/>
        <v>11</v>
      </c>
      <c r="C39" s="42">
        <f t="shared" si="19"/>
        <v>0.23741007194244695</v>
      </c>
      <c r="D39" s="10">
        <f t="shared" si="20"/>
        <v>17.762589928057555</v>
      </c>
      <c r="E39" s="40">
        <f t="shared" si="21"/>
        <v>14.474820143884889</v>
      </c>
      <c r="F39" s="40">
        <f t="shared" si="22"/>
        <v>50</v>
      </c>
      <c r="G39" s="3">
        <f t="shared" si="23"/>
        <v>244.57553956834539</v>
      </c>
      <c r="H39" s="3">
        <f t="shared" si="0"/>
        <v>116.21860174682885</v>
      </c>
      <c r="I39">
        <f t="shared" si="1"/>
        <v>1.1621860174682886E-4</v>
      </c>
      <c r="J39" s="4">
        <f t="shared" si="2"/>
        <v>164.5569516468297</v>
      </c>
      <c r="K39" s="40">
        <f t="shared" si="3"/>
        <v>1.4159261011012794</v>
      </c>
      <c r="L39" s="40">
        <f t="shared" si="4"/>
        <v>4.5840738988987209</v>
      </c>
      <c r="M39" s="10">
        <f t="shared" si="24"/>
        <v>3.6014059427505076</v>
      </c>
      <c r="N39" s="10">
        <f t="shared" si="5"/>
        <v>8.26</v>
      </c>
      <c r="O39" s="10">
        <f t="shared" si="6"/>
        <v>0.31900000000000001</v>
      </c>
      <c r="P39" s="10">
        <f t="shared" si="7"/>
        <v>12.430672935421452</v>
      </c>
      <c r="Q39" s="42">
        <f t="shared" si="25"/>
        <v>2.4518305075084852E-2</v>
      </c>
      <c r="R39" s="4">
        <f t="shared" si="8"/>
        <v>439976.34373355052</v>
      </c>
      <c r="S39">
        <f t="shared" si="9"/>
        <v>4.3997634373355054E-4</v>
      </c>
      <c r="T39" s="41">
        <f t="shared" si="10"/>
        <v>2.2761209515428048E-4</v>
      </c>
      <c r="U39" s="42">
        <f t="shared" si="11"/>
        <v>0.78955954764704306</v>
      </c>
      <c r="V39" s="42">
        <f t="shared" si="26"/>
        <v>0.48863948582692091</v>
      </c>
      <c r="W39" s="42">
        <f t="shared" si="27"/>
        <v>0.46180797862434497</v>
      </c>
      <c r="X39" s="42">
        <f t="shared" si="12"/>
        <v>2.6831507202575933E-2</v>
      </c>
      <c r="Y39" s="42">
        <f t="shared" si="29"/>
        <v>2.5860410777614187E-3</v>
      </c>
      <c r="Z39" s="10">
        <f t="shared" si="13"/>
        <v>11.361615365864205</v>
      </c>
      <c r="AA39">
        <f t="shared" si="14"/>
        <v>3658216.7531699291</v>
      </c>
      <c r="AB39" s="10">
        <f t="shared" si="15"/>
        <v>3.658216753169929</v>
      </c>
      <c r="AC39" s="10">
        <f t="shared" si="16"/>
        <v>3.557216753169929</v>
      </c>
      <c r="AD39" s="3">
        <f t="shared" si="17"/>
        <v>515.91250952428265</v>
      </c>
      <c r="AI39" s="94">
        <f t="shared" si="28"/>
        <v>0.46180797862434497</v>
      </c>
    </row>
    <row r="40" spans="2:35">
      <c r="B40" s="39">
        <f t="shared" ref="B40:B103" si="30">1+B39</f>
        <v>12</v>
      </c>
      <c r="C40" s="42">
        <f t="shared" ref="C40:C103" si="31">xincp+C39</f>
        <v>0.25899280575539668</v>
      </c>
      <c r="D40" s="10">
        <f t="shared" ref="D40:D103" si="32">(F40-E40)/2</f>
        <v>17.741007194244606</v>
      </c>
      <c r="E40" s="40">
        <f t="shared" ref="E40:E103" si="33">E39+ci*2*xincp</f>
        <v>14.517985611510788</v>
      </c>
      <c r="F40" s="40">
        <f t="shared" ref="F40:F103" si="34">F39-osi*2*xincp</f>
        <v>50</v>
      </c>
      <c r="G40" s="3">
        <f t="shared" ref="G40:G103" si="35">G39-ei*n*2*xincp</f>
        <v>244.4460431654677</v>
      </c>
      <c r="H40" s="3">
        <f t="shared" ref="H40:H103" si="36">PI()/4*(dto+erate*(two-D40)/two)^2</f>
        <v>116.21860174682885</v>
      </c>
      <c r="I40">
        <f t="shared" si="1"/>
        <v>1.1621860174682886E-4</v>
      </c>
      <c r="J40" s="4">
        <f t="shared" ref="J40:J103" si="37">PI()/4*dc^2-PI()/4*(F40^2-E40^2)</f>
        <v>165.53986803785233</v>
      </c>
      <c r="K40" s="40">
        <f t="shared" ref="K40:K103" si="38">J40/H40</f>
        <v>1.4243835801644316</v>
      </c>
      <c r="L40" s="40">
        <f t="shared" si="4"/>
        <v>4.5756164198355682</v>
      </c>
      <c r="M40" s="10">
        <f t="shared" ref="M40:M103" si="39">AB39</f>
        <v>3.658216753169929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12.49289232538238</v>
      </c>
      <c r="Q40" s="42">
        <f t="shared" ref="Q40:Q103" si="41">xincp/P40+Q39</f>
        <v>2.6245906118207516E-2</v>
      </c>
      <c r="R40" s="4">
        <f t="shared" ref="R40:R103" si="42">PI()/4*(F40^2-E40^2)*G40</f>
        <v>439503.11765184259</v>
      </c>
      <c r="S40">
        <f t="shared" si="9"/>
        <v>4.3950311765184258E-4</v>
      </c>
      <c r="T40" s="41">
        <f t="shared" si="10"/>
        <v>2.2808532123598843E-4</v>
      </c>
      <c r="U40" s="42">
        <f t="shared" ref="U40:U103" si="43">rhopgrain*R40/1000^2</f>
        <v>0.78871031978211414</v>
      </c>
      <c r="V40" s="42">
        <f t="shared" ref="V40:V103" si="44">(U39-U40)/(Q40-Q39)</f>
        <v>0.49156480213390158</v>
      </c>
      <c r="W40" s="42">
        <f t="shared" ref="W40:W103" si="45">IF(V40&lt;AI40,IF(AB39&gt;pbd,AI40,0),AI40)</f>
        <v>0.46930301947186132</v>
      </c>
      <c r="X40" s="42">
        <f t="shared" ref="X40:X103" si="46">V40-W40</f>
        <v>2.2261782662040264E-2</v>
      </c>
      <c r="Y40" s="42">
        <f t="shared" si="29"/>
        <v>2.6245005567101295E-3</v>
      </c>
      <c r="Z40" s="10">
        <f t="shared" ref="Z40:Z103" si="47">Y40/T40</f>
        <v>11.506661377803837</v>
      </c>
      <c r="AA40">
        <f t="shared" si="14"/>
        <v>3703629.3188163899</v>
      </c>
      <c r="AB40" s="10">
        <f t="shared" si="15"/>
        <v>3.70362931881639</v>
      </c>
      <c r="AC40" s="10">
        <f t="shared" si="16"/>
        <v>3.60262931881639</v>
      </c>
      <c r="AD40" s="3">
        <f t="shared" si="17"/>
        <v>522.49881346140535</v>
      </c>
      <c r="AI40" s="94">
        <f t="shared" si="28"/>
        <v>0.46930301947186132</v>
      </c>
    </row>
    <row r="41" spans="2:35">
      <c r="B41" s="39">
        <f t="shared" si="30"/>
        <v>13</v>
      </c>
      <c r="C41" s="42">
        <f t="shared" si="31"/>
        <v>0.28057553956834641</v>
      </c>
      <c r="D41" s="10">
        <f t="shared" si="32"/>
        <v>17.719424460431657</v>
      </c>
      <c r="E41" s="40">
        <f t="shared" si="33"/>
        <v>14.561151079136687</v>
      </c>
      <c r="F41" s="40">
        <f t="shared" si="34"/>
        <v>50</v>
      </c>
      <c r="G41" s="3">
        <f t="shared" si="35"/>
        <v>244.31654676259001</v>
      </c>
      <c r="H41" s="3">
        <f t="shared" si="36"/>
        <v>116.21860174682885</v>
      </c>
      <c r="I41">
        <f t="shared" si="1"/>
        <v>1.1621860174682886E-4</v>
      </c>
      <c r="J41" s="4">
        <f t="shared" si="37"/>
        <v>166.52571122706195</v>
      </c>
      <c r="K41" s="40">
        <f t="shared" si="38"/>
        <v>1.4328662427880723</v>
      </c>
      <c r="L41" s="40">
        <f t="shared" si="4"/>
        <v>4.5671337572119279</v>
      </c>
      <c r="M41" s="10">
        <f t="shared" si="39"/>
        <v>3.70362931881639</v>
      </c>
      <c r="N41" s="10">
        <f t="shared" si="5"/>
        <v>8.26</v>
      </c>
      <c r="O41" s="10">
        <f t="shared" si="6"/>
        <v>0.31900000000000001</v>
      </c>
      <c r="P41" s="10">
        <f t="shared" si="40"/>
        <v>12.542156746533324</v>
      </c>
      <c r="Q41" s="42">
        <f t="shared" si="41"/>
        <v>2.7966721305668414E-2</v>
      </c>
      <c r="R41" s="4">
        <f t="shared" si="42"/>
        <v>439029.43107318244</v>
      </c>
      <c r="S41">
        <f t="shared" si="9"/>
        <v>4.3902943107318243E-4</v>
      </c>
      <c r="T41" s="41">
        <f t="shared" si="10"/>
        <v>2.2855900781464859E-4</v>
      </c>
      <c r="U41" s="42">
        <f t="shared" si="43"/>
        <v>0.78786026553237953</v>
      </c>
      <c r="V41" s="42">
        <f t="shared" si="44"/>
        <v>0.49398346546957506</v>
      </c>
      <c r="W41" s="42">
        <f t="shared" si="45"/>
        <v>0.47529429176665638</v>
      </c>
      <c r="X41" s="42">
        <f t="shared" si="46"/>
        <v>1.8689173702918671E-2</v>
      </c>
      <c r="Y41" s="42">
        <f t="shared" si="29"/>
        <v>2.6566611706592066E-3</v>
      </c>
      <c r="Z41" s="10">
        <f t="shared" si="47"/>
        <v>11.623524253367616</v>
      </c>
      <c r="AA41">
        <f t="shared" si="14"/>
        <v>3740218.0049664308</v>
      </c>
      <c r="AB41" s="10">
        <f t="shared" si="15"/>
        <v>3.7402180049664309</v>
      </c>
      <c r="AC41" s="10">
        <f t="shared" si="16"/>
        <v>3.6392180049664309</v>
      </c>
      <c r="AD41" s="3">
        <f t="shared" si="17"/>
        <v>527.80536692769124</v>
      </c>
      <c r="AI41" s="94">
        <f t="shared" si="28"/>
        <v>0.47529429176665638</v>
      </c>
    </row>
    <row r="42" spans="2:35">
      <c r="B42" s="39">
        <f t="shared" si="30"/>
        <v>14</v>
      </c>
      <c r="C42" s="42">
        <f t="shared" si="31"/>
        <v>0.30215827338129614</v>
      </c>
      <c r="D42" s="10">
        <f t="shared" si="32"/>
        <v>17.697841726618705</v>
      </c>
      <c r="E42" s="40">
        <f t="shared" si="33"/>
        <v>14.604316546762586</v>
      </c>
      <c r="F42" s="40">
        <f t="shared" si="34"/>
        <v>50</v>
      </c>
      <c r="G42" s="3">
        <f t="shared" si="35"/>
        <v>244.18705035971232</v>
      </c>
      <c r="H42" s="3">
        <f t="shared" si="36"/>
        <v>116.21860174682885</v>
      </c>
      <c r="I42">
        <f t="shared" si="1"/>
        <v>1.1621860174682886E-4</v>
      </c>
      <c r="J42" s="4">
        <f t="shared" si="37"/>
        <v>167.5144812144581</v>
      </c>
      <c r="K42" s="40">
        <f t="shared" si="38"/>
        <v>1.4413740889721978</v>
      </c>
      <c r="L42" s="40">
        <f t="shared" si="4"/>
        <v>4.5586259110278018</v>
      </c>
      <c r="M42" s="10">
        <f t="shared" si="39"/>
        <v>3.7402180049664309</v>
      </c>
      <c r="N42" s="10">
        <f t="shared" si="5"/>
        <v>8.26</v>
      </c>
      <c r="O42" s="10">
        <f t="shared" si="6"/>
        <v>0.31900000000000001</v>
      </c>
      <c r="P42" s="10">
        <f t="shared" si="40"/>
        <v>12.581550458573972</v>
      </c>
      <c r="Q42" s="42">
        <f t="shared" si="41"/>
        <v>2.9682148500751647E-2</v>
      </c>
      <c r="R42" s="4">
        <f t="shared" si="42"/>
        <v>438555.28513459972</v>
      </c>
      <c r="S42">
        <f t="shared" si="9"/>
        <v>4.3855528513459972E-4</v>
      </c>
      <c r="T42" s="41">
        <f t="shared" si="10"/>
        <v>2.290331537532313E-4</v>
      </c>
      <c r="U42" s="42">
        <f t="shared" si="43"/>
        <v>0.78700938693829592</v>
      </c>
      <c r="V42" s="42">
        <f t="shared" si="44"/>
        <v>0.49601556773869976</v>
      </c>
      <c r="W42" s="42">
        <f t="shared" si="45"/>
        <v>0.48012143109501509</v>
      </c>
      <c r="X42" s="42">
        <f t="shared" si="46"/>
        <v>1.5894136643684664E-2</v>
      </c>
      <c r="Y42" s="42">
        <f t="shared" si="29"/>
        <v>2.6839264049001521E-3</v>
      </c>
      <c r="Z42" s="10">
        <f t="shared" si="47"/>
        <v>11.718506080529776</v>
      </c>
      <c r="AA42">
        <f t="shared" si="14"/>
        <v>3769955.9371132147</v>
      </c>
      <c r="AB42" s="10">
        <f t="shared" si="15"/>
        <v>3.7699559371132145</v>
      </c>
      <c r="AC42" s="10">
        <f t="shared" si="16"/>
        <v>3.6689559371132145</v>
      </c>
      <c r="AD42" s="3">
        <f t="shared" si="17"/>
        <v>532.11833750735525</v>
      </c>
      <c r="AI42" s="94">
        <f t="shared" si="28"/>
        <v>0.48012143109501509</v>
      </c>
    </row>
    <row r="43" spans="2:35">
      <c r="B43" s="39">
        <f t="shared" si="30"/>
        <v>15</v>
      </c>
      <c r="C43" s="42">
        <f t="shared" si="31"/>
        <v>0.32374100719424587</v>
      </c>
      <c r="D43" s="10">
        <f t="shared" si="32"/>
        <v>17.676258992805757</v>
      </c>
      <c r="E43" s="40">
        <f t="shared" si="33"/>
        <v>14.647482014388485</v>
      </c>
      <c r="F43" s="40">
        <f t="shared" si="34"/>
        <v>50</v>
      </c>
      <c r="G43" s="3">
        <f t="shared" si="35"/>
        <v>244.05755395683462</v>
      </c>
      <c r="H43" s="3">
        <f t="shared" si="36"/>
        <v>116.21860174682885</v>
      </c>
      <c r="I43">
        <f t="shared" si="1"/>
        <v>1.1621860174682886E-4</v>
      </c>
      <c r="J43" s="4">
        <f t="shared" si="37"/>
        <v>168.50617800004102</v>
      </c>
      <c r="K43" s="40">
        <f t="shared" si="38"/>
        <v>1.4499071187168098</v>
      </c>
      <c r="L43" s="40">
        <f t="shared" si="4"/>
        <v>4.5500928812831898</v>
      </c>
      <c r="M43" s="10">
        <f t="shared" si="39"/>
        <v>3.7699559371132145</v>
      </c>
      <c r="N43" s="10">
        <f t="shared" si="5"/>
        <v>8.26</v>
      </c>
      <c r="O43" s="10">
        <f t="shared" si="6"/>
        <v>0.31900000000000001</v>
      </c>
      <c r="P43" s="10">
        <f t="shared" si="40"/>
        <v>12.613375323986199</v>
      </c>
      <c r="Q43" s="42">
        <f t="shared" si="41"/>
        <v>3.1393247493572939E-2</v>
      </c>
      <c r="R43" s="4">
        <f t="shared" si="42"/>
        <v>438080.68097312388</v>
      </c>
      <c r="S43">
        <f t="shared" si="9"/>
        <v>4.380806809731239E-4</v>
      </c>
      <c r="T43" s="41">
        <f t="shared" si="10"/>
        <v>2.2950775791470712E-4</v>
      </c>
      <c r="U43" s="42">
        <f t="shared" si="43"/>
        <v>0.78615768604031944</v>
      </c>
      <c r="V43" s="42">
        <f t="shared" si="44"/>
        <v>0.49775080316784104</v>
      </c>
      <c r="W43" s="42">
        <f t="shared" si="45"/>
        <v>0.48404475157777677</v>
      </c>
      <c r="X43" s="42">
        <f t="shared" si="46"/>
        <v>1.3706051590064272E-2</v>
      </c>
      <c r="Y43" s="42">
        <f t="shared" si="29"/>
        <v>2.7073788159714678E-3</v>
      </c>
      <c r="Z43" s="10">
        <f t="shared" si="47"/>
        <v>11.796458823747569</v>
      </c>
      <c r="AA43">
        <f t="shared" si="14"/>
        <v>3794362.2204805436</v>
      </c>
      <c r="AB43" s="10">
        <f t="shared" si="15"/>
        <v>3.7943622204805436</v>
      </c>
      <c r="AC43" s="10">
        <f t="shared" si="16"/>
        <v>3.6933622204805436</v>
      </c>
      <c r="AD43" s="3">
        <f t="shared" si="17"/>
        <v>535.65804502981052</v>
      </c>
      <c r="AI43" s="94">
        <f t="shared" si="28"/>
        <v>0.48404475157777677</v>
      </c>
    </row>
    <row r="44" spans="2:35">
      <c r="B44" s="39">
        <f t="shared" si="30"/>
        <v>16</v>
      </c>
      <c r="C44" s="42">
        <f t="shared" si="31"/>
        <v>0.34532374100719559</v>
      </c>
      <c r="D44" s="10">
        <f t="shared" si="32"/>
        <v>17.654676258992808</v>
      </c>
      <c r="E44" s="40">
        <f t="shared" si="33"/>
        <v>14.690647482014384</v>
      </c>
      <c r="F44" s="40">
        <f t="shared" si="34"/>
        <v>50</v>
      </c>
      <c r="G44" s="3">
        <f t="shared" si="35"/>
        <v>243.92805755395693</v>
      </c>
      <c r="H44" s="3">
        <f t="shared" si="36"/>
        <v>116.21860174682885</v>
      </c>
      <c r="I44">
        <f t="shared" si="1"/>
        <v>1.1621860174682886E-4</v>
      </c>
      <c r="J44" s="4">
        <f t="shared" si="37"/>
        <v>169.50080158381024</v>
      </c>
      <c r="K44" s="40">
        <f t="shared" si="38"/>
        <v>1.4584653320219045</v>
      </c>
      <c r="L44" s="40">
        <f t="shared" si="4"/>
        <v>4.5415346679780955</v>
      </c>
      <c r="M44" s="10">
        <f t="shared" si="39"/>
        <v>3.7943622204805436</v>
      </c>
      <c r="N44" s="10">
        <f t="shared" si="5"/>
        <v>8.26</v>
      </c>
      <c r="O44" s="10">
        <f t="shared" si="6"/>
        <v>0.31900000000000001</v>
      </c>
      <c r="P44" s="10">
        <f t="shared" si="40"/>
        <v>12.639366889845249</v>
      </c>
      <c r="Q44" s="42">
        <f t="shared" si="41"/>
        <v>3.310082778624486E-2</v>
      </c>
      <c r="R44" s="4">
        <f t="shared" si="42"/>
        <v>437605.61972578458</v>
      </c>
      <c r="S44">
        <f t="shared" si="9"/>
        <v>4.3760561972578456E-4</v>
      </c>
      <c r="T44" s="41">
        <f t="shared" si="10"/>
        <v>2.2998281916204646E-4</v>
      </c>
      <c r="U44" s="42">
        <f t="shared" si="43"/>
        <v>0.78530516487890667</v>
      </c>
      <c r="V44" s="42">
        <f t="shared" si="44"/>
        <v>0.4992568519743173</v>
      </c>
      <c r="W44" s="42">
        <f t="shared" si="45"/>
        <v>0.48726466851653694</v>
      </c>
      <c r="X44" s="42">
        <f t="shared" si="46"/>
        <v>1.1992183457780359E-2</v>
      </c>
      <c r="Y44" s="42">
        <f t="shared" si="29"/>
        <v>2.7278564321100798E-3</v>
      </c>
      <c r="Z44" s="10">
        <f t="shared" si="47"/>
        <v>11.861131375157314</v>
      </c>
      <c r="AA44">
        <f t="shared" si="14"/>
        <v>3814610.5985444747</v>
      </c>
      <c r="AB44" s="10">
        <f t="shared" si="15"/>
        <v>3.8146105985444745</v>
      </c>
      <c r="AC44" s="10">
        <f t="shared" si="16"/>
        <v>3.7136105985444745</v>
      </c>
      <c r="AD44" s="3">
        <f t="shared" si="17"/>
        <v>538.59472060108408</v>
      </c>
      <c r="AI44" s="94">
        <f t="shared" si="28"/>
        <v>0.48726466851653694</v>
      </c>
    </row>
    <row r="45" spans="2:35">
      <c r="B45" s="39">
        <f t="shared" si="30"/>
        <v>17</v>
      </c>
      <c r="C45" s="42">
        <f t="shared" si="31"/>
        <v>0.36690647482014532</v>
      </c>
      <c r="D45" s="10">
        <f t="shared" si="32"/>
        <v>17.633093525179859</v>
      </c>
      <c r="E45" s="40">
        <f t="shared" si="33"/>
        <v>14.733812949640283</v>
      </c>
      <c r="F45" s="40">
        <f t="shared" si="34"/>
        <v>50</v>
      </c>
      <c r="G45" s="3">
        <f t="shared" si="35"/>
        <v>243.79856115107924</v>
      </c>
      <c r="H45" s="3">
        <f t="shared" si="36"/>
        <v>116.21860174682885</v>
      </c>
      <c r="I45">
        <f t="shared" si="1"/>
        <v>1.1621860174682886E-4</v>
      </c>
      <c r="J45" s="4">
        <f t="shared" si="37"/>
        <v>170.49835196576623</v>
      </c>
      <c r="K45" s="40">
        <f t="shared" si="38"/>
        <v>1.4670487288874861</v>
      </c>
      <c r="L45" s="40">
        <f t="shared" si="4"/>
        <v>4.5329512711125144</v>
      </c>
      <c r="M45" s="10">
        <f t="shared" si="39"/>
        <v>3.8146105985444745</v>
      </c>
      <c r="N45" s="10">
        <f t="shared" si="5"/>
        <v>8.26</v>
      </c>
      <c r="O45" s="10">
        <f t="shared" si="6"/>
        <v>0.31900000000000001</v>
      </c>
      <c r="P45" s="10">
        <f t="shared" si="40"/>
        <v>12.660844203370964</v>
      </c>
      <c r="Q45" s="42">
        <f t="shared" si="41"/>
        <v>3.4805511412886701E-2</v>
      </c>
      <c r="R45" s="4">
        <f t="shared" si="42"/>
        <v>437130.10252961121</v>
      </c>
      <c r="S45">
        <f t="shared" si="9"/>
        <v>4.371301025296112E-4</v>
      </c>
      <c r="T45" s="41">
        <f t="shared" si="10"/>
        <v>2.3045833635821982E-4</v>
      </c>
      <c r="U45" s="42">
        <f t="shared" si="43"/>
        <v>0.78445182549451375</v>
      </c>
      <c r="V45" s="42">
        <f t="shared" si="44"/>
        <v>0.5005851942591597</v>
      </c>
      <c r="W45" s="42">
        <f t="shared" si="45"/>
        <v>0.48993603369447913</v>
      </c>
      <c r="X45" s="42">
        <f t="shared" si="46"/>
        <v>1.0649160564680571E-2</v>
      </c>
      <c r="Y45" s="42">
        <f t="shared" si="29"/>
        <v>2.7460098817621709E-3</v>
      </c>
      <c r="Z45" s="10">
        <f t="shared" si="47"/>
        <v>11.915428728487512</v>
      </c>
      <c r="AA45">
        <f t="shared" si="14"/>
        <v>3831610.5979899126</v>
      </c>
      <c r="AB45" s="10">
        <f t="shared" si="15"/>
        <v>3.8316105979899127</v>
      </c>
      <c r="AC45" s="10">
        <f t="shared" si="16"/>
        <v>3.7306105979899127</v>
      </c>
      <c r="AD45" s="3">
        <f t="shared" si="17"/>
        <v>541.0602752704732</v>
      </c>
      <c r="AI45" s="94">
        <f t="shared" si="28"/>
        <v>0.48993603369447913</v>
      </c>
    </row>
    <row r="46" spans="2:35">
      <c r="B46" s="39">
        <f t="shared" si="30"/>
        <v>18</v>
      </c>
      <c r="C46" s="42">
        <f t="shared" si="31"/>
        <v>0.38848920863309505</v>
      </c>
      <c r="D46" s="10">
        <f t="shared" si="32"/>
        <v>17.611510791366911</v>
      </c>
      <c r="E46" s="40">
        <f t="shared" si="33"/>
        <v>14.776978417266182</v>
      </c>
      <c r="F46" s="40">
        <f t="shared" si="34"/>
        <v>50</v>
      </c>
      <c r="G46" s="3">
        <f t="shared" si="35"/>
        <v>243.66906474820155</v>
      </c>
      <c r="H46" s="3">
        <f t="shared" si="36"/>
        <v>116.21860174682885</v>
      </c>
      <c r="I46">
        <f t="shared" si="1"/>
        <v>1.1621860174682886E-4</v>
      </c>
      <c r="J46" s="4">
        <f t="shared" si="37"/>
        <v>171.49882914590921</v>
      </c>
      <c r="K46" s="40">
        <f t="shared" si="38"/>
        <v>1.4756573093135561</v>
      </c>
      <c r="L46" s="40">
        <f t="shared" si="4"/>
        <v>4.5243426906864439</v>
      </c>
      <c r="M46" s="10">
        <f t="shared" si="39"/>
        <v>3.8316105979899127</v>
      </c>
      <c r="N46" s="10">
        <f t="shared" si="5"/>
        <v>8.26</v>
      </c>
      <c r="O46" s="10">
        <f t="shared" si="6"/>
        <v>0.31900000000000001</v>
      </c>
      <c r="P46" s="10">
        <f t="shared" si="40"/>
        <v>12.678816110441236</v>
      </c>
      <c r="Q46" s="42">
        <f t="shared" si="41"/>
        <v>3.6507778692808517E-2</v>
      </c>
      <c r="R46" s="4">
        <f t="shared" si="42"/>
        <v>436654.1305216332</v>
      </c>
      <c r="S46">
        <f t="shared" si="9"/>
        <v>4.3665413052163319E-4</v>
      </c>
      <c r="T46" s="41">
        <f t="shared" si="10"/>
        <v>2.3093430836619783E-4</v>
      </c>
      <c r="U46" s="42">
        <f t="shared" si="43"/>
        <v>0.78359766992759683</v>
      </c>
      <c r="V46" s="42">
        <f t="shared" si="44"/>
        <v>0.50177523646942013</v>
      </c>
      <c r="W46" s="42">
        <f t="shared" si="45"/>
        <v>0.49217884081711355</v>
      </c>
      <c r="X46" s="42">
        <f t="shared" si="46"/>
        <v>9.5963956523065774E-3</v>
      </c>
      <c r="Y46" s="42">
        <f t="shared" si="29"/>
        <v>2.7623455120862764E-3</v>
      </c>
      <c r="Z46" s="10">
        <f t="shared" si="47"/>
        <v>11.96160731434483</v>
      </c>
      <c r="AA46">
        <f t="shared" si="14"/>
        <v>3846068.6863831254</v>
      </c>
      <c r="AB46" s="10">
        <f t="shared" si="15"/>
        <v>3.8460686863831253</v>
      </c>
      <c r="AC46" s="10">
        <f t="shared" si="16"/>
        <v>3.7450686863831253</v>
      </c>
      <c r="AD46" s="3">
        <f t="shared" si="17"/>
        <v>543.15716988877818</v>
      </c>
      <c r="AI46" s="94">
        <f t="shared" si="28"/>
        <v>0.49217884081711355</v>
      </c>
    </row>
    <row r="47" spans="2:35">
      <c r="B47" s="39">
        <f t="shared" si="30"/>
        <v>19</v>
      </c>
      <c r="C47" s="42">
        <f t="shared" si="31"/>
        <v>0.41007194244604478</v>
      </c>
      <c r="D47" s="10">
        <f t="shared" si="32"/>
        <v>17.589928057553958</v>
      </c>
      <c r="E47" s="40">
        <f t="shared" si="33"/>
        <v>14.820143884892081</v>
      </c>
      <c r="F47" s="40">
        <f t="shared" si="34"/>
        <v>50</v>
      </c>
      <c r="G47" s="3">
        <f t="shared" si="35"/>
        <v>243.53956834532386</v>
      </c>
      <c r="H47" s="3">
        <f t="shared" si="36"/>
        <v>116.21860174682885</v>
      </c>
      <c r="I47">
        <f t="shared" si="1"/>
        <v>1.1621860174682886E-4</v>
      </c>
      <c r="J47" s="4">
        <f t="shared" si="37"/>
        <v>172.5022331242385</v>
      </c>
      <c r="K47" s="40">
        <f t="shared" si="38"/>
        <v>1.4842910733001089</v>
      </c>
      <c r="L47" s="40">
        <f t="shared" si="4"/>
        <v>4.5157089266998911</v>
      </c>
      <c r="M47" s="10">
        <f t="shared" si="39"/>
        <v>3.8460686863831253</v>
      </c>
      <c r="N47" s="10">
        <f t="shared" si="5"/>
        <v>8.26</v>
      </c>
      <c r="O47" s="10">
        <f t="shared" si="6"/>
        <v>0.31900000000000001</v>
      </c>
      <c r="P47" s="10">
        <f t="shared" si="40"/>
        <v>12.694058102099042</v>
      </c>
      <c r="Q47" s="42">
        <f t="shared" si="41"/>
        <v>3.8208002028747155E-2</v>
      </c>
      <c r="R47" s="4">
        <f t="shared" si="42"/>
        <v>436177.70483888028</v>
      </c>
      <c r="S47">
        <f t="shared" si="9"/>
        <v>4.3617770483888029E-4</v>
      </c>
      <c r="T47" s="41">
        <f t="shared" si="10"/>
        <v>2.3141073404895073E-4</v>
      </c>
      <c r="U47" s="42">
        <f t="shared" si="43"/>
        <v>0.78274270021861259</v>
      </c>
      <c r="V47" s="42">
        <f t="shared" si="44"/>
        <v>0.50285729581063654</v>
      </c>
      <c r="W47" s="42">
        <f t="shared" si="45"/>
        <v>0.49408629403392396</v>
      </c>
      <c r="X47" s="42">
        <f t="shared" si="46"/>
        <v>8.7710017767125836E-3</v>
      </c>
      <c r="Y47" s="42">
        <f t="shared" si="29"/>
        <v>2.7772581739866024E-3</v>
      </c>
      <c r="Z47" s="10">
        <f t="shared" si="47"/>
        <v>12.001423293524162</v>
      </c>
      <c r="AA47">
        <f t="shared" si="14"/>
        <v>3858534.7014364181</v>
      </c>
      <c r="AB47" s="10">
        <f t="shared" si="15"/>
        <v>3.858534701436418</v>
      </c>
      <c r="AC47" s="10">
        <f t="shared" si="16"/>
        <v>3.757534701436418</v>
      </c>
      <c r="AD47" s="3">
        <f t="shared" si="17"/>
        <v>544.96514886677562</v>
      </c>
      <c r="AI47" s="94">
        <f t="shared" si="28"/>
        <v>0.49408629403392396</v>
      </c>
    </row>
    <row r="48" spans="2:35">
      <c r="B48" s="39">
        <f t="shared" si="30"/>
        <v>20</v>
      </c>
      <c r="C48" s="42">
        <f t="shared" si="31"/>
        <v>0.43165467625899451</v>
      </c>
      <c r="D48" s="10">
        <f t="shared" si="32"/>
        <v>17.56834532374101</v>
      </c>
      <c r="E48" s="40">
        <f t="shared" si="33"/>
        <v>14.86330935251798</v>
      </c>
      <c r="F48" s="40">
        <f t="shared" si="34"/>
        <v>50</v>
      </c>
      <c r="G48" s="3">
        <f t="shared" si="35"/>
        <v>243.41007194244617</v>
      </c>
      <c r="H48" s="3">
        <f t="shared" si="36"/>
        <v>116.21860174682885</v>
      </c>
      <c r="I48">
        <f t="shared" si="1"/>
        <v>1.1621860174682886E-4</v>
      </c>
      <c r="J48" s="4">
        <f t="shared" si="37"/>
        <v>173.50856390075455</v>
      </c>
      <c r="K48" s="40">
        <f t="shared" si="38"/>
        <v>1.4929500208471482</v>
      </c>
      <c r="L48" s="40">
        <f t="shared" si="4"/>
        <v>4.5070499791528515</v>
      </c>
      <c r="M48" s="10">
        <f t="shared" si="39"/>
        <v>3.858534701436418</v>
      </c>
      <c r="N48" s="10">
        <f t="shared" si="5"/>
        <v>8.26</v>
      </c>
      <c r="O48" s="10">
        <f t="shared" si="6"/>
        <v>0.31900000000000001</v>
      </c>
      <c r="P48" s="10">
        <f t="shared" si="40"/>
        <v>12.707168717442361</v>
      </c>
      <c r="Q48" s="42">
        <f t="shared" si="41"/>
        <v>3.9906471160059187E-2</v>
      </c>
      <c r="R48" s="4">
        <f t="shared" si="42"/>
        <v>435700.82661838178</v>
      </c>
      <c r="S48">
        <f t="shared" si="9"/>
        <v>4.3570082661838178E-4</v>
      </c>
      <c r="T48" s="41">
        <f t="shared" si="10"/>
        <v>2.3188761226944924E-4</v>
      </c>
      <c r="U48" s="42">
        <f t="shared" si="43"/>
        <v>0.78188691840801694</v>
      </c>
      <c r="V48" s="42">
        <f t="shared" si="44"/>
        <v>0.50385479183514659</v>
      </c>
      <c r="W48" s="42">
        <f t="shared" si="45"/>
        <v>0.49573093334359741</v>
      </c>
      <c r="X48" s="42">
        <f t="shared" si="46"/>
        <v>8.1238584915491741E-3</v>
      </c>
      <c r="Y48" s="42">
        <f t="shared" si="29"/>
        <v>2.7910562968616456E-3</v>
      </c>
      <c r="Z48" s="10">
        <f t="shared" si="47"/>
        <v>12.036245789699574</v>
      </c>
      <c r="AA48">
        <f t="shared" si="14"/>
        <v>3869437.3031170326</v>
      </c>
      <c r="AB48" s="10">
        <f t="shared" si="15"/>
        <v>3.8694373031170328</v>
      </c>
      <c r="AC48" s="10">
        <f t="shared" si="16"/>
        <v>3.7684373031170328</v>
      </c>
      <c r="AD48" s="3">
        <f t="shared" si="17"/>
        <v>546.54638188789454</v>
      </c>
      <c r="AI48" s="94">
        <f t="shared" si="28"/>
        <v>0.49573093334359741</v>
      </c>
    </row>
    <row r="49" spans="2:35">
      <c r="B49" s="39">
        <f t="shared" si="30"/>
        <v>21</v>
      </c>
      <c r="C49" s="42">
        <f t="shared" si="31"/>
        <v>0.45323741007194424</v>
      </c>
      <c r="D49" s="10">
        <f t="shared" si="32"/>
        <v>17.546762589928061</v>
      </c>
      <c r="E49" s="40">
        <f t="shared" si="33"/>
        <v>14.906474820143879</v>
      </c>
      <c r="F49" s="40">
        <f t="shared" si="34"/>
        <v>50</v>
      </c>
      <c r="G49" s="3">
        <f t="shared" si="35"/>
        <v>243.28057553956847</v>
      </c>
      <c r="H49" s="3">
        <f t="shared" si="36"/>
        <v>116.21860174682885</v>
      </c>
      <c r="I49">
        <f t="shared" si="1"/>
        <v>1.1621860174682886E-4</v>
      </c>
      <c r="J49" s="4">
        <f t="shared" si="37"/>
        <v>174.51782147545714</v>
      </c>
      <c r="K49" s="40">
        <f t="shared" si="38"/>
        <v>1.5016341519546723</v>
      </c>
      <c r="L49" s="40">
        <f t="shared" si="4"/>
        <v>4.4983658480453279</v>
      </c>
      <c r="M49" s="10">
        <f t="shared" si="39"/>
        <v>3.8694373031170328</v>
      </c>
      <c r="N49" s="10">
        <f t="shared" si="5"/>
        <v>8.26</v>
      </c>
      <c r="O49" s="10">
        <f t="shared" si="6"/>
        <v>0.31900000000000001</v>
      </c>
      <c r="P49" s="10">
        <f t="shared" si="40"/>
        <v>12.718611452308318</v>
      </c>
      <c r="Q49" s="42">
        <f t="shared" si="41"/>
        <v>4.1603412205383175E-2</v>
      </c>
      <c r="R49" s="4">
        <f t="shared" si="42"/>
        <v>435223.4969971673</v>
      </c>
      <c r="S49">
        <f t="shared" si="9"/>
        <v>4.3522349699716731E-4</v>
      </c>
      <c r="T49" s="41">
        <f t="shared" si="10"/>
        <v>2.323649418906637E-4</v>
      </c>
      <c r="U49" s="42">
        <f t="shared" si="43"/>
        <v>0.78103032653626647</v>
      </c>
      <c r="V49" s="42">
        <f t="shared" si="44"/>
        <v>0.50478587580331802</v>
      </c>
      <c r="W49" s="42">
        <f t="shared" si="45"/>
        <v>0.49716931178490315</v>
      </c>
      <c r="X49" s="42">
        <f t="shared" si="46"/>
        <v>7.6165640184148731E-3</v>
      </c>
      <c r="Y49" s="42">
        <f t="shared" si="29"/>
        <v>2.8039811569688317E-3</v>
      </c>
      <c r="Z49" s="10">
        <f t="shared" si="47"/>
        <v>12.067143753071875</v>
      </c>
      <c r="AA49">
        <f t="shared" si="14"/>
        <v>3879111.1698523043</v>
      </c>
      <c r="AB49" s="10">
        <f t="shared" si="15"/>
        <v>3.8791111698523042</v>
      </c>
      <c r="AC49" s="10">
        <f t="shared" si="16"/>
        <v>3.7781111698523042</v>
      </c>
      <c r="AD49" s="3">
        <f t="shared" si="17"/>
        <v>547.94940824543937</v>
      </c>
      <c r="AI49" s="94">
        <f t="shared" si="28"/>
        <v>0.49716931178490315</v>
      </c>
    </row>
    <row r="50" spans="2:35">
      <c r="B50" s="39">
        <f t="shared" si="30"/>
        <v>22</v>
      </c>
      <c r="C50" s="42">
        <f t="shared" si="31"/>
        <v>0.47482014388489396</v>
      </c>
      <c r="D50" s="10">
        <f t="shared" si="32"/>
        <v>17.525179856115109</v>
      </c>
      <c r="E50" s="40">
        <f t="shared" si="33"/>
        <v>14.949640287769778</v>
      </c>
      <c r="F50" s="40">
        <f t="shared" si="34"/>
        <v>50</v>
      </c>
      <c r="G50" s="3">
        <f t="shared" si="35"/>
        <v>243.15107913669078</v>
      </c>
      <c r="H50" s="3">
        <f t="shared" si="36"/>
        <v>116.21860174682885</v>
      </c>
      <c r="I50">
        <f t="shared" si="1"/>
        <v>1.1621860174682886E-4</v>
      </c>
      <c r="J50" s="4">
        <f t="shared" si="37"/>
        <v>175.53000584834672</v>
      </c>
      <c r="K50" s="40">
        <f t="shared" si="38"/>
        <v>1.5103434666226849</v>
      </c>
      <c r="L50" s="40">
        <f t="shared" si="4"/>
        <v>4.4896565333773149</v>
      </c>
      <c r="M50" s="10">
        <f t="shared" si="39"/>
        <v>3.8791111698523042</v>
      </c>
      <c r="N50" s="10">
        <f t="shared" si="5"/>
        <v>8.26</v>
      </c>
      <c r="O50" s="10">
        <f t="shared" si="6"/>
        <v>0.31900000000000001</v>
      </c>
      <c r="P50" s="10">
        <f t="shared" si="40"/>
        <v>12.728746208972218</v>
      </c>
      <c r="Q50" s="42">
        <f t="shared" si="41"/>
        <v>4.3299002129058184E-2</v>
      </c>
      <c r="R50" s="4">
        <f t="shared" si="42"/>
        <v>434745.71711226623</v>
      </c>
      <c r="S50">
        <f t="shared" si="9"/>
        <v>4.3474571711226621E-4</v>
      </c>
      <c r="T50" s="41">
        <f t="shared" si="10"/>
        <v>2.328427217755648E-4</v>
      </c>
      <c r="U50" s="42">
        <f t="shared" si="43"/>
        <v>0.78017292664381732</v>
      </c>
      <c r="V50" s="42">
        <f t="shared" si="44"/>
        <v>0.50566465421711693</v>
      </c>
      <c r="W50" s="42">
        <f t="shared" si="45"/>
        <v>0.49844558342755341</v>
      </c>
      <c r="X50" s="42">
        <f t="shared" si="46"/>
        <v>7.2190707895635198E-3</v>
      </c>
      <c r="Y50" s="42">
        <f t="shared" si="29"/>
        <v>2.816221740657912E-3</v>
      </c>
      <c r="Z50" s="10">
        <f t="shared" si="47"/>
        <v>12.094952847065777</v>
      </c>
      <c r="AA50">
        <f t="shared" si="14"/>
        <v>3887817.9401362902</v>
      </c>
      <c r="AB50" s="10">
        <f t="shared" si="15"/>
        <v>3.8878179401362902</v>
      </c>
      <c r="AC50" s="10">
        <f t="shared" si="16"/>
        <v>3.7868179401362903</v>
      </c>
      <c r="AD50" s="3">
        <f t="shared" si="17"/>
        <v>549.21217405892537</v>
      </c>
      <c r="AI50" s="94">
        <f t="shared" si="28"/>
        <v>0.49844558342755341</v>
      </c>
    </row>
    <row r="51" spans="2:35">
      <c r="B51" s="39">
        <f t="shared" si="30"/>
        <v>23</v>
      </c>
      <c r="C51" s="42">
        <f t="shared" si="31"/>
        <v>0.49640287769784369</v>
      </c>
      <c r="D51" s="10">
        <f t="shared" si="32"/>
        <v>17.50359712230216</v>
      </c>
      <c r="E51" s="40">
        <f t="shared" si="33"/>
        <v>14.992805755395677</v>
      </c>
      <c r="F51" s="40">
        <f t="shared" si="34"/>
        <v>50</v>
      </c>
      <c r="G51" s="3">
        <f t="shared" si="35"/>
        <v>243.02158273381309</v>
      </c>
      <c r="H51" s="3">
        <f t="shared" si="36"/>
        <v>116.21860174682885</v>
      </c>
      <c r="I51">
        <f t="shared" si="1"/>
        <v>1.1621860174682886E-4</v>
      </c>
      <c r="J51" s="4">
        <f t="shared" si="37"/>
        <v>176.54511701942261</v>
      </c>
      <c r="K51" s="40">
        <f t="shared" si="38"/>
        <v>1.5190779648511803</v>
      </c>
      <c r="L51" s="40">
        <f t="shared" si="4"/>
        <v>4.4809220351488195</v>
      </c>
      <c r="M51" s="10">
        <f t="shared" si="39"/>
        <v>3.8878179401362902</v>
      </c>
      <c r="N51" s="10">
        <f t="shared" si="5"/>
        <v>8.26</v>
      </c>
      <c r="O51" s="10">
        <f t="shared" si="6"/>
        <v>0.31900000000000001</v>
      </c>
      <c r="P51" s="10">
        <f t="shared" si="40"/>
        <v>12.737853087556868</v>
      </c>
      <c r="Q51" s="42">
        <f t="shared" si="41"/>
        <v>4.4993379797303792E-2</v>
      </c>
      <c r="R51" s="4">
        <f t="shared" si="42"/>
        <v>434267.48810070829</v>
      </c>
      <c r="S51">
        <f t="shared" si="9"/>
        <v>4.342674881007083E-4</v>
      </c>
      <c r="T51" s="41">
        <f t="shared" si="10"/>
        <v>2.3332095078712272E-4</v>
      </c>
      <c r="U51" s="42">
        <f t="shared" si="43"/>
        <v>0.77931472077112596</v>
      </c>
      <c r="V51" s="42">
        <f t="shared" si="44"/>
        <v>0.50650211506857701</v>
      </c>
      <c r="W51" s="42">
        <f t="shared" si="45"/>
        <v>0.4995942661949111</v>
      </c>
      <c r="X51" s="42">
        <f t="shared" si="46"/>
        <v>6.9078488736659116E-3</v>
      </c>
      <c r="Y51" s="42">
        <f t="shared" si="29"/>
        <v>2.827926245525067E-3</v>
      </c>
      <c r="Z51" s="10">
        <f t="shared" si="47"/>
        <v>12.120327111581203</v>
      </c>
      <c r="AA51">
        <f t="shared" si="14"/>
        <v>3895762.3878162233</v>
      </c>
      <c r="AB51" s="10">
        <f t="shared" si="15"/>
        <v>3.8957623878162235</v>
      </c>
      <c r="AC51" s="10">
        <f t="shared" si="16"/>
        <v>3.7947623878162235</v>
      </c>
      <c r="AD51" s="3">
        <f t="shared" si="17"/>
        <v>550.36437821845152</v>
      </c>
      <c r="AI51" s="94">
        <f t="shared" si="28"/>
        <v>0.4995942661949111</v>
      </c>
    </row>
    <row r="52" spans="2:35">
      <c r="B52" s="39">
        <f t="shared" si="30"/>
        <v>24</v>
      </c>
      <c r="C52" s="42">
        <f t="shared" si="31"/>
        <v>0.51798561151079336</v>
      </c>
      <c r="D52" s="10">
        <f t="shared" si="32"/>
        <v>17.482014388489212</v>
      </c>
      <c r="E52" s="40">
        <f t="shared" si="33"/>
        <v>15.035971223021576</v>
      </c>
      <c r="F52" s="40">
        <f t="shared" si="34"/>
        <v>50</v>
      </c>
      <c r="G52" s="3">
        <f t="shared" si="35"/>
        <v>242.8920863309354</v>
      </c>
      <c r="H52" s="3">
        <f t="shared" si="36"/>
        <v>116.21860174682885</v>
      </c>
      <c r="I52">
        <f t="shared" si="1"/>
        <v>1.1621860174682886E-4</v>
      </c>
      <c r="J52" s="4">
        <f t="shared" si="37"/>
        <v>177.56315498868526</v>
      </c>
      <c r="K52" s="40">
        <f t="shared" si="38"/>
        <v>1.5278376466401624</v>
      </c>
      <c r="L52" s="40">
        <f t="shared" si="4"/>
        <v>4.4721623533598374</v>
      </c>
      <c r="M52" s="10">
        <f t="shared" si="39"/>
        <v>3.8957623878162235</v>
      </c>
      <c r="N52" s="10">
        <f t="shared" si="5"/>
        <v>8.26</v>
      </c>
      <c r="O52" s="10">
        <f t="shared" si="6"/>
        <v>0.31900000000000001</v>
      </c>
      <c r="P52" s="10">
        <f t="shared" si="40"/>
        <v>12.746150501820164</v>
      </c>
      <c r="Q52" s="42">
        <f t="shared" si="41"/>
        <v>4.6686654469516996E-2</v>
      </c>
      <c r="R52" s="4">
        <f t="shared" si="42"/>
        <v>433788.81109952281</v>
      </c>
      <c r="S52">
        <f t="shared" si="9"/>
        <v>4.3378881109952278E-4</v>
      </c>
      <c r="T52" s="41">
        <f t="shared" si="10"/>
        <v>2.3379962778830824E-4</v>
      </c>
      <c r="U52" s="42">
        <f t="shared" si="43"/>
        <v>0.77845571095864863</v>
      </c>
      <c r="V52" s="42">
        <f t="shared" si="44"/>
        <v>0.50730683366010321</v>
      </c>
      <c r="W52" s="42">
        <f t="shared" si="45"/>
        <v>0.50064237586686366</v>
      </c>
      <c r="X52" s="42">
        <f t="shared" si="46"/>
        <v>6.6644577932395421E-3</v>
      </c>
      <c r="Y52" s="42">
        <f t="shared" si="29"/>
        <v>2.8392110031103934E-3</v>
      </c>
      <c r="Z52" s="10">
        <f t="shared" si="47"/>
        <v>12.14377896991834</v>
      </c>
      <c r="AA52">
        <f t="shared" si="14"/>
        <v>3903104.9478909541</v>
      </c>
      <c r="AB52" s="10">
        <f t="shared" si="15"/>
        <v>3.9031049478909541</v>
      </c>
      <c r="AC52" s="10">
        <f t="shared" si="16"/>
        <v>3.8021049478909541</v>
      </c>
      <c r="AD52" s="3">
        <f t="shared" si="17"/>
        <v>551.42928903422103</v>
      </c>
      <c r="AI52" s="94">
        <f t="shared" si="28"/>
        <v>0.50064237586686366</v>
      </c>
    </row>
    <row r="53" spans="2:35">
      <c r="B53" s="39">
        <f t="shared" si="30"/>
        <v>25</v>
      </c>
      <c r="C53" s="42">
        <f t="shared" si="31"/>
        <v>0.53956834532374309</v>
      </c>
      <c r="D53" s="10">
        <f t="shared" si="32"/>
        <v>17.460431654676263</v>
      </c>
      <c r="E53" s="40">
        <f t="shared" si="33"/>
        <v>15.079136690647475</v>
      </c>
      <c r="F53" s="40">
        <f t="shared" si="34"/>
        <v>50</v>
      </c>
      <c r="G53" s="3">
        <f t="shared" si="35"/>
        <v>242.76258992805771</v>
      </c>
      <c r="H53" s="3">
        <f t="shared" si="36"/>
        <v>116.21860174682885</v>
      </c>
      <c r="I53">
        <f t="shared" si="1"/>
        <v>1.1621860174682886E-4</v>
      </c>
      <c r="J53" s="4">
        <f t="shared" si="37"/>
        <v>178.5841197561349</v>
      </c>
      <c r="K53" s="40">
        <f t="shared" si="38"/>
        <v>1.5366225119896331</v>
      </c>
      <c r="L53" s="40">
        <f t="shared" si="4"/>
        <v>4.4633774880103667</v>
      </c>
      <c r="M53" s="10">
        <f t="shared" si="39"/>
        <v>3.9031049478909541</v>
      </c>
      <c r="N53" s="10">
        <f t="shared" si="5"/>
        <v>8.26</v>
      </c>
      <c r="O53" s="10">
        <f t="shared" si="6"/>
        <v>0.31900000000000001</v>
      </c>
      <c r="P53" s="10">
        <f t="shared" si="40"/>
        <v>12.753809046767827</v>
      </c>
      <c r="Q53" s="42">
        <f t="shared" si="41"/>
        <v>4.8378912345874284E-2</v>
      </c>
      <c r="R53" s="4">
        <f t="shared" si="42"/>
        <v>433309.68724573927</v>
      </c>
      <c r="S53">
        <f t="shared" si="9"/>
        <v>4.3330968724573926E-4</v>
      </c>
      <c r="T53" s="41">
        <f t="shared" si="10"/>
        <v>2.3427875164209176E-4</v>
      </c>
      <c r="U53" s="42">
        <f t="shared" si="43"/>
        <v>0.77759589924684136</v>
      </c>
      <c r="V53" s="42">
        <f t="shared" si="44"/>
        <v>0.50808551333681906</v>
      </c>
      <c r="W53" s="42">
        <f t="shared" si="45"/>
        <v>0.50161107860634502</v>
      </c>
      <c r="X53" s="42">
        <f t="shared" si="46"/>
        <v>6.4744347304740435E-3</v>
      </c>
      <c r="Y53" s="42">
        <f t="shared" si="29"/>
        <v>2.8501674162779993E-3</v>
      </c>
      <c r="Z53" s="10">
        <f t="shared" si="47"/>
        <v>12.165710275903328</v>
      </c>
      <c r="AA53">
        <f t="shared" si="14"/>
        <v>3909971.4370790217</v>
      </c>
      <c r="AB53" s="10">
        <f t="shared" si="15"/>
        <v>3.9099714370790215</v>
      </c>
      <c r="AC53" s="10">
        <f t="shared" si="16"/>
        <v>3.8089714370790215</v>
      </c>
      <c r="AD53" s="3">
        <f t="shared" si="17"/>
        <v>552.42515403611628</v>
      </c>
      <c r="AI53" s="94">
        <f t="shared" si="28"/>
        <v>0.50161107860634502</v>
      </c>
    </row>
    <row r="54" spans="2:35">
      <c r="B54" s="39">
        <f t="shared" si="30"/>
        <v>26</v>
      </c>
      <c r="C54" s="42">
        <f t="shared" si="31"/>
        <v>0.56115107913669282</v>
      </c>
      <c r="D54" s="10">
        <f t="shared" si="32"/>
        <v>17.438848920863315</v>
      </c>
      <c r="E54" s="40">
        <f t="shared" si="33"/>
        <v>15.122302158273374</v>
      </c>
      <c r="F54" s="40">
        <f t="shared" si="34"/>
        <v>50</v>
      </c>
      <c r="G54" s="3">
        <f t="shared" si="35"/>
        <v>242.63309352518002</v>
      </c>
      <c r="H54" s="3">
        <f t="shared" si="36"/>
        <v>116.21860174682885</v>
      </c>
      <c r="I54">
        <f t="shared" si="1"/>
        <v>1.1621860174682886E-4</v>
      </c>
      <c r="J54" s="4">
        <f t="shared" si="37"/>
        <v>179.60801132177085</v>
      </c>
      <c r="K54" s="40">
        <f t="shared" si="38"/>
        <v>1.5454325608995862</v>
      </c>
      <c r="L54" s="40">
        <f t="shared" si="4"/>
        <v>4.4545674391004138</v>
      </c>
      <c r="M54" s="10">
        <f t="shared" si="39"/>
        <v>3.9099714370790215</v>
      </c>
      <c r="N54" s="10">
        <f t="shared" si="5"/>
        <v>8.26</v>
      </c>
      <c r="O54" s="10">
        <f t="shared" si="6"/>
        <v>0.31900000000000001</v>
      </c>
      <c r="P54" s="10">
        <f t="shared" si="40"/>
        <v>12.760962160531475</v>
      </c>
      <c r="Q54" s="42">
        <f t="shared" si="41"/>
        <v>5.0070221632857612E-2</v>
      </c>
      <c r="R54" s="4">
        <f t="shared" si="42"/>
        <v>432830.11767638742</v>
      </c>
      <c r="S54">
        <f t="shared" si="9"/>
        <v>4.3283011767638745E-4</v>
      </c>
      <c r="T54" s="41">
        <f t="shared" si="10"/>
        <v>2.3475832121144357E-4</v>
      </c>
      <c r="U54" s="42">
        <f t="shared" si="43"/>
        <v>0.77673528767616107</v>
      </c>
      <c r="V54" s="42">
        <f t="shared" si="44"/>
        <v>0.50884340156099162</v>
      </c>
      <c r="W54" s="42">
        <f t="shared" si="45"/>
        <v>0.50251697339227819</v>
      </c>
      <c r="X54" s="42">
        <f t="shared" si="46"/>
        <v>6.3264281687134272E-3</v>
      </c>
      <c r="Y54" s="42">
        <f t="shared" si="29"/>
        <v>2.8608673629931772E-3</v>
      </c>
      <c r="Z54" s="10">
        <f t="shared" si="47"/>
        <v>12.186436451879521</v>
      </c>
      <c r="AA54">
        <f t="shared" si="14"/>
        <v>3916460.6112006148</v>
      </c>
      <c r="AB54" s="10">
        <f t="shared" si="15"/>
        <v>3.9164606112006148</v>
      </c>
      <c r="AC54" s="10">
        <f t="shared" si="16"/>
        <v>3.8154606112006149</v>
      </c>
      <c r="AD54" s="3">
        <f t="shared" si="17"/>
        <v>553.36629604069833</v>
      </c>
      <c r="AI54" s="94">
        <f t="shared" si="28"/>
        <v>0.50251697339227819</v>
      </c>
    </row>
    <row r="55" spans="2:35">
      <c r="B55" s="39">
        <f t="shared" si="30"/>
        <v>27</v>
      </c>
      <c r="C55" s="42">
        <f t="shared" si="31"/>
        <v>0.58273381294964255</v>
      </c>
      <c r="D55" s="10">
        <f t="shared" si="32"/>
        <v>17.417266187050362</v>
      </c>
      <c r="E55" s="40">
        <f t="shared" si="33"/>
        <v>15.165467625899273</v>
      </c>
      <c r="F55" s="40">
        <f t="shared" si="34"/>
        <v>50</v>
      </c>
      <c r="G55" s="3">
        <f t="shared" si="35"/>
        <v>242.50359712230232</v>
      </c>
      <c r="H55" s="3">
        <f t="shared" si="36"/>
        <v>116.21860174682885</v>
      </c>
      <c r="I55">
        <f t="shared" si="1"/>
        <v>1.1621860174682886E-4</v>
      </c>
      <c r="J55" s="4">
        <f t="shared" si="37"/>
        <v>180.63482968559379</v>
      </c>
      <c r="K55" s="40">
        <f t="shared" si="38"/>
        <v>1.5542677933700282</v>
      </c>
      <c r="L55" s="40">
        <f t="shared" si="4"/>
        <v>4.4457322066299714</v>
      </c>
      <c r="M55" s="10">
        <f t="shared" si="39"/>
        <v>3.9164606112006148</v>
      </c>
      <c r="N55" s="10">
        <f t="shared" si="5"/>
        <v>8.26</v>
      </c>
      <c r="O55" s="10">
        <f t="shared" si="6"/>
        <v>0.31900000000000001</v>
      </c>
      <c r="P55" s="10">
        <f t="shared" si="40"/>
        <v>12.767714350949426</v>
      </c>
      <c r="Q55" s="42">
        <f t="shared" si="41"/>
        <v>5.1760636472953467E-2</v>
      </c>
      <c r="R55" s="4">
        <f t="shared" si="42"/>
        <v>432350.10352849652</v>
      </c>
      <c r="S55">
        <f t="shared" si="9"/>
        <v>4.323501035284965E-4</v>
      </c>
      <c r="T55" s="41">
        <f t="shared" si="10"/>
        <v>2.3523833535933451E-4</v>
      </c>
      <c r="U55" s="42">
        <f t="shared" si="43"/>
        <v>0.77587387828706333</v>
      </c>
      <c r="V55" s="42">
        <f t="shared" si="44"/>
        <v>0.50958461122412257</v>
      </c>
      <c r="W55" s="42">
        <f t="shared" si="45"/>
        <v>0.50337308906373079</v>
      </c>
      <c r="X55" s="42">
        <f t="shared" si="46"/>
        <v>6.2115221603917803E-3</v>
      </c>
      <c r="Y55" s="42">
        <f t="shared" si="29"/>
        <v>2.8713674122326878E-3</v>
      </c>
      <c r="Z55" s="10">
        <f t="shared" si="47"/>
        <v>12.206205284723584</v>
      </c>
      <c r="AA55">
        <f t="shared" si="14"/>
        <v>3922650.050036469</v>
      </c>
      <c r="AB55" s="10">
        <f t="shared" si="15"/>
        <v>3.9226500500364692</v>
      </c>
      <c r="AC55" s="10">
        <f t="shared" si="16"/>
        <v>3.8216500500364692</v>
      </c>
      <c r="AD55" s="3">
        <f t="shared" si="17"/>
        <v>554.26396664778372</v>
      </c>
      <c r="AI55" s="94">
        <f t="shared" si="28"/>
        <v>0.50337308906373079</v>
      </c>
    </row>
    <row r="56" spans="2:35">
      <c r="B56" s="39">
        <f t="shared" si="30"/>
        <v>28</v>
      </c>
      <c r="C56" s="42">
        <f t="shared" si="31"/>
        <v>0.60431654676259228</v>
      </c>
      <c r="D56" s="10">
        <f t="shared" si="32"/>
        <v>17.395683453237414</v>
      </c>
      <c r="E56" s="40">
        <f t="shared" si="33"/>
        <v>15.208633093525172</v>
      </c>
      <c r="F56" s="40">
        <f t="shared" si="34"/>
        <v>50</v>
      </c>
      <c r="G56" s="3">
        <f t="shared" si="35"/>
        <v>242.37410071942463</v>
      </c>
      <c r="H56" s="3">
        <f t="shared" si="36"/>
        <v>116.21860174682885</v>
      </c>
      <c r="I56">
        <f t="shared" si="1"/>
        <v>1.1621860174682886E-4</v>
      </c>
      <c r="J56" s="4">
        <f t="shared" si="37"/>
        <v>181.66457484760303</v>
      </c>
      <c r="K56" s="40">
        <f t="shared" si="38"/>
        <v>1.5631282094009529</v>
      </c>
      <c r="L56" s="40">
        <f t="shared" si="4"/>
        <v>4.4368717905990476</v>
      </c>
      <c r="M56" s="10">
        <f t="shared" si="39"/>
        <v>3.9226500500364692</v>
      </c>
      <c r="N56" s="10">
        <f t="shared" si="5"/>
        <v>8.26</v>
      </c>
      <c r="O56" s="10">
        <f t="shared" si="6"/>
        <v>0.31900000000000001</v>
      </c>
      <c r="P56" s="10">
        <f t="shared" si="40"/>
        <v>12.774147561967977</v>
      </c>
      <c r="Q56" s="42">
        <f t="shared" si="41"/>
        <v>5.3450200000245668E-2</v>
      </c>
      <c r="R56" s="4">
        <f t="shared" si="42"/>
        <v>431869.64593909623</v>
      </c>
      <c r="S56">
        <f t="shared" si="9"/>
        <v>4.3186964593909625E-4</v>
      </c>
      <c r="T56" s="41">
        <f t="shared" si="10"/>
        <v>2.3571879294873477E-4</v>
      </c>
      <c r="U56" s="42">
        <f t="shared" si="43"/>
        <v>0.77501167312000507</v>
      </c>
      <c r="V56" s="42">
        <f t="shared" si="44"/>
        <v>0.51031236951479664</v>
      </c>
      <c r="W56" s="42">
        <f t="shared" si="45"/>
        <v>0.50418966070837812</v>
      </c>
      <c r="X56" s="42">
        <f t="shared" si="46"/>
        <v>6.1227088064185198E-3</v>
      </c>
      <c r="Y56" s="42">
        <f t="shared" si="29"/>
        <v>2.8817121177202431E-3</v>
      </c>
      <c r="Z56" s="10">
        <f t="shared" si="47"/>
        <v>12.225211582289798</v>
      </c>
      <c r="AA56">
        <f t="shared" si="14"/>
        <v>3928600.7461251086</v>
      </c>
      <c r="AB56" s="10">
        <f t="shared" si="15"/>
        <v>3.9286007461251087</v>
      </c>
      <c r="AC56" s="10">
        <f t="shared" si="16"/>
        <v>3.8276007461251087</v>
      </c>
      <c r="AD56" s="3">
        <f t="shared" si="17"/>
        <v>555.1270117657881</v>
      </c>
      <c r="AI56" s="94">
        <f t="shared" si="28"/>
        <v>0.50418966070837812</v>
      </c>
    </row>
    <row r="57" spans="2:35">
      <c r="B57" s="39">
        <f t="shared" si="30"/>
        <v>29</v>
      </c>
      <c r="C57" s="42">
        <f t="shared" si="31"/>
        <v>0.62589928057554201</v>
      </c>
      <c r="D57" s="10">
        <f t="shared" si="32"/>
        <v>17.374100719424465</v>
      </c>
      <c r="E57" s="40">
        <f t="shared" si="33"/>
        <v>15.251798561151071</v>
      </c>
      <c r="F57" s="40">
        <f t="shared" si="34"/>
        <v>50</v>
      </c>
      <c r="G57" s="3">
        <f t="shared" si="35"/>
        <v>242.24460431654694</v>
      </c>
      <c r="H57" s="3">
        <f t="shared" si="36"/>
        <v>116.21860174682885</v>
      </c>
      <c r="I57">
        <f t="shared" si="1"/>
        <v>1.1621860174682886E-4</v>
      </c>
      <c r="J57" s="4">
        <f t="shared" si="37"/>
        <v>182.69724680779905</v>
      </c>
      <c r="K57" s="40">
        <f t="shared" si="38"/>
        <v>1.5720138089923641</v>
      </c>
      <c r="L57" s="40">
        <f t="shared" si="4"/>
        <v>4.4279861910076361</v>
      </c>
      <c r="M57" s="10">
        <f t="shared" si="39"/>
        <v>3.9286007461251087</v>
      </c>
      <c r="N57" s="10">
        <f t="shared" si="5"/>
        <v>8.26</v>
      </c>
      <c r="O57" s="10">
        <f t="shared" si="6"/>
        <v>0.31900000000000001</v>
      </c>
      <c r="P57" s="10">
        <f t="shared" si="40"/>
        <v>12.780326112722539</v>
      </c>
      <c r="Q57" s="42">
        <f t="shared" si="41"/>
        <v>5.5138946720993627E-2</v>
      </c>
      <c r="R57" s="4">
        <f t="shared" si="42"/>
        <v>431388.74604521604</v>
      </c>
      <c r="S57">
        <f t="shared" si="9"/>
        <v>4.3138874604521605E-4</v>
      </c>
      <c r="T57" s="41">
        <f t="shared" si="10"/>
        <v>2.3619969284261496E-4</v>
      </c>
      <c r="U57" s="42">
        <f t="shared" si="43"/>
        <v>0.77414867421544242</v>
      </c>
      <c r="V57" s="42">
        <f t="shared" si="44"/>
        <v>0.51102921116579381</v>
      </c>
      <c r="W57" s="42">
        <f t="shared" si="45"/>
        <v>0.5049747350617666</v>
      </c>
      <c r="X57" s="42">
        <f t="shared" si="46"/>
        <v>6.0544761040272066E-3</v>
      </c>
      <c r="Y57" s="42">
        <f t="shared" si="29"/>
        <v>2.8919365943867658E-3</v>
      </c>
      <c r="Z57" s="10">
        <f t="shared" si="47"/>
        <v>12.243608616010041</v>
      </c>
      <c r="AA57">
        <f t="shared" si="14"/>
        <v>3934360.6873351322</v>
      </c>
      <c r="AB57" s="10">
        <f t="shared" si="15"/>
        <v>3.9343606873351322</v>
      </c>
      <c r="AC57" s="10">
        <f t="shared" si="16"/>
        <v>3.8333606873351322</v>
      </c>
      <c r="AD57" s="3">
        <f t="shared" si="17"/>
        <v>555.96239120161454</v>
      </c>
      <c r="AI57" s="94">
        <f t="shared" si="28"/>
        <v>0.5049747350617666</v>
      </c>
    </row>
    <row r="58" spans="2:35">
      <c r="B58" s="39">
        <f t="shared" si="30"/>
        <v>30</v>
      </c>
      <c r="C58" s="42">
        <f t="shared" si="31"/>
        <v>0.64748201438849173</v>
      </c>
      <c r="D58" s="10">
        <f t="shared" si="32"/>
        <v>17.352517985611513</v>
      </c>
      <c r="E58" s="40">
        <f t="shared" si="33"/>
        <v>15.29496402877697</v>
      </c>
      <c r="F58" s="40">
        <f t="shared" si="34"/>
        <v>50</v>
      </c>
      <c r="G58" s="3">
        <f t="shared" si="35"/>
        <v>242.11510791366925</v>
      </c>
      <c r="H58" s="3">
        <f t="shared" si="36"/>
        <v>116.21860174682885</v>
      </c>
      <c r="I58">
        <f t="shared" si="1"/>
        <v>1.1621860174682886E-4</v>
      </c>
      <c r="J58" s="4">
        <f t="shared" si="37"/>
        <v>183.73284556618205</v>
      </c>
      <c r="K58" s="40">
        <f t="shared" si="38"/>
        <v>1.5809245921442641</v>
      </c>
      <c r="L58" s="40">
        <f t="shared" si="4"/>
        <v>4.4190754078557362</v>
      </c>
      <c r="M58" s="10">
        <f t="shared" si="39"/>
        <v>3.9343606873351322</v>
      </c>
      <c r="N58" s="10">
        <f t="shared" si="5"/>
        <v>8.26</v>
      </c>
      <c r="O58" s="10">
        <f t="shared" si="6"/>
        <v>0.31900000000000001</v>
      </c>
      <c r="P58" s="10">
        <f t="shared" si="40"/>
        <v>12.786300537364021</v>
      </c>
      <c r="Q58" s="42">
        <f t="shared" si="41"/>
        <v>5.6826904371439967E-2</v>
      </c>
      <c r="R58" s="4">
        <f t="shared" si="42"/>
        <v>430907.40498388535</v>
      </c>
      <c r="S58">
        <f t="shared" si="9"/>
        <v>4.3090740498388536E-4</v>
      </c>
      <c r="T58" s="41">
        <f t="shared" si="10"/>
        <v>2.3668103390394566E-4</v>
      </c>
      <c r="U58" s="42">
        <f t="shared" si="43"/>
        <v>0.77328488361383141</v>
      </c>
      <c r="V58" s="42">
        <f t="shared" si="44"/>
        <v>0.51173712882109668</v>
      </c>
      <c r="W58" s="42">
        <f t="shared" si="45"/>
        <v>0.50573464315548511</v>
      </c>
      <c r="X58" s="42">
        <f t="shared" si="46"/>
        <v>6.0024856656115677E-3</v>
      </c>
      <c r="Y58" s="42">
        <f t="shared" si="29"/>
        <v>2.9020685359877293E-3</v>
      </c>
      <c r="Z58" s="10">
        <f t="shared" si="47"/>
        <v>12.261517064208453</v>
      </c>
      <c r="AA58">
        <f t="shared" si="14"/>
        <v>3939967.6569343726</v>
      </c>
      <c r="AB58" s="10">
        <f t="shared" si="15"/>
        <v>3.9399676569343725</v>
      </c>
      <c r="AC58" s="10">
        <f t="shared" si="16"/>
        <v>3.8389676569343725</v>
      </c>
      <c r="AD58" s="3">
        <f t="shared" si="17"/>
        <v>556.77558476205547</v>
      </c>
      <c r="AI58" s="94">
        <f t="shared" si="28"/>
        <v>0.50573464315548511</v>
      </c>
    </row>
    <row r="59" spans="2:35">
      <c r="B59" s="39">
        <f t="shared" si="30"/>
        <v>31</v>
      </c>
      <c r="C59" s="42">
        <f t="shared" si="31"/>
        <v>0.66906474820144146</v>
      </c>
      <c r="D59" s="10">
        <f t="shared" si="32"/>
        <v>17.330935251798564</v>
      </c>
      <c r="E59" s="40">
        <f t="shared" si="33"/>
        <v>15.338129496402869</v>
      </c>
      <c r="F59" s="40">
        <f t="shared" si="34"/>
        <v>50</v>
      </c>
      <c r="G59" s="3">
        <f t="shared" si="35"/>
        <v>241.98561151079156</v>
      </c>
      <c r="H59" s="3">
        <f t="shared" si="36"/>
        <v>116.21860174682885</v>
      </c>
      <c r="I59">
        <f t="shared" si="1"/>
        <v>1.1621860174682886E-4</v>
      </c>
      <c r="J59" s="4">
        <f t="shared" si="37"/>
        <v>184.77137112275136</v>
      </c>
      <c r="K59" s="40">
        <f t="shared" si="38"/>
        <v>1.5898605588566466</v>
      </c>
      <c r="L59" s="40">
        <f t="shared" si="4"/>
        <v>4.4101394411433539</v>
      </c>
      <c r="M59" s="10">
        <f t="shared" si="39"/>
        <v>3.9399676569343725</v>
      </c>
      <c r="N59" s="10">
        <f t="shared" si="5"/>
        <v>8.26</v>
      </c>
      <c r="O59" s="10">
        <f t="shared" si="6"/>
        <v>0.31900000000000001</v>
      </c>
      <c r="P59" s="10">
        <f t="shared" si="40"/>
        <v>12.792110575642083</v>
      </c>
      <c r="Q59" s="42">
        <f t="shared" si="41"/>
        <v>5.8514095369776566E-2</v>
      </c>
      <c r="R59" s="4">
        <f t="shared" si="42"/>
        <v>430425.62389213388</v>
      </c>
      <c r="S59">
        <f t="shared" si="9"/>
        <v>4.3042562389213388E-4</v>
      </c>
      <c r="T59" s="41">
        <f t="shared" si="10"/>
        <v>2.3716281499569714E-4</v>
      </c>
      <c r="U59" s="42">
        <f t="shared" si="43"/>
        <v>0.77242030335562872</v>
      </c>
      <c r="V59" s="42">
        <f t="shared" si="44"/>
        <v>0.51243769025265928</v>
      </c>
      <c r="W59" s="42">
        <f t="shared" si="45"/>
        <v>0.50647436972982596</v>
      </c>
      <c r="X59" s="42">
        <f t="shared" si="46"/>
        <v>5.9633205228333264E-3</v>
      </c>
      <c r="Y59" s="42">
        <f t="shared" si="29"/>
        <v>2.9121297966940496E-3</v>
      </c>
      <c r="Z59" s="10">
        <f t="shared" si="47"/>
        <v>12.279032009073111</v>
      </c>
      <c r="AA59">
        <f t="shared" si="14"/>
        <v>3945451.4242770523</v>
      </c>
      <c r="AB59" s="10">
        <f t="shared" si="15"/>
        <v>3.9454514242770524</v>
      </c>
      <c r="AC59" s="10">
        <f t="shared" si="16"/>
        <v>3.8444514242770524</v>
      </c>
      <c r="AD59" s="3">
        <f t="shared" si="17"/>
        <v>557.57090997491696</v>
      </c>
      <c r="AI59" s="94">
        <f t="shared" si="28"/>
        <v>0.50647436972982596</v>
      </c>
    </row>
    <row r="60" spans="2:35">
      <c r="B60" s="39">
        <f t="shared" si="30"/>
        <v>32</v>
      </c>
      <c r="C60" s="42">
        <f t="shared" si="31"/>
        <v>0.69064748201439119</v>
      </c>
      <c r="D60" s="10">
        <f t="shared" si="32"/>
        <v>17.309352517985616</v>
      </c>
      <c r="E60" s="40">
        <f t="shared" si="33"/>
        <v>15.381294964028768</v>
      </c>
      <c r="F60" s="40">
        <f t="shared" si="34"/>
        <v>50</v>
      </c>
      <c r="G60" s="3">
        <f t="shared" si="35"/>
        <v>241.85611510791387</v>
      </c>
      <c r="H60" s="3">
        <f t="shared" si="36"/>
        <v>116.21860174682885</v>
      </c>
      <c r="I60">
        <f t="shared" si="1"/>
        <v>1.1621860174682886E-4</v>
      </c>
      <c r="J60" s="4">
        <f t="shared" si="37"/>
        <v>185.81282347750744</v>
      </c>
      <c r="K60" s="40">
        <f t="shared" si="38"/>
        <v>1.5988217091295158</v>
      </c>
      <c r="L60" s="40">
        <f t="shared" si="4"/>
        <v>4.401178290870484</v>
      </c>
      <c r="M60" s="10">
        <f t="shared" si="39"/>
        <v>3.9454514242770524</v>
      </c>
      <c r="N60" s="10">
        <f t="shared" si="5"/>
        <v>8.26</v>
      </c>
      <c r="O60" s="10">
        <f t="shared" si="6"/>
        <v>0.31900000000000001</v>
      </c>
      <c r="P60" s="10">
        <f t="shared" si="40"/>
        <v>12.797787505700207</v>
      </c>
      <c r="Q60" s="42">
        <f t="shared" si="41"/>
        <v>6.0200537952397715E-2</v>
      </c>
      <c r="R60" s="4">
        <f t="shared" si="42"/>
        <v>429943.40390699095</v>
      </c>
      <c r="S60">
        <f t="shared" si="9"/>
        <v>4.2994340390699093E-4</v>
      </c>
      <c r="T60" s="41">
        <f t="shared" si="10"/>
        <v>2.3764503498084009E-4</v>
      </c>
      <c r="U60" s="42">
        <f t="shared" si="43"/>
        <v>0.77155493548129062</v>
      </c>
      <c r="V60" s="42">
        <f t="shared" si="44"/>
        <v>0.51313212987845214</v>
      </c>
      <c r="W60" s="42">
        <f t="shared" si="45"/>
        <v>0.50719784225078135</v>
      </c>
      <c r="X60" s="42">
        <f t="shared" si="46"/>
        <v>5.9342876276707868E-3</v>
      </c>
      <c r="Y60" s="42">
        <f t="shared" si="29"/>
        <v>2.9221376320468753E-3</v>
      </c>
      <c r="Z60" s="10">
        <f t="shared" si="47"/>
        <v>12.296228415975406</v>
      </c>
      <c r="AA60">
        <f t="shared" si="14"/>
        <v>3950835.4603280309</v>
      </c>
      <c r="AB60" s="10">
        <f t="shared" si="15"/>
        <v>3.9508354603280309</v>
      </c>
      <c r="AC60" s="10">
        <f t="shared" si="16"/>
        <v>3.8498354603280309</v>
      </c>
      <c r="AD60" s="3">
        <f t="shared" si="17"/>
        <v>558.35177089601609</v>
      </c>
      <c r="AI60" s="94">
        <f t="shared" si="28"/>
        <v>0.50719784225078135</v>
      </c>
    </row>
    <row r="61" spans="2:35">
      <c r="B61" s="39">
        <f t="shared" si="30"/>
        <v>33</v>
      </c>
      <c r="C61" s="42">
        <f t="shared" si="31"/>
        <v>0.71223021582734092</v>
      </c>
      <c r="D61" s="10">
        <f t="shared" si="32"/>
        <v>17.287769784172667</v>
      </c>
      <c r="E61" s="40">
        <f t="shared" si="33"/>
        <v>15.424460431654667</v>
      </c>
      <c r="F61" s="40">
        <f t="shared" si="34"/>
        <v>50</v>
      </c>
      <c r="G61" s="3">
        <f t="shared" si="35"/>
        <v>241.72661870503617</v>
      </c>
      <c r="H61" s="3">
        <f t="shared" si="36"/>
        <v>116.21860174682885</v>
      </c>
      <c r="I61">
        <f t="shared" si="1"/>
        <v>1.1621860174682886E-4</v>
      </c>
      <c r="J61" s="4">
        <f t="shared" si="37"/>
        <v>186.85720263045027</v>
      </c>
      <c r="K61" s="40">
        <f t="shared" si="38"/>
        <v>1.6078080429628716</v>
      </c>
      <c r="L61" s="40">
        <f t="shared" si="4"/>
        <v>4.3921919570371282</v>
      </c>
      <c r="M61" s="10">
        <f t="shared" si="39"/>
        <v>3.9508354603280309</v>
      </c>
      <c r="N61" s="10">
        <f t="shared" si="5"/>
        <v>8.26</v>
      </c>
      <c r="O61" s="10">
        <f t="shared" si="6"/>
        <v>0.31900000000000001</v>
      </c>
      <c r="P61" s="10">
        <f t="shared" si="40"/>
        <v>12.803355966255351</v>
      </c>
      <c r="Q61" s="42">
        <f t="shared" si="41"/>
        <v>6.1886247064120714E-2</v>
      </c>
      <c r="R61" s="4">
        <f t="shared" si="42"/>
        <v>429460.74616548617</v>
      </c>
      <c r="S61">
        <f t="shared" si="9"/>
        <v>4.2946074616548617E-4</v>
      </c>
      <c r="T61" s="41">
        <f t="shared" si="10"/>
        <v>2.3812769272234485E-4</v>
      </c>
      <c r="U61" s="42">
        <f t="shared" si="43"/>
        <v>0.77068878203127311</v>
      </c>
      <c r="V61" s="42">
        <f t="shared" si="44"/>
        <v>0.51382142031147349</v>
      </c>
      <c r="W61" s="42">
        <f t="shared" si="45"/>
        <v>0.50790815723887361</v>
      </c>
      <c r="X61" s="42">
        <f t="shared" si="46"/>
        <v>5.9132630725998725E-3</v>
      </c>
      <c r="Y61" s="42">
        <f t="shared" si="29"/>
        <v>2.9321056734883722E-3</v>
      </c>
      <c r="Z61" s="10">
        <f t="shared" si="47"/>
        <v>12.313165428042785</v>
      </c>
      <c r="AA61">
        <f t="shared" si="14"/>
        <v>3956138.2822538409</v>
      </c>
      <c r="AB61" s="10">
        <f t="shared" si="15"/>
        <v>3.9561382822538409</v>
      </c>
      <c r="AC61" s="10">
        <f t="shared" si="16"/>
        <v>3.8551382822538409</v>
      </c>
      <c r="AD61" s="3">
        <f t="shared" si="17"/>
        <v>559.12085311875865</v>
      </c>
      <c r="AI61" s="94">
        <f t="shared" si="28"/>
        <v>0.50790815723887361</v>
      </c>
    </row>
    <row r="62" spans="2:35">
      <c r="B62" s="39">
        <f t="shared" si="30"/>
        <v>34</v>
      </c>
      <c r="C62" s="42">
        <f t="shared" si="31"/>
        <v>0.73381294964029065</v>
      </c>
      <c r="D62" s="10">
        <f t="shared" si="32"/>
        <v>17.266187050359719</v>
      </c>
      <c r="E62" s="40">
        <f t="shared" si="33"/>
        <v>15.467625899280566</v>
      </c>
      <c r="F62" s="40">
        <f t="shared" si="34"/>
        <v>50</v>
      </c>
      <c r="G62" s="3">
        <f t="shared" si="35"/>
        <v>241.59712230215848</v>
      </c>
      <c r="H62" s="3">
        <f t="shared" si="36"/>
        <v>116.21860174682885</v>
      </c>
      <c r="I62">
        <f t="shared" si="1"/>
        <v>1.1621860174682886E-4</v>
      </c>
      <c r="J62" s="4">
        <f t="shared" si="37"/>
        <v>187.90450858157942</v>
      </c>
      <c r="K62" s="40">
        <f t="shared" si="38"/>
        <v>1.6168195603567102</v>
      </c>
      <c r="L62" s="40">
        <f t="shared" si="4"/>
        <v>4.3831804396432901</v>
      </c>
      <c r="M62" s="10">
        <f t="shared" si="39"/>
        <v>3.9561382822538409</v>
      </c>
      <c r="N62" s="10">
        <f t="shared" si="5"/>
        <v>8.26</v>
      </c>
      <c r="O62" s="10">
        <f t="shared" si="6"/>
        <v>0.31900000000000001</v>
      </c>
      <c r="P62" s="10">
        <f t="shared" si="40"/>
        <v>12.808835381655795</v>
      </c>
      <c r="Q62" s="42">
        <f t="shared" si="41"/>
        <v>6.3571235056382638E-2</v>
      </c>
      <c r="R62" s="4">
        <f t="shared" si="42"/>
        <v>428977.6518046491</v>
      </c>
      <c r="S62">
        <f t="shared" si="9"/>
        <v>4.2897765180464908E-4</v>
      </c>
      <c r="T62" s="41">
        <f t="shared" si="10"/>
        <v>2.3861078708318194E-4</v>
      </c>
      <c r="U62" s="42">
        <f t="shared" si="43"/>
        <v>0.76982184504603302</v>
      </c>
      <c r="V62" s="42">
        <f t="shared" si="44"/>
        <v>0.51450632836636545</v>
      </c>
      <c r="W62" s="42">
        <f t="shared" si="45"/>
        <v>0.508607757660829</v>
      </c>
      <c r="X62" s="42">
        <f t="shared" si="46"/>
        <v>5.8985707055364545E-3</v>
      </c>
      <c r="Y62" s="42">
        <f t="shared" si="29"/>
        <v>2.9420446942987092E-3</v>
      </c>
      <c r="Z62" s="10">
        <f t="shared" si="47"/>
        <v>12.329889734922526</v>
      </c>
      <c r="AA62">
        <f t="shared" si="14"/>
        <v>3961374.5081514814</v>
      </c>
      <c r="AB62" s="10">
        <f t="shared" si="15"/>
        <v>3.9613745081514815</v>
      </c>
      <c r="AC62" s="10">
        <f t="shared" si="16"/>
        <v>3.8603745081514815</v>
      </c>
      <c r="AD62" s="3">
        <f t="shared" si="17"/>
        <v>559.88027674423222</v>
      </c>
      <c r="AI62" s="94">
        <f t="shared" si="28"/>
        <v>0.508607757660829</v>
      </c>
    </row>
    <row r="63" spans="2:35">
      <c r="B63" s="39">
        <f t="shared" si="30"/>
        <v>35</v>
      </c>
      <c r="C63" s="42">
        <f t="shared" si="31"/>
        <v>0.75539568345324037</v>
      </c>
      <c r="D63" s="10">
        <f t="shared" si="32"/>
        <v>17.244604316546766</v>
      </c>
      <c r="E63" s="40">
        <f t="shared" si="33"/>
        <v>15.510791366906465</v>
      </c>
      <c r="F63" s="40">
        <f t="shared" si="34"/>
        <v>50</v>
      </c>
      <c r="G63" s="3">
        <f t="shared" si="35"/>
        <v>241.46762589928079</v>
      </c>
      <c r="H63" s="3">
        <f t="shared" si="36"/>
        <v>116.21860174682885</v>
      </c>
      <c r="I63">
        <f t="shared" si="1"/>
        <v>1.1621860174682886E-4</v>
      </c>
      <c r="J63" s="4">
        <f t="shared" si="37"/>
        <v>188.95474133089579</v>
      </c>
      <c r="K63" s="40">
        <f t="shared" si="38"/>
        <v>1.6258562613110394</v>
      </c>
      <c r="L63" s="40">
        <f t="shared" si="4"/>
        <v>4.3741437386889608</v>
      </c>
      <c r="M63" s="10">
        <f t="shared" si="39"/>
        <v>3.9613745081514815</v>
      </c>
      <c r="N63" s="10">
        <f t="shared" si="5"/>
        <v>8.26</v>
      </c>
      <c r="O63" s="10">
        <f t="shared" si="6"/>
        <v>0.31900000000000001</v>
      </c>
      <c r="P63" s="10">
        <f t="shared" si="40"/>
        <v>12.814241077587335</v>
      </c>
      <c r="Q63" s="42">
        <f t="shared" si="41"/>
        <v>6.5255512235364299E-2</v>
      </c>
      <c r="R63" s="4">
        <f t="shared" si="42"/>
        <v>428494.12196150899</v>
      </c>
      <c r="S63">
        <f t="shared" si="9"/>
        <v>4.28494121961509E-4</v>
      </c>
      <c r="T63" s="41">
        <f t="shared" si="10"/>
        <v>2.3909431692632202E-4</v>
      </c>
      <c r="U63" s="42">
        <f t="shared" si="43"/>
        <v>0.76895412656602591</v>
      </c>
      <c r="V63" s="42">
        <f t="shared" si="44"/>
        <v>0.51518745895004203</v>
      </c>
      <c r="W63" s="42">
        <f t="shared" si="45"/>
        <v>0.50929857207977314</v>
      </c>
      <c r="X63" s="42">
        <f t="shared" si="46"/>
        <v>5.8888868702688946E-3</v>
      </c>
      <c r="Y63" s="42">
        <f t="shared" si="29"/>
        <v>2.9519632120639078E-3</v>
      </c>
      <c r="Z63" s="10">
        <f t="shared" si="47"/>
        <v>12.346438217406767</v>
      </c>
      <c r="AA63">
        <f t="shared" si="14"/>
        <v>3966555.6850560741</v>
      </c>
      <c r="AB63" s="10">
        <f t="shared" si="15"/>
        <v>3.9665556850560741</v>
      </c>
      <c r="AC63" s="10">
        <f t="shared" si="16"/>
        <v>3.8655556850560742</v>
      </c>
      <c r="AD63" s="3">
        <f t="shared" si="17"/>
        <v>560.63171646933631</v>
      </c>
      <c r="AI63" s="94">
        <f t="shared" si="28"/>
        <v>0.50929857207977314</v>
      </c>
    </row>
    <row r="64" spans="2:35">
      <c r="B64" s="39">
        <f t="shared" si="30"/>
        <v>36</v>
      </c>
      <c r="C64" s="42">
        <f t="shared" si="31"/>
        <v>0.7769784172661901</v>
      </c>
      <c r="D64" s="10">
        <f t="shared" si="32"/>
        <v>17.223021582733818</v>
      </c>
      <c r="E64" s="40">
        <f t="shared" si="33"/>
        <v>15.553956834532364</v>
      </c>
      <c r="F64" s="40">
        <f t="shared" si="34"/>
        <v>50</v>
      </c>
      <c r="G64" s="3">
        <f t="shared" si="35"/>
        <v>241.3381294964031</v>
      </c>
      <c r="H64" s="3">
        <f t="shared" si="36"/>
        <v>116.21860174682885</v>
      </c>
      <c r="I64">
        <f t="shared" si="1"/>
        <v>1.1621860174682886E-4</v>
      </c>
      <c r="J64" s="4">
        <f t="shared" si="37"/>
        <v>190.00790087839869</v>
      </c>
      <c r="K64" s="40">
        <f t="shared" si="38"/>
        <v>1.6349181458258533</v>
      </c>
      <c r="L64" s="40">
        <f t="shared" si="4"/>
        <v>4.3650818541741465</v>
      </c>
      <c r="M64" s="10">
        <f t="shared" si="39"/>
        <v>3.9665556850560741</v>
      </c>
      <c r="N64" s="10">
        <f t="shared" si="5"/>
        <v>8.26</v>
      </c>
      <c r="O64" s="10">
        <f t="shared" si="6"/>
        <v>0.31900000000000001</v>
      </c>
      <c r="P64" s="10">
        <f t="shared" si="40"/>
        <v>12.819585155461716</v>
      </c>
      <c r="Q64" s="42">
        <f t="shared" si="41"/>
        <v>6.6939087292686217E-2</v>
      </c>
      <c r="R64" s="4">
        <f t="shared" si="42"/>
        <v>428010.15777309565</v>
      </c>
      <c r="S64">
        <f t="shared" si="9"/>
        <v>4.2801015777309563E-4</v>
      </c>
      <c r="T64" s="41">
        <f t="shared" si="10"/>
        <v>2.3957828111473539E-4</v>
      </c>
      <c r="U64" s="42">
        <f t="shared" si="43"/>
        <v>0.76808562863170882</v>
      </c>
      <c r="V64" s="42">
        <f t="shared" si="44"/>
        <v>0.51586528948618515</v>
      </c>
      <c r="W64" s="42">
        <f t="shared" si="45"/>
        <v>0.50998212389414499</v>
      </c>
      <c r="X64" s="42">
        <f t="shared" si="46"/>
        <v>5.8831655920401627E-3</v>
      </c>
      <c r="Y64" s="42">
        <f t="shared" si="29"/>
        <v>2.9618679629127612E-3</v>
      </c>
      <c r="Z64" s="10">
        <f t="shared" si="47"/>
        <v>12.3628400251119</v>
      </c>
      <c r="AA64">
        <f t="shared" si="14"/>
        <v>3971690.9394430751</v>
      </c>
      <c r="AB64" s="10">
        <f t="shared" si="15"/>
        <v>3.9716909394430751</v>
      </c>
      <c r="AC64" s="10">
        <f t="shared" si="16"/>
        <v>3.8706909394430751</v>
      </c>
      <c r="AD64" s="3">
        <f t="shared" si="17"/>
        <v>561.37649593083029</v>
      </c>
      <c r="AI64" s="94">
        <f t="shared" si="28"/>
        <v>0.50998212389414499</v>
      </c>
    </row>
    <row r="65" spans="2:35">
      <c r="B65" s="39">
        <f t="shared" si="30"/>
        <v>37</v>
      </c>
      <c r="C65" s="42">
        <f t="shared" si="31"/>
        <v>0.79856115107913983</v>
      </c>
      <c r="D65" s="10">
        <f t="shared" si="32"/>
        <v>17.201438848920869</v>
      </c>
      <c r="E65" s="40">
        <f t="shared" si="33"/>
        <v>15.597122302158263</v>
      </c>
      <c r="F65" s="40">
        <f t="shared" si="34"/>
        <v>50</v>
      </c>
      <c r="G65" s="3">
        <f t="shared" si="35"/>
        <v>241.20863309352541</v>
      </c>
      <c r="H65" s="3">
        <f t="shared" si="36"/>
        <v>116.21860174682885</v>
      </c>
      <c r="I65">
        <f t="shared" si="1"/>
        <v>1.1621860174682886E-4</v>
      </c>
      <c r="J65" s="4">
        <f t="shared" si="37"/>
        <v>191.0639872240879</v>
      </c>
      <c r="K65" s="40">
        <f t="shared" si="38"/>
        <v>1.6440052139011496</v>
      </c>
      <c r="L65" s="40">
        <f t="shared" si="4"/>
        <v>4.3559947860988508</v>
      </c>
      <c r="M65" s="10">
        <f t="shared" si="39"/>
        <v>3.9716909394430751</v>
      </c>
      <c r="N65" s="10">
        <f t="shared" si="5"/>
        <v>8.26</v>
      </c>
      <c r="O65" s="10">
        <f t="shared" si="6"/>
        <v>0.31900000000000001</v>
      </c>
      <c r="P65" s="10">
        <f t="shared" si="40"/>
        <v>12.824877178307279</v>
      </c>
      <c r="Q65" s="42">
        <f t="shared" si="41"/>
        <v>6.8621967644121942E-2</v>
      </c>
      <c r="R65" s="4">
        <f t="shared" si="42"/>
        <v>427525.7603764385</v>
      </c>
      <c r="S65">
        <f t="shared" si="9"/>
        <v>4.2752576037643851E-4</v>
      </c>
      <c r="T65" s="41">
        <f t="shared" si="10"/>
        <v>2.400626785113925E-4</v>
      </c>
      <c r="U65" s="42">
        <f t="shared" si="43"/>
        <v>0.76721635328353766</v>
      </c>
      <c r="V65" s="42">
        <f t="shared" si="44"/>
        <v>0.51654019694837561</v>
      </c>
      <c r="W65" s="42">
        <f t="shared" si="45"/>
        <v>0.51065961715834607</v>
      </c>
      <c r="X65" s="42">
        <f t="shared" si="46"/>
        <v>5.8805797900295387E-3</v>
      </c>
      <c r="Y65" s="42">
        <f t="shared" si="29"/>
        <v>2.9717642750964521E-3</v>
      </c>
      <c r="Z65" s="10">
        <f t="shared" si="47"/>
        <v>12.379118209977912</v>
      </c>
      <c r="AA65">
        <f t="shared" si="14"/>
        <v>3976787.4886618201</v>
      </c>
      <c r="AB65" s="10">
        <f t="shared" si="15"/>
        <v>3.9767874886618202</v>
      </c>
      <c r="AC65" s="10">
        <f t="shared" si="16"/>
        <v>3.8757874886618202</v>
      </c>
      <c r="AD65" s="3">
        <f t="shared" si="17"/>
        <v>562.11566187988683</v>
      </c>
      <c r="AI65" s="94">
        <f t="shared" si="28"/>
        <v>0.51065961715834607</v>
      </c>
    </row>
    <row r="66" spans="2:35">
      <c r="B66" s="39">
        <f t="shared" si="30"/>
        <v>38</v>
      </c>
      <c r="C66" s="42">
        <f t="shared" si="31"/>
        <v>0.82014388489208956</v>
      </c>
      <c r="D66" s="10">
        <f t="shared" si="32"/>
        <v>17.179856115107917</v>
      </c>
      <c r="E66" s="40">
        <f t="shared" si="33"/>
        <v>15.640287769784162</v>
      </c>
      <c r="F66" s="40">
        <f t="shared" si="34"/>
        <v>50</v>
      </c>
      <c r="G66" s="3">
        <f t="shared" si="35"/>
        <v>241.07913669064772</v>
      </c>
      <c r="H66" s="3">
        <f t="shared" si="36"/>
        <v>116.21860174682885</v>
      </c>
      <c r="I66">
        <f t="shared" si="1"/>
        <v>1.1621860174682886E-4</v>
      </c>
      <c r="J66" s="4">
        <f t="shared" si="37"/>
        <v>192.1230003679641</v>
      </c>
      <c r="K66" s="40">
        <f t="shared" si="38"/>
        <v>1.6531174655369347</v>
      </c>
      <c r="L66" s="40">
        <f t="shared" si="4"/>
        <v>4.3468825344630648</v>
      </c>
      <c r="M66" s="10">
        <f t="shared" si="39"/>
        <v>3.9767874886618202</v>
      </c>
      <c r="N66" s="10">
        <f t="shared" si="5"/>
        <v>8.26</v>
      </c>
      <c r="O66" s="10">
        <f t="shared" si="6"/>
        <v>0.31900000000000001</v>
      </c>
      <c r="P66" s="10">
        <f t="shared" si="40"/>
        <v>12.830124709275195</v>
      </c>
      <c r="Q66" s="42">
        <f t="shared" si="41"/>
        <v>7.0304159696187266E-2</v>
      </c>
      <c r="R66" s="4">
        <f t="shared" si="42"/>
        <v>427040.93090856698</v>
      </c>
      <c r="S66">
        <f t="shared" si="9"/>
        <v>4.2704093090856698E-4</v>
      </c>
      <c r="T66" s="41">
        <f t="shared" si="10"/>
        <v>2.4054750797926404E-4</v>
      </c>
      <c r="U66" s="42">
        <f t="shared" si="43"/>
        <v>0.76634630256196878</v>
      </c>
      <c r="V66" s="42">
        <f t="shared" si="44"/>
        <v>0.51721247909872137</v>
      </c>
      <c r="W66" s="42">
        <f t="shared" si="45"/>
        <v>0.51133200405608359</v>
      </c>
      <c r="X66" s="42">
        <f t="shared" si="46"/>
        <v>5.8804750426377783E-3</v>
      </c>
      <c r="Y66" s="42">
        <f t="shared" si="29"/>
        <v>2.9816563634755457E-3</v>
      </c>
      <c r="Z66" s="10">
        <f t="shared" si="47"/>
        <v>12.395291011422882</v>
      </c>
      <c r="AA66">
        <f t="shared" si="14"/>
        <v>3981851.0433055186</v>
      </c>
      <c r="AB66" s="10">
        <f t="shared" si="15"/>
        <v>3.9818510433055185</v>
      </c>
      <c r="AC66" s="10">
        <f t="shared" si="16"/>
        <v>3.8808510433055186</v>
      </c>
      <c r="AD66" s="3">
        <f t="shared" si="17"/>
        <v>562.85004253887143</v>
      </c>
      <c r="AI66" s="94">
        <f t="shared" si="28"/>
        <v>0.51133200405608359</v>
      </c>
    </row>
    <row r="67" spans="2:35">
      <c r="B67" s="39">
        <f t="shared" si="30"/>
        <v>39</v>
      </c>
      <c r="C67" s="42">
        <f t="shared" si="31"/>
        <v>0.84172661870503929</v>
      </c>
      <c r="D67" s="10">
        <f t="shared" si="32"/>
        <v>17.158273381294968</v>
      </c>
      <c r="E67" s="40">
        <f t="shared" si="33"/>
        <v>15.683453237410061</v>
      </c>
      <c r="F67" s="40">
        <f t="shared" si="34"/>
        <v>50</v>
      </c>
      <c r="G67" s="3">
        <f t="shared" si="35"/>
        <v>240.94964028777002</v>
      </c>
      <c r="H67" s="3">
        <f t="shared" si="36"/>
        <v>116.21860174682885</v>
      </c>
      <c r="I67">
        <f t="shared" si="1"/>
        <v>1.1621860174682886E-4</v>
      </c>
      <c r="J67" s="4">
        <f t="shared" si="37"/>
        <v>193.18494031002683</v>
      </c>
      <c r="K67" s="40">
        <f t="shared" si="38"/>
        <v>1.6622549007332046</v>
      </c>
      <c r="L67" s="40">
        <f t="shared" si="4"/>
        <v>4.3377450992667956</v>
      </c>
      <c r="M67" s="10">
        <f t="shared" si="39"/>
        <v>3.9818510433055185</v>
      </c>
      <c r="N67" s="10">
        <f t="shared" si="5"/>
        <v>8.26</v>
      </c>
      <c r="O67" s="10">
        <f t="shared" si="6"/>
        <v>0.31900000000000001</v>
      </c>
      <c r="P67" s="10">
        <f t="shared" si="40"/>
        <v>12.835333734766001</v>
      </c>
      <c r="Q67" s="42">
        <f t="shared" si="41"/>
        <v>7.1985669056126259E-2</v>
      </c>
      <c r="R67" s="4">
        <f t="shared" si="42"/>
        <v>426555.67050651071</v>
      </c>
      <c r="S67">
        <f t="shared" si="9"/>
        <v>4.2655567050651073E-4</v>
      </c>
      <c r="T67" s="41">
        <f t="shared" si="10"/>
        <v>2.4103276838132029E-4</v>
      </c>
      <c r="U67" s="42">
        <f t="shared" si="43"/>
        <v>0.76547547850745867</v>
      </c>
      <c r="V67" s="42">
        <f t="shared" si="44"/>
        <v>0.51788237119400005</v>
      </c>
      <c r="W67" s="42">
        <f t="shared" si="45"/>
        <v>0.51200003798497784</v>
      </c>
      <c r="X67" s="42">
        <f t="shared" si="46"/>
        <v>5.8823332090222058E-3</v>
      </c>
      <c r="Y67" s="42">
        <f t="shared" si="29"/>
        <v>2.9915475618247965E-3</v>
      </c>
      <c r="Z67" s="10">
        <f t="shared" si="47"/>
        <v>12.411372868157446</v>
      </c>
      <c r="AA67">
        <f t="shared" si="14"/>
        <v>3986886.1240010108</v>
      </c>
      <c r="AB67" s="10">
        <f t="shared" si="15"/>
        <v>3.9868861240010109</v>
      </c>
      <c r="AC67" s="10">
        <f t="shared" si="16"/>
        <v>3.885886124001011</v>
      </c>
      <c r="AD67" s="3">
        <f t="shared" si="17"/>
        <v>563.58029354619441</v>
      </c>
      <c r="AI67" s="94">
        <f t="shared" si="28"/>
        <v>0.51200003798497784</v>
      </c>
    </row>
    <row r="68" spans="2:35">
      <c r="B68" s="39">
        <f t="shared" si="30"/>
        <v>40</v>
      </c>
      <c r="C68" s="42">
        <f t="shared" si="31"/>
        <v>0.86330935251798901</v>
      </c>
      <c r="D68" s="10">
        <f t="shared" si="32"/>
        <v>17.13669064748202</v>
      </c>
      <c r="E68" s="40">
        <f t="shared" si="33"/>
        <v>15.72661870503596</v>
      </c>
      <c r="F68" s="40">
        <f t="shared" si="34"/>
        <v>50</v>
      </c>
      <c r="G68" s="3">
        <f t="shared" si="35"/>
        <v>240.82014388489233</v>
      </c>
      <c r="H68" s="3">
        <f t="shared" si="36"/>
        <v>116.21860174682885</v>
      </c>
      <c r="I68">
        <f t="shared" si="1"/>
        <v>1.1621860174682886E-4</v>
      </c>
      <c r="J68" s="4">
        <f t="shared" si="37"/>
        <v>194.24980705027633</v>
      </c>
      <c r="K68" s="40">
        <f t="shared" si="38"/>
        <v>1.671417519489961</v>
      </c>
      <c r="L68" s="40">
        <f t="shared" si="4"/>
        <v>4.3285824805100388</v>
      </c>
      <c r="M68" s="10">
        <f t="shared" si="39"/>
        <v>3.9868861240010109</v>
      </c>
      <c r="N68" s="10">
        <f t="shared" si="5"/>
        <v>8.26</v>
      </c>
      <c r="O68" s="10">
        <f t="shared" si="6"/>
        <v>0.31900000000000001</v>
      </c>
      <c r="P68" s="10">
        <f t="shared" si="40"/>
        <v>12.840508997163221</v>
      </c>
      <c r="Q68" s="42">
        <f t="shared" si="41"/>
        <v>7.3666500697435633E-2</v>
      </c>
      <c r="R68" s="4">
        <f t="shared" si="42"/>
        <v>426069.98030729906</v>
      </c>
      <c r="S68">
        <f t="shared" si="9"/>
        <v>4.2606998030729904E-4</v>
      </c>
      <c r="T68" s="41">
        <f t="shared" si="10"/>
        <v>2.4151845858053197E-4</v>
      </c>
      <c r="U68" s="42">
        <f t="shared" si="43"/>
        <v>0.76460388316046346</v>
      </c>
      <c r="V68" s="42">
        <f t="shared" si="44"/>
        <v>0.51855005913396357</v>
      </c>
      <c r="W68" s="42">
        <f t="shared" si="45"/>
        <v>0.51266431535058199</v>
      </c>
      <c r="X68" s="42">
        <f t="shared" si="46"/>
        <v>5.8857437833815807E-3</v>
      </c>
      <c r="Y68" s="42">
        <f t="shared" si="29"/>
        <v>3.0014405062085445E-3</v>
      </c>
      <c r="Z68" s="10">
        <f t="shared" si="47"/>
        <v>12.427375215330564</v>
      </c>
      <c r="AA68">
        <f t="shared" si="14"/>
        <v>3991896.310987738</v>
      </c>
      <c r="AB68" s="10">
        <f t="shared" si="15"/>
        <v>3.9918963109877379</v>
      </c>
      <c r="AC68" s="10">
        <f t="shared" si="16"/>
        <v>3.8908963109877379</v>
      </c>
      <c r="AD68" s="3">
        <f t="shared" si="17"/>
        <v>564.30693415340647</v>
      </c>
      <c r="AI68" s="94">
        <f t="shared" si="28"/>
        <v>0.51266431535058199</v>
      </c>
    </row>
    <row r="69" spans="2:35">
      <c r="B69" s="39">
        <f t="shared" si="30"/>
        <v>41</v>
      </c>
      <c r="C69" s="42">
        <f t="shared" si="31"/>
        <v>0.88489208633093874</v>
      </c>
      <c r="D69" s="10">
        <f t="shared" si="32"/>
        <v>17.115107913669071</v>
      </c>
      <c r="E69" s="40">
        <f t="shared" si="33"/>
        <v>15.76978417266186</v>
      </c>
      <c r="F69" s="40">
        <f t="shared" si="34"/>
        <v>50</v>
      </c>
      <c r="G69" s="3">
        <f t="shared" si="35"/>
        <v>240.69064748201464</v>
      </c>
      <c r="H69" s="3">
        <f t="shared" si="36"/>
        <v>116.21860174682885</v>
      </c>
      <c r="I69">
        <f t="shared" si="1"/>
        <v>1.1621860174682886E-4</v>
      </c>
      <c r="J69" s="4">
        <f t="shared" si="37"/>
        <v>195.31760058871237</v>
      </c>
      <c r="K69" s="40">
        <f t="shared" si="38"/>
        <v>1.6806053218072021</v>
      </c>
      <c r="L69" s="40">
        <f t="shared" si="4"/>
        <v>4.3193946781927979</v>
      </c>
      <c r="M69" s="10">
        <f t="shared" si="39"/>
        <v>3.9918963109877379</v>
      </c>
      <c r="N69" s="10">
        <f t="shared" si="5"/>
        <v>8.26</v>
      </c>
      <c r="O69" s="10">
        <f t="shared" si="6"/>
        <v>0.31900000000000001</v>
      </c>
      <c r="P69" s="10">
        <f t="shared" si="40"/>
        <v>12.845654256678671</v>
      </c>
      <c r="Q69" s="42">
        <f t="shared" si="41"/>
        <v>7.5346659090436793E-2</v>
      </c>
      <c r="R69" s="4">
        <f t="shared" si="42"/>
        <v>425583.86144796171</v>
      </c>
      <c r="S69">
        <f t="shared" si="9"/>
        <v>4.2558386144796173E-4</v>
      </c>
      <c r="T69" s="41">
        <f t="shared" si="10"/>
        <v>2.4200457743986929E-4</v>
      </c>
      <c r="U69" s="42">
        <f t="shared" si="43"/>
        <v>0.76373151856143962</v>
      </c>
      <c r="V69" s="42">
        <f t="shared" si="44"/>
        <v>0.51921568981695543</v>
      </c>
      <c r="W69" s="42">
        <f t="shared" si="45"/>
        <v>0.51332530849329516</v>
      </c>
      <c r="X69" s="42">
        <f t="shared" si="46"/>
        <v>5.8903813236602653E-3</v>
      </c>
      <c r="Y69" s="42">
        <f t="shared" si="29"/>
        <v>3.0113372798274696E-3</v>
      </c>
      <c r="Z69" s="10">
        <f t="shared" si="47"/>
        <v>12.443307112964401</v>
      </c>
      <c r="AA69">
        <f t="shared" si="14"/>
        <v>3996884.4408748969</v>
      </c>
      <c r="AB69" s="10">
        <f t="shared" si="15"/>
        <v>3.9968844408748971</v>
      </c>
      <c r="AC69" s="10">
        <f t="shared" si="16"/>
        <v>3.8958844408748972</v>
      </c>
      <c r="AD69" s="3">
        <f t="shared" si="17"/>
        <v>565.03037576140639</v>
      </c>
      <c r="AI69" s="94">
        <f t="shared" si="28"/>
        <v>0.51332530849329516</v>
      </c>
    </row>
    <row r="70" spans="2:35">
      <c r="B70" s="39">
        <f t="shared" si="30"/>
        <v>42</v>
      </c>
      <c r="C70" s="42">
        <f t="shared" si="31"/>
        <v>0.90647482014388847</v>
      </c>
      <c r="D70" s="10">
        <f t="shared" si="32"/>
        <v>17.093525179856123</v>
      </c>
      <c r="E70" s="40">
        <f t="shared" si="33"/>
        <v>15.812949640287759</v>
      </c>
      <c r="F70" s="40">
        <f t="shared" si="34"/>
        <v>50</v>
      </c>
      <c r="G70" s="3">
        <f t="shared" si="35"/>
        <v>240.56115107913695</v>
      </c>
      <c r="H70" s="3">
        <f t="shared" si="36"/>
        <v>116.21860174682885</v>
      </c>
      <c r="I70">
        <f t="shared" si="1"/>
        <v>1.1621860174682886E-4</v>
      </c>
      <c r="J70" s="4">
        <f t="shared" si="37"/>
        <v>196.38832092533517</v>
      </c>
      <c r="K70" s="40">
        <f t="shared" si="38"/>
        <v>1.6898183076849298</v>
      </c>
      <c r="L70" s="40">
        <f t="shared" si="4"/>
        <v>4.3101816923150702</v>
      </c>
      <c r="M70" s="10">
        <f t="shared" si="39"/>
        <v>3.9968844408748971</v>
      </c>
      <c r="N70" s="10">
        <f t="shared" si="5"/>
        <v>8.26</v>
      </c>
      <c r="O70" s="10">
        <f t="shared" si="6"/>
        <v>0.31900000000000001</v>
      </c>
      <c r="P70" s="10">
        <f t="shared" si="40"/>
        <v>12.850772497559252</v>
      </c>
      <c r="Q70" s="42">
        <f t="shared" si="41"/>
        <v>7.7026148305349665E-2</v>
      </c>
      <c r="R70" s="4">
        <f t="shared" si="42"/>
        <v>425097.31506552803</v>
      </c>
      <c r="S70">
        <f t="shared" si="9"/>
        <v>4.2509731506552801E-4</v>
      </c>
      <c r="T70" s="41">
        <f t="shared" si="10"/>
        <v>2.42491123822303E-4</v>
      </c>
      <c r="U70" s="42">
        <f t="shared" si="43"/>
        <v>0.76285838675084328</v>
      </c>
      <c r="V70" s="42">
        <f t="shared" si="44"/>
        <v>0.51987937930380557</v>
      </c>
      <c r="W70" s="42">
        <f t="shared" si="45"/>
        <v>0.51398339164650064</v>
      </c>
      <c r="X70" s="42">
        <f t="shared" si="46"/>
        <v>5.8959876573049241E-3</v>
      </c>
      <c r="Y70" s="42">
        <f t="shared" si="29"/>
        <v>3.0212395275091724E-3</v>
      </c>
      <c r="Z70" s="10">
        <f t="shared" si="47"/>
        <v>12.459175741719646</v>
      </c>
      <c r="AA70">
        <f t="shared" si="14"/>
        <v>4001852.7618609769</v>
      </c>
      <c r="AB70" s="10">
        <f t="shared" si="15"/>
        <v>4.0018527618609765</v>
      </c>
      <c r="AC70" s="10">
        <f t="shared" si="16"/>
        <v>3.9008527618609765</v>
      </c>
      <c r="AD70" s="3">
        <f t="shared" si="17"/>
        <v>565.75094443233888</v>
      </c>
      <c r="AI70" s="94">
        <f t="shared" si="28"/>
        <v>0.51398339164650064</v>
      </c>
    </row>
    <row r="71" spans="2:35">
      <c r="B71" s="39">
        <f t="shared" si="30"/>
        <v>43</v>
      </c>
      <c r="C71" s="42">
        <f t="shared" si="31"/>
        <v>0.9280575539568382</v>
      </c>
      <c r="D71" s="10">
        <f t="shared" si="32"/>
        <v>17.07194244604317</v>
      </c>
      <c r="E71" s="40">
        <f t="shared" si="33"/>
        <v>15.856115107913658</v>
      </c>
      <c r="F71" s="40">
        <f t="shared" si="34"/>
        <v>50</v>
      </c>
      <c r="G71" s="3">
        <f t="shared" si="35"/>
        <v>240.43165467625926</v>
      </c>
      <c r="H71" s="3">
        <f t="shared" si="36"/>
        <v>116.21860174682885</v>
      </c>
      <c r="I71">
        <f t="shared" si="1"/>
        <v>1.1621860174682886E-4</v>
      </c>
      <c r="J71" s="4">
        <f t="shared" si="37"/>
        <v>197.4619680601445</v>
      </c>
      <c r="K71" s="40">
        <f t="shared" si="38"/>
        <v>1.6990564771231422</v>
      </c>
      <c r="L71" s="40">
        <f t="shared" si="4"/>
        <v>4.3009435228768575</v>
      </c>
      <c r="M71" s="10">
        <f t="shared" si="39"/>
        <v>4.0018527618609765</v>
      </c>
      <c r="N71" s="10">
        <f t="shared" si="5"/>
        <v>8.26</v>
      </c>
      <c r="O71" s="10">
        <f t="shared" si="6"/>
        <v>0.31900000000000001</v>
      </c>
      <c r="P71" s="10">
        <f t="shared" si="40"/>
        <v>12.855866090594642</v>
      </c>
      <c r="Q71" s="42">
        <f t="shared" si="41"/>
        <v>7.8704972093716574E-2</v>
      </c>
      <c r="R71" s="4">
        <f t="shared" si="42"/>
        <v>424610.34229702764</v>
      </c>
      <c r="S71">
        <f t="shared" si="9"/>
        <v>4.2461034229702765E-4</v>
      </c>
      <c r="T71" s="41">
        <f t="shared" si="10"/>
        <v>2.4297809659080337E-4</v>
      </c>
      <c r="U71" s="42">
        <f t="shared" si="43"/>
        <v>0.76198448976913091</v>
      </c>
      <c r="V71" s="42">
        <f t="shared" si="44"/>
        <v>0.52054121925592567</v>
      </c>
      <c r="W71" s="42">
        <f t="shared" si="45"/>
        <v>0.51463886141465442</v>
      </c>
      <c r="X71" s="42">
        <f t="shared" si="46"/>
        <v>5.9023578412712441E-3</v>
      </c>
      <c r="Y71" s="42">
        <f t="shared" si="29"/>
        <v>3.0311485462605524E-3</v>
      </c>
      <c r="Z71" s="10">
        <f t="shared" si="47"/>
        <v>12.47498679424292</v>
      </c>
      <c r="AA71">
        <f t="shared" si="14"/>
        <v>4006803.0562610165</v>
      </c>
      <c r="AB71" s="10">
        <f t="shared" si="15"/>
        <v>4.0068030562610168</v>
      </c>
      <c r="AC71" s="10">
        <f t="shared" si="16"/>
        <v>3.9058030562610169</v>
      </c>
      <c r="AD71" s="3">
        <f t="shared" si="17"/>
        <v>566.46889866004597</v>
      </c>
      <c r="AI71" s="94">
        <f t="shared" si="28"/>
        <v>0.51463886141465442</v>
      </c>
    </row>
    <row r="72" spans="2:35">
      <c r="B72" s="39">
        <f t="shared" si="30"/>
        <v>44</v>
      </c>
      <c r="C72" s="42">
        <f t="shared" si="31"/>
        <v>0.94964028776978793</v>
      </c>
      <c r="D72" s="10">
        <f t="shared" si="32"/>
        <v>17.050359712230222</v>
      </c>
      <c r="E72" s="40">
        <f t="shared" si="33"/>
        <v>15.899280575539557</v>
      </c>
      <c r="F72" s="40">
        <f t="shared" si="34"/>
        <v>50</v>
      </c>
      <c r="G72" s="3">
        <f t="shared" si="35"/>
        <v>240.30215827338156</v>
      </c>
      <c r="H72" s="3">
        <f t="shared" si="36"/>
        <v>116.21860174682885</v>
      </c>
      <c r="I72">
        <f t="shared" si="1"/>
        <v>1.1621860174682886E-4</v>
      </c>
      <c r="J72" s="4">
        <f t="shared" si="37"/>
        <v>198.53854199314083</v>
      </c>
      <c r="K72" s="40">
        <f t="shared" si="38"/>
        <v>1.7083198301218432</v>
      </c>
      <c r="L72" s="40">
        <f t="shared" si="4"/>
        <v>4.2916801698781573</v>
      </c>
      <c r="M72" s="10">
        <f t="shared" si="39"/>
        <v>4.0068030562610168</v>
      </c>
      <c r="N72" s="10">
        <f t="shared" si="5"/>
        <v>8.26</v>
      </c>
      <c r="O72" s="10">
        <f t="shared" si="6"/>
        <v>0.31900000000000001</v>
      </c>
      <c r="P72" s="10">
        <f t="shared" si="40"/>
        <v>12.860936921271069</v>
      </c>
      <c r="Q72" s="42">
        <f t="shared" si="41"/>
        <v>8.0383133952768498E-2</v>
      </c>
      <c r="R72" s="4">
        <f t="shared" si="42"/>
        <v>424122.94427948992</v>
      </c>
      <c r="S72">
        <f t="shared" si="9"/>
        <v>4.2412294427948992E-4</v>
      </c>
      <c r="T72" s="41">
        <f t="shared" si="10"/>
        <v>2.434654946083411E-4</v>
      </c>
      <c r="U72" s="42">
        <f t="shared" si="43"/>
        <v>0.76110982965675855</v>
      </c>
      <c r="V72" s="42">
        <f t="shared" si="44"/>
        <v>0.52120128201846927</v>
      </c>
      <c r="W72" s="42">
        <f t="shared" si="45"/>
        <v>0.51529195293828534</v>
      </c>
      <c r="X72" s="42">
        <f t="shared" si="46"/>
        <v>5.9093290801839338E-3</v>
      </c>
      <c r="Y72" s="42">
        <f t="shared" si="29"/>
        <v>3.0410653569355036E-3</v>
      </c>
      <c r="Z72" s="10">
        <f t="shared" si="47"/>
        <v>12.49074478429732</v>
      </c>
      <c r="AA72">
        <f t="shared" si="14"/>
        <v>4011736.7372925198</v>
      </c>
      <c r="AB72" s="10">
        <f t="shared" si="15"/>
        <v>4.0117367372925195</v>
      </c>
      <c r="AC72" s="10">
        <f t="shared" si="16"/>
        <v>3.9107367372925195</v>
      </c>
      <c r="AD72" s="3">
        <f t="shared" si="17"/>
        <v>567.1844434071819</v>
      </c>
      <c r="AI72" s="94">
        <f t="shared" si="28"/>
        <v>0.51529195293828534</v>
      </c>
    </row>
    <row r="73" spans="2:35">
      <c r="B73" s="39">
        <f t="shared" si="30"/>
        <v>45</v>
      </c>
      <c r="C73" s="42">
        <f t="shared" si="31"/>
        <v>0.97122302158273766</v>
      </c>
      <c r="D73" s="10">
        <f t="shared" si="32"/>
        <v>17.028776978417273</v>
      </c>
      <c r="E73" s="40">
        <f t="shared" si="33"/>
        <v>15.942446043165456</v>
      </c>
      <c r="F73" s="40">
        <f t="shared" si="34"/>
        <v>50</v>
      </c>
      <c r="G73" s="3">
        <f t="shared" si="35"/>
        <v>240.17266187050387</v>
      </c>
      <c r="H73" s="3">
        <f t="shared" si="36"/>
        <v>116.21860174682885</v>
      </c>
      <c r="I73">
        <f t="shared" si="1"/>
        <v>1.1621860174682886E-4</v>
      </c>
      <c r="J73" s="4">
        <f t="shared" si="37"/>
        <v>199.61804272432369</v>
      </c>
      <c r="K73" s="40">
        <f t="shared" si="38"/>
        <v>1.7176083666810289</v>
      </c>
      <c r="L73" s="40">
        <f t="shared" si="4"/>
        <v>4.2823916333189711</v>
      </c>
      <c r="M73" s="10">
        <f t="shared" si="39"/>
        <v>4.0117367372925195</v>
      </c>
      <c r="N73" s="10">
        <f t="shared" si="5"/>
        <v>8.26</v>
      </c>
      <c r="O73" s="10">
        <f t="shared" si="6"/>
        <v>0.31900000000000001</v>
      </c>
      <c r="P73" s="10">
        <f t="shared" si="40"/>
        <v>12.865986490904696</v>
      </c>
      <c r="Q73" s="42">
        <f t="shared" si="41"/>
        <v>8.2060637176342308E-2</v>
      </c>
      <c r="R73" s="4">
        <f t="shared" si="42"/>
        <v>423635.12214994448</v>
      </c>
      <c r="S73">
        <f t="shared" si="9"/>
        <v>4.2363512214994446E-4</v>
      </c>
      <c r="T73" s="41">
        <f t="shared" si="10"/>
        <v>2.4395331673788656E-4</v>
      </c>
      <c r="U73" s="42">
        <f t="shared" si="43"/>
        <v>0.76023440845418278</v>
      </c>
      <c r="V73" s="42">
        <f t="shared" si="44"/>
        <v>0.5218596246335373</v>
      </c>
      <c r="W73" s="42">
        <f t="shared" si="45"/>
        <v>0.51594285266294559</v>
      </c>
      <c r="X73" s="42">
        <f t="shared" si="46"/>
        <v>5.9167719705917055E-3</v>
      </c>
      <c r="Y73" s="42">
        <f t="shared" si="29"/>
        <v>3.0509907609893223E-3</v>
      </c>
      <c r="Z73" s="10">
        <f t="shared" si="47"/>
        <v>12.506453291091885</v>
      </c>
      <c r="AA73">
        <f t="shared" si="14"/>
        <v>4016654.9255727525</v>
      </c>
      <c r="AB73" s="10">
        <f t="shared" si="15"/>
        <v>4.0166549255727526</v>
      </c>
      <c r="AC73" s="10">
        <f t="shared" si="16"/>
        <v>3.9156549255727526</v>
      </c>
      <c r="AD73" s="3">
        <f t="shared" si="17"/>
        <v>567.89774119981905</v>
      </c>
      <c r="AI73" s="94">
        <f t="shared" si="28"/>
        <v>0.51594285266294559</v>
      </c>
    </row>
    <row r="74" spans="2:35">
      <c r="B74" s="39">
        <f t="shared" si="30"/>
        <v>46</v>
      </c>
      <c r="C74" s="42">
        <f t="shared" si="31"/>
        <v>0.99280575539568738</v>
      </c>
      <c r="D74" s="10">
        <f t="shared" si="32"/>
        <v>17.007194244604321</v>
      </c>
      <c r="E74" s="40">
        <f t="shared" si="33"/>
        <v>15.985611510791355</v>
      </c>
      <c r="F74" s="40">
        <f t="shared" si="34"/>
        <v>50</v>
      </c>
      <c r="G74" s="3">
        <f t="shared" si="35"/>
        <v>240.04316546762618</v>
      </c>
      <c r="H74" s="3">
        <f t="shared" si="36"/>
        <v>116.21860174682885</v>
      </c>
      <c r="I74">
        <f t="shared" si="1"/>
        <v>1.1621860174682886E-4</v>
      </c>
      <c r="J74" s="4">
        <f t="shared" si="37"/>
        <v>200.70047025369286</v>
      </c>
      <c r="K74" s="40">
        <f t="shared" si="38"/>
        <v>1.7269220868006974</v>
      </c>
      <c r="L74" s="40">
        <f t="shared" si="4"/>
        <v>4.2730779131993026</v>
      </c>
      <c r="M74" s="10">
        <f t="shared" si="39"/>
        <v>4.0166549255727526</v>
      </c>
      <c r="N74" s="10">
        <f t="shared" si="5"/>
        <v>8.26</v>
      </c>
      <c r="O74" s="10">
        <f t="shared" si="6"/>
        <v>0.31900000000000001</v>
      </c>
      <c r="P74" s="10">
        <f t="shared" si="40"/>
        <v>12.8710159965005</v>
      </c>
      <c r="Q74" s="42">
        <f t="shared" si="41"/>
        <v>8.3737484895187342E-2</v>
      </c>
      <c r="R74" s="4">
        <f t="shared" si="42"/>
        <v>423146.87704542087</v>
      </c>
      <c r="S74">
        <f t="shared" si="9"/>
        <v>4.2314687704542088E-4</v>
      </c>
      <c r="T74" s="41">
        <f t="shared" si="10"/>
        <v>2.4444156184241013E-4</v>
      </c>
      <c r="U74" s="42">
        <f t="shared" si="43"/>
        <v>0.75935822820185994</v>
      </c>
      <c r="V74" s="42">
        <f t="shared" si="44"/>
        <v>0.52251629201387584</v>
      </c>
      <c r="W74" s="42">
        <f t="shared" si="45"/>
        <v>0.5165917084314865</v>
      </c>
      <c r="X74" s="42">
        <f t="shared" si="46"/>
        <v>5.9245835823893422E-3</v>
      </c>
      <c r="Y74" s="42">
        <f t="shared" si="29"/>
        <v>3.0609253854545584E-3</v>
      </c>
      <c r="Z74" s="10">
        <f t="shared" si="47"/>
        <v>12.522115152528427</v>
      </c>
      <c r="AA74">
        <f t="shared" si="14"/>
        <v>4021558.5096225417</v>
      </c>
      <c r="AB74" s="10">
        <f t="shared" si="15"/>
        <v>4.0215585096225421</v>
      </c>
      <c r="AC74" s="10">
        <f t="shared" si="16"/>
        <v>3.9205585096225422</v>
      </c>
      <c r="AD74" s="3">
        <f t="shared" si="17"/>
        <v>568.60892090247171</v>
      </c>
      <c r="AI74" s="94">
        <f t="shared" si="28"/>
        <v>0.5165917084314865</v>
      </c>
    </row>
    <row r="75" spans="2:35">
      <c r="B75" s="39">
        <f t="shared" si="30"/>
        <v>47</v>
      </c>
      <c r="C75" s="42">
        <f t="shared" si="31"/>
        <v>1.014388489208637</v>
      </c>
      <c r="D75" s="10">
        <f t="shared" si="32"/>
        <v>16.985611510791372</v>
      </c>
      <c r="E75" s="40">
        <f t="shared" si="33"/>
        <v>16.028776978417255</v>
      </c>
      <c r="F75" s="40">
        <f t="shared" si="34"/>
        <v>50</v>
      </c>
      <c r="G75" s="3">
        <f t="shared" si="35"/>
        <v>239.91366906474849</v>
      </c>
      <c r="H75" s="3">
        <f t="shared" si="36"/>
        <v>116.21860174682885</v>
      </c>
      <c r="I75">
        <f t="shared" si="1"/>
        <v>1.1621860174682886E-4</v>
      </c>
      <c r="J75" s="4">
        <f t="shared" si="37"/>
        <v>201.78582458124924</v>
      </c>
      <c r="K75" s="40">
        <f t="shared" si="38"/>
        <v>1.7362609904808564</v>
      </c>
      <c r="L75" s="40">
        <f t="shared" si="4"/>
        <v>4.2637390095191439</v>
      </c>
      <c r="M75" s="10">
        <f t="shared" si="39"/>
        <v>4.0215585096225421</v>
      </c>
      <c r="N75" s="10">
        <f t="shared" si="5"/>
        <v>8.26</v>
      </c>
      <c r="O75" s="10">
        <f t="shared" si="6"/>
        <v>0.31900000000000001</v>
      </c>
      <c r="P75" s="10">
        <f t="shared" si="40"/>
        <v>12.876026393857096</v>
      </c>
      <c r="Q75" s="42">
        <f t="shared" si="41"/>
        <v>8.5413680108894455E-2</v>
      </c>
      <c r="R75" s="4">
        <f t="shared" si="42"/>
        <v>422658.21010294848</v>
      </c>
      <c r="S75">
        <f t="shared" si="9"/>
        <v>4.2265821010294846E-4</v>
      </c>
      <c r="T75" s="41">
        <f t="shared" si="10"/>
        <v>2.4493022878488256E-4</v>
      </c>
      <c r="U75" s="42">
        <f t="shared" si="43"/>
        <v>0.75848129094024608</v>
      </c>
      <c r="V75" s="42">
        <f t="shared" si="44"/>
        <v>0.52317131945175321</v>
      </c>
      <c r="W75" s="42">
        <f t="shared" si="45"/>
        <v>0.51723863746631393</v>
      </c>
      <c r="X75" s="42">
        <f t="shared" si="46"/>
        <v>5.9326819854392809E-3</v>
      </c>
      <c r="Y75" s="42">
        <f t="shared" si="29"/>
        <v>3.0708697186029982E-3</v>
      </c>
      <c r="Z75" s="10">
        <f t="shared" si="47"/>
        <v>12.537732618132992</v>
      </c>
      <c r="AA75">
        <f t="shared" si="14"/>
        <v>4026448.1937476993</v>
      </c>
      <c r="AB75" s="10">
        <f t="shared" si="15"/>
        <v>4.026448193747699</v>
      </c>
      <c r="AC75" s="10">
        <f t="shared" si="16"/>
        <v>3.925448193747699</v>
      </c>
      <c r="AD75" s="3">
        <f t="shared" si="17"/>
        <v>569.31808466246548</v>
      </c>
      <c r="AI75" s="94">
        <f t="shared" si="28"/>
        <v>0.51723863746631393</v>
      </c>
    </row>
    <row r="76" spans="2:35">
      <c r="B76" s="39">
        <f t="shared" si="30"/>
        <v>48</v>
      </c>
      <c r="C76" s="42">
        <f t="shared" si="31"/>
        <v>1.0359712230215867</v>
      </c>
      <c r="D76" s="10">
        <f t="shared" si="32"/>
        <v>16.964028776978424</v>
      </c>
      <c r="E76" s="40">
        <f t="shared" si="33"/>
        <v>16.071942446043156</v>
      </c>
      <c r="F76" s="40">
        <f t="shared" si="34"/>
        <v>50</v>
      </c>
      <c r="G76" s="3">
        <f t="shared" si="35"/>
        <v>239.7841726618708</v>
      </c>
      <c r="H76" s="3">
        <f t="shared" si="36"/>
        <v>116.21860174682885</v>
      </c>
      <c r="I76">
        <f t="shared" si="1"/>
        <v>1.1621860174682886E-4</v>
      </c>
      <c r="J76" s="4">
        <f t="shared" si="37"/>
        <v>202.87410570699217</v>
      </c>
      <c r="K76" s="40">
        <f t="shared" si="38"/>
        <v>1.7456250777214999</v>
      </c>
      <c r="L76" s="40">
        <f t="shared" si="4"/>
        <v>4.2543749222785001</v>
      </c>
      <c r="M76" s="10">
        <f t="shared" si="39"/>
        <v>4.026448193747699</v>
      </c>
      <c r="N76" s="10">
        <f t="shared" si="5"/>
        <v>8.26</v>
      </c>
      <c r="O76" s="10">
        <f t="shared" si="6"/>
        <v>0.31900000000000001</v>
      </c>
      <c r="P76" s="10">
        <f t="shared" si="40"/>
        <v>12.881018447461773</v>
      </c>
      <c r="Q76" s="42">
        <f t="shared" si="41"/>
        <v>8.7089225711206877E-2</v>
      </c>
      <c r="R76" s="4">
        <f t="shared" si="42"/>
        <v>422169.12245955685</v>
      </c>
      <c r="S76">
        <f t="shared" si="9"/>
        <v>4.2216912245955683E-4</v>
      </c>
      <c r="T76" s="41">
        <f t="shared" si="10"/>
        <v>2.4541931642827418E-4</v>
      </c>
      <c r="U76" s="42">
        <f t="shared" si="43"/>
        <v>0.75760359870979777</v>
      </c>
      <c r="V76" s="42">
        <f t="shared" si="44"/>
        <v>0.52382473460406476</v>
      </c>
      <c r="W76" s="42">
        <f t="shared" si="45"/>
        <v>0.51788373268637755</v>
      </c>
      <c r="X76" s="42">
        <f t="shared" si="46"/>
        <v>5.9410019176872053E-3</v>
      </c>
      <c r="Y76" s="42">
        <f t="shared" si="29"/>
        <v>3.0808241382395086E-3</v>
      </c>
      <c r="Z76" s="10">
        <f t="shared" si="47"/>
        <v>12.553307470155492</v>
      </c>
      <c r="AA76">
        <f t="shared" si="14"/>
        <v>4031324.5359541997</v>
      </c>
      <c r="AB76" s="10">
        <f t="shared" si="15"/>
        <v>4.0313245359541998</v>
      </c>
      <c r="AC76" s="10">
        <f t="shared" si="16"/>
        <v>3.9303245359541998</v>
      </c>
      <c r="AD76" s="3">
        <f t="shared" si="17"/>
        <v>570.02531340887595</v>
      </c>
      <c r="AI76" s="94">
        <f t="shared" si="28"/>
        <v>0.51788373268637755</v>
      </c>
    </row>
    <row r="77" spans="2:35">
      <c r="B77" s="39">
        <f t="shared" si="30"/>
        <v>49</v>
      </c>
      <c r="C77" s="42">
        <f t="shared" si="31"/>
        <v>1.0575539568345365</v>
      </c>
      <c r="D77" s="10">
        <f t="shared" si="32"/>
        <v>16.942446043165472</v>
      </c>
      <c r="E77" s="40">
        <f t="shared" si="33"/>
        <v>16.115107913669057</v>
      </c>
      <c r="F77" s="40">
        <f t="shared" si="34"/>
        <v>50</v>
      </c>
      <c r="G77" s="3">
        <f t="shared" si="35"/>
        <v>239.65467625899311</v>
      </c>
      <c r="H77" s="3">
        <f t="shared" si="36"/>
        <v>116.21860174682885</v>
      </c>
      <c r="I77">
        <f t="shared" si="1"/>
        <v>1.1621860174682886E-4</v>
      </c>
      <c r="J77" s="4">
        <f t="shared" si="37"/>
        <v>203.9653136309214</v>
      </c>
      <c r="K77" s="40">
        <f t="shared" si="38"/>
        <v>1.7550143485226264</v>
      </c>
      <c r="L77" s="40">
        <f t="shared" si="4"/>
        <v>4.2449856514773732</v>
      </c>
      <c r="M77" s="10">
        <f t="shared" si="39"/>
        <v>4.0313245359541998</v>
      </c>
      <c r="N77" s="10">
        <f t="shared" si="5"/>
        <v>8.26</v>
      </c>
      <c r="O77" s="10">
        <f t="shared" si="6"/>
        <v>0.31900000000000001</v>
      </c>
      <c r="P77" s="10">
        <f t="shared" si="40"/>
        <v>12.885992769965346</v>
      </c>
      <c r="Q77" s="42">
        <f t="shared" si="41"/>
        <v>8.8764124510099171E-2</v>
      </c>
      <c r="R77" s="4">
        <f t="shared" si="42"/>
        <v>421679.61525227566</v>
      </c>
      <c r="S77">
        <f t="shared" si="9"/>
        <v>4.2167961525227567E-4</v>
      </c>
      <c r="T77" s="41">
        <f t="shared" si="10"/>
        <v>2.4590882363555535E-4</v>
      </c>
      <c r="U77" s="42">
        <f t="shared" si="43"/>
        <v>0.75672515355097114</v>
      </c>
      <c r="V77" s="42">
        <f t="shared" si="44"/>
        <v>0.52447655906589108</v>
      </c>
      <c r="W77" s="42">
        <f t="shared" si="45"/>
        <v>0.51852706770931345</v>
      </c>
      <c r="X77" s="42">
        <f t="shared" si="46"/>
        <v>5.9494913565776297E-3</v>
      </c>
      <c r="Y77" s="42">
        <f t="shared" si="29"/>
        <v>3.0907889341666604E-3</v>
      </c>
      <c r="Z77" s="10">
        <f t="shared" si="47"/>
        <v>12.568841119533422</v>
      </c>
      <c r="AA77">
        <f t="shared" si="14"/>
        <v>4036187.9779935293</v>
      </c>
      <c r="AB77" s="10">
        <f t="shared" si="15"/>
        <v>4.0361879779935297</v>
      </c>
      <c r="AC77" s="10">
        <f t="shared" si="16"/>
        <v>3.9351879779935297</v>
      </c>
      <c r="AD77" s="3">
        <f t="shared" si="17"/>
        <v>570.7306712100841</v>
      </c>
      <c r="AI77" s="94">
        <f t="shared" si="28"/>
        <v>0.51852706770931345</v>
      </c>
    </row>
    <row r="78" spans="2:35">
      <c r="B78" s="39">
        <f t="shared" si="30"/>
        <v>50</v>
      </c>
      <c r="C78" s="42">
        <f t="shared" si="31"/>
        <v>1.0791366906474862</v>
      </c>
      <c r="D78" s="10">
        <f t="shared" si="32"/>
        <v>16.920863309352519</v>
      </c>
      <c r="E78" s="40">
        <f t="shared" si="33"/>
        <v>16.158273381294958</v>
      </c>
      <c r="F78" s="40">
        <f t="shared" si="34"/>
        <v>50</v>
      </c>
      <c r="G78" s="3">
        <f t="shared" si="35"/>
        <v>239.52517985611541</v>
      </c>
      <c r="H78" s="3">
        <f t="shared" si="36"/>
        <v>116.21860174682885</v>
      </c>
      <c r="I78">
        <f t="shared" si="1"/>
        <v>1.1621860174682886E-4</v>
      </c>
      <c r="J78" s="4">
        <f t="shared" si="37"/>
        <v>205.05944835303762</v>
      </c>
      <c r="K78" s="40">
        <f t="shared" si="38"/>
        <v>1.7644288028842412</v>
      </c>
      <c r="L78" s="40">
        <f t="shared" si="4"/>
        <v>4.2355711971157586</v>
      </c>
      <c r="M78" s="10">
        <f t="shared" si="39"/>
        <v>4.0361879779935297</v>
      </c>
      <c r="N78" s="10">
        <f t="shared" si="5"/>
        <v>8.26</v>
      </c>
      <c r="O78" s="10">
        <f t="shared" si="6"/>
        <v>0.31900000000000001</v>
      </c>
      <c r="P78" s="10">
        <f t="shared" si="40"/>
        <v>12.890949853436123</v>
      </c>
      <c r="Q78" s="42">
        <f t="shared" si="41"/>
        <v>9.0438379243717323E-2</v>
      </c>
      <c r="R78" s="4">
        <f t="shared" si="42"/>
        <v>421189.68961813417</v>
      </c>
      <c r="S78">
        <f t="shared" si="9"/>
        <v>4.2118968961813417E-4</v>
      </c>
      <c r="T78" s="41">
        <f t="shared" si="10"/>
        <v>2.4639874926969685E-4</v>
      </c>
      <c r="U78" s="42">
        <f t="shared" si="43"/>
        <v>0.75584595750422268</v>
      </c>
      <c r="V78" s="42">
        <f t="shared" si="44"/>
        <v>0.52512680961544966</v>
      </c>
      <c r="W78" s="42">
        <f t="shared" si="45"/>
        <v>0.51916870081532251</v>
      </c>
      <c r="X78" s="42">
        <f t="shared" si="46"/>
        <v>5.9581088001271487E-3</v>
      </c>
      <c r="Y78" s="42">
        <f t="shared" si="29"/>
        <v>3.1007643260286852E-3</v>
      </c>
      <c r="Z78" s="10">
        <f t="shared" si="47"/>
        <v>12.584334681970036</v>
      </c>
      <c r="AA78">
        <f t="shared" si="14"/>
        <v>4041038.8691820656</v>
      </c>
      <c r="AB78" s="10">
        <f t="shared" si="15"/>
        <v>4.0410388691820653</v>
      </c>
      <c r="AC78" s="10">
        <f t="shared" si="16"/>
        <v>3.9400388691820654</v>
      </c>
      <c r="AD78" s="3">
        <f t="shared" si="17"/>
        <v>571.43420872836327</v>
      </c>
      <c r="AI78" s="94">
        <f t="shared" si="28"/>
        <v>0.51916870081532251</v>
      </c>
    </row>
    <row r="79" spans="2:35">
      <c r="B79" s="39">
        <f t="shared" si="30"/>
        <v>51</v>
      </c>
      <c r="C79" s="42">
        <f t="shared" si="31"/>
        <v>1.1007194244604359</v>
      </c>
      <c r="D79" s="10">
        <f t="shared" si="32"/>
        <v>16.899280575539571</v>
      </c>
      <c r="E79" s="40">
        <f t="shared" si="33"/>
        <v>16.201438848920859</v>
      </c>
      <c r="F79" s="40">
        <f t="shared" si="34"/>
        <v>50</v>
      </c>
      <c r="G79" s="3">
        <f t="shared" si="35"/>
        <v>239.39568345323772</v>
      </c>
      <c r="H79" s="3">
        <f t="shared" si="36"/>
        <v>116.21860174682885</v>
      </c>
      <c r="I79">
        <f t="shared" si="1"/>
        <v>1.1621860174682886E-4</v>
      </c>
      <c r="J79" s="4">
        <f t="shared" si="37"/>
        <v>206.15650987334061</v>
      </c>
      <c r="K79" s="40">
        <f t="shared" si="38"/>
        <v>1.7738684408063428</v>
      </c>
      <c r="L79" s="40">
        <f t="shared" si="4"/>
        <v>4.2261315591936572</v>
      </c>
      <c r="M79" s="10">
        <f t="shared" si="39"/>
        <v>4.0410388691820653</v>
      </c>
      <c r="N79" s="10">
        <f t="shared" si="5"/>
        <v>8.26</v>
      </c>
      <c r="O79" s="10">
        <f t="shared" si="6"/>
        <v>0.31900000000000001</v>
      </c>
      <c r="P79" s="10">
        <f t="shared" si="40"/>
        <v>12.89589009411621</v>
      </c>
      <c r="Q79" s="42">
        <f t="shared" si="41"/>
        <v>9.2111992593043007E-2</v>
      </c>
      <c r="R79" s="4">
        <f t="shared" si="42"/>
        <v>420699.346694162</v>
      </c>
      <c r="S79">
        <f t="shared" si="9"/>
        <v>4.20699346694162E-4</v>
      </c>
      <c r="T79" s="41">
        <f t="shared" si="10"/>
        <v>2.4688909219366901E-4</v>
      </c>
      <c r="U79" s="42">
        <f t="shared" si="43"/>
        <v>0.7549660126100084</v>
      </c>
      <c r="V79" s="42">
        <f t="shared" si="44"/>
        <v>0.5257754992028586</v>
      </c>
      <c r="W79" s="42">
        <f t="shared" si="45"/>
        <v>0.51980867808965658</v>
      </c>
      <c r="X79" s="42">
        <f t="shared" si="46"/>
        <v>5.9668211132020144E-3</v>
      </c>
      <c r="Y79" s="42">
        <f t="shared" si="29"/>
        <v>3.1107504774967785E-3</v>
      </c>
      <c r="Z79" s="10">
        <f t="shared" si="47"/>
        <v>12.599789038296555</v>
      </c>
      <c r="AA79">
        <f t="shared" si="14"/>
        <v>4045877.4852999216</v>
      </c>
      <c r="AB79" s="10">
        <f t="shared" si="15"/>
        <v>4.045877485299922</v>
      </c>
      <c r="AC79" s="10">
        <f t="shared" si="16"/>
        <v>3.944877485299922</v>
      </c>
      <c r="AD79" s="3">
        <f t="shared" si="17"/>
        <v>572.13596596082994</v>
      </c>
      <c r="AI79" s="94">
        <f t="shared" si="28"/>
        <v>0.51980867808965658</v>
      </c>
    </row>
    <row r="80" spans="2:35">
      <c r="B80" s="39">
        <f t="shared" si="30"/>
        <v>52</v>
      </c>
      <c r="C80" s="42">
        <f t="shared" si="31"/>
        <v>1.1223021582733856</v>
      </c>
      <c r="D80" s="10">
        <f t="shared" si="32"/>
        <v>16.877697841726622</v>
      </c>
      <c r="E80" s="40">
        <f t="shared" si="33"/>
        <v>16.244604316546759</v>
      </c>
      <c r="F80" s="40">
        <f t="shared" si="34"/>
        <v>50</v>
      </c>
      <c r="G80" s="3">
        <f t="shared" si="35"/>
        <v>239.26618705036003</v>
      </c>
      <c r="H80" s="3">
        <f t="shared" si="36"/>
        <v>116.21860174682885</v>
      </c>
      <c r="I80">
        <f t="shared" si="1"/>
        <v>1.1621860174682886E-4</v>
      </c>
      <c r="J80" s="4">
        <f t="shared" si="37"/>
        <v>207.25649819182991</v>
      </c>
      <c r="K80" s="40">
        <f t="shared" si="38"/>
        <v>1.7833332622889271</v>
      </c>
      <c r="L80" s="40">
        <f t="shared" si="4"/>
        <v>4.2166667377110727</v>
      </c>
      <c r="M80" s="10">
        <f t="shared" si="39"/>
        <v>4.045877485299922</v>
      </c>
      <c r="N80" s="10">
        <f t="shared" si="5"/>
        <v>8.26</v>
      </c>
      <c r="O80" s="10">
        <f t="shared" si="6"/>
        <v>0.31900000000000001</v>
      </c>
      <c r="P80" s="10">
        <f t="shared" si="40"/>
        <v>12.900813812046982</v>
      </c>
      <c r="Q80" s="42">
        <f t="shared" si="41"/>
        <v>9.3784967191962915E-2</v>
      </c>
      <c r="R80" s="4">
        <f t="shared" si="42"/>
        <v>420208.58761738875</v>
      </c>
      <c r="S80">
        <f t="shared" si="9"/>
        <v>4.2020858761738876E-4</v>
      </c>
      <c r="T80" s="41">
        <f t="shared" si="10"/>
        <v>2.4737985127044226E-4</v>
      </c>
      <c r="U80" s="42">
        <f t="shared" si="43"/>
        <v>0.754085320908785</v>
      </c>
      <c r="V80" s="42">
        <f t="shared" si="44"/>
        <v>0.52642263773280651</v>
      </c>
      <c r="W80" s="42">
        <f t="shared" si="45"/>
        <v>0.52044703591594077</v>
      </c>
      <c r="X80" s="42">
        <f t="shared" si="46"/>
        <v>5.9756018168657388E-3</v>
      </c>
      <c r="Y80" s="42">
        <f t="shared" si="29"/>
        <v>3.1207475075496543E-3</v>
      </c>
      <c r="Z80" s="10">
        <f t="shared" si="47"/>
        <v>12.615204882381345</v>
      </c>
      <c r="AA80">
        <f t="shared" si="14"/>
        <v>4050704.0435908688</v>
      </c>
      <c r="AB80" s="10">
        <f t="shared" si="15"/>
        <v>4.0507040435908692</v>
      </c>
      <c r="AC80" s="10">
        <f t="shared" si="16"/>
        <v>3.9497040435908692</v>
      </c>
      <c r="AD80" s="3">
        <f t="shared" si="17"/>
        <v>572.83597441491941</v>
      </c>
      <c r="AI80" s="94">
        <f t="shared" si="28"/>
        <v>0.52044703591594077</v>
      </c>
    </row>
    <row r="81" spans="2:35">
      <c r="B81" s="39">
        <f t="shared" si="30"/>
        <v>53</v>
      </c>
      <c r="C81" s="42">
        <f t="shared" si="31"/>
        <v>1.1438848920863354</v>
      </c>
      <c r="D81" s="10">
        <f t="shared" si="32"/>
        <v>16.85611510791367</v>
      </c>
      <c r="E81" s="40">
        <f t="shared" si="33"/>
        <v>16.28776978417266</v>
      </c>
      <c r="F81" s="40">
        <f t="shared" si="34"/>
        <v>50</v>
      </c>
      <c r="G81" s="3">
        <f t="shared" si="35"/>
        <v>239.13669064748234</v>
      </c>
      <c r="H81" s="3">
        <f t="shared" si="36"/>
        <v>116.21860174682885</v>
      </c>
      <c r="I81">
        <f t="shared" si="1"/>
        <v>1.1621860174682886E-4</v>
      </c>
      <c r="J81" s="4">
        <f t="shared" si="37"/>
        <v>208.35941330850619</v>
      </c>
      <c r="K81" s="40">
        <f t="shared" si="38"/>
        <v>1.7928232673320001</v>
      </c>
      <c r="L81" s="40">
        <f t="shared" si="4"/>
        <v>4.2071767326679996</v>
      </c>
      <c r="M81" s="10">
        <f t="shared" si="39"/>
        <v>4.0507040435908692</v>
      </c>
      <c r="N81" s="10">
        <f t="shared" si="5"/>
        <v>8.26</v>
      </c>
      <c r="O81" s="10">
        <f t="shared" si="6"/>
        <v>0.31900000000000001</v>
      </c>
      <c r="P81" s="10">
        <f t="shared" si="40"/>
        <v>12.905721266632639</v>
      </c>
      <c r="Q81" s="42">
        <f t="shared" si="41"/>
        <v>9.5457305635281944E-2</v>
      </c>
      <c r="R81" s="4">
        <f t="shared" si="42"/>
        <v>419717.41352484381</v>
      </c>
      <c r="S81">
        <f t="shared" si="9"/>
        <v>4.1971741352484382E-4</v>
      </c>
      <c r="T81" s="41">
        <f t="shared" si="10"/>
        <v>2.478710253629872E-4</v>
      </c>
      <c r="U81" s="42">
        <f t="shared" si="43"/>
        <v>0.75320388444100839</v>
      </c>
      <c r="V81" s="42">
        <f t="shared" si="44"/>
        <v>0.52706823268814729</v>
      </c>
      <c r="W81" s="42">
        <f t="shared" si="45"/>
        <v>0.52108380295510992</v>
      </c>
      <c r="X81" s="42">
        <f t="shared" si="46"/>
        <v>5.9844297330373664E-3</v>
      </c>
      <c r="Y81" s="42">
        <f t="shared" si="29"/>
        <v>3.1307554994535543E-3</v>
      </c>
      <c r="Z81" s="10">
        <f t="shared" si="47"/>
        <v>12.630582759194281</v>
      </c>
      <c r="AA81">
        <f t="shared" si="14"/>
        <v>4055518.7146799392</v>
      </c>
      <c r="AB81" s="10">
        <f t="shared" si="15"/>
        <v>4.0555187146799394</v>
      </c>
      <c r="AC81" s="10">
        <f t="shared" si="16"/>
        <v>3.9545187146799394</v>
      </c>
      <c r="AD81" s="3">
        <f t="shared" si="17"/>
        <v>573.53425883682951</v>
      </c>
      <c r="AI81" s="94">
        <f t="shared" si="28"/>
        <v>0.52108380295510992</v>
      </c>
    </row>
    <row r="82" spans="2:35">
      <c r="B82" s="39">
        <f t="shared" si="30"/>
        <v>54</v>
      </c>
      <c r="C82" s="42">
        <f t="shared" si="31"/>
        <v>1.1654676258992851</v>
      </c>
      <c r="D82" s="10">
        <f t="shared" si="32"/>
        <v>16.834532374100718</v>
      </c>
      <c r="E82" s="40">
        <f t="shared" si="33"/>
        <v>16.330935251798561</v>
      </c>
      <c r="F82" s="40">
        <f t="shared" si="34"/>
        <v>50</v>
      </c>
      <c r="G82" s="3">
        <f t="shared" si="35"/>
        <v>239.00719424460465</v>
      </c>
      <c r="H82" s="3">
        <f t="shared" si="36"/>
        <v>116.21860174682885</v>
      </c>
      <c r="I82">
        <f t="shared" si="1"/>
        <v>1.1621860174682886E-4</v>
      </c>
      <c r="J82" s="4">
        <f t="shared" si="37"/>
        <v>209.46525522336879</v>
      </c>
      <c r="K82" s="40">
        <f t="shared" si="38"/>
        <v>1.8023384559355557</v>
      </c>
      <c r="L82" s="40">
        <f t="shared" si="4"/>
        <v>4.1976615440644443</v>
      </c>
      <c r="M82" s="10">
        <f t="shared" si="39"/>
        <v>4.0555187146799394</v>
      </c>
      <c r="N82" s="10">
        <f t="shared" si="5"/>
        <v>8.26</v>
      </c>
      <c r="O82" s="10">
        <f t="shared" si="6"/>
        <v>0.31900000000000001</v>
      </c>
      <c r="P82" s="10">
        <f t="shared" si="40"/>
        <v>12.910612668995256</v>
      </c>
      <c r="Q82" s="42">
        <f t="shared" si="41"/>
        <v>9.7129010485105263E-2</v>
      </c>
      <c r="R82" s="4">
        <f t="shared" si="42"/>
        <v>419225.82555355679</v>
      </c>
      <c r="S82">
        <f t="shared" si="9"/>
        <v>4.1922582555355679E-4</v>
      </c>
      <c r="T82" s="41">
        <f t="shared" si="10"/>
        <v>2.4836261333427423E-4</v>
      </c>
      <c r="U82" s="42">
        <f t="shared" si="43"/>
        <v>0.75232170524713526</v>
      </c>
      <c r="V82" s="42">
        <f t="shared" si="44"/>
        <v>0.52771228962239325</v>
      </c>
      <c r="W82" s="42">
        <f t="shared" si="45"/>
        <v>0.52171900171769614</v>
      </c>
      <c r="X82" s="42">
        <f t="shared" si="46"/>
        <v>5.9932879046971088E-3</v>
      </c>
      <c r="Y82" s="42">
        <f t="shared" si="29"/>
        <v>3.1407745079102237E-3</v>
      </c>
      <c r="Z82" s="10">
        <f t="shared" si="47"/>
        <v>12.645923095047392</v>
      </c>
      <c r="AA82">
        <f t="shared" si="14"/>
        <v>4060321.6320414869</v>
      </c>
      <c r="AB82" s="10">
        <f t="shared" si="15"/>
        <v>4.0603216320414868</v>
      </c>
      <c r="AC82" s="10">
        <f t="shared" si="16"/>
        <v>3.9593216320414868</v>
      </c>
      <c r="AD82" s="3">
        <f t="shared" si="17"/>
        <v>574.23083858469715</v>
      </c>
      <c r="AI82" s="94">
        <f t="shared" si="28"/>
        <v>0.52171900171769614</v>
      </c>
    </row>
    <row r="83" spans="2:35">
      <c r="B83" s="39">
        <f t="shared" si="30"/>
        <v>55</v>
      </c>
      <c r="C83" s="42">
        <f t="shared" si="31"/>
        <v>1.1870503597122348</v>
      </c>
      <c r="D83" s="10">
        <f t="shared" si="32"/>
        <v>16.812949640287769</v>
      </c>
      <c r="E83" s="40">
        <f t="shared" si="33"/>
        <v>16.374100719424462</v>
      </c>
      <c r="F83" s="40">
        <f t="shared" si="34"/>
        <v>50</v>
      </c>
      <c r="G83" s="3">
        <f t="shared" si="35"/>
        <v>238.87769784172696</v>
      </c>
      <c r="H83" s="3">
        <f t="shared" si="36"/>
        <v>116.21860174682885</v>
      </c>
      <c r="I83">
        <f t="shared" si="1"/>
        <v>1.1621860174682886E-4</v>
      </c>
      <c r="J83" s="4">
        <f t="shared" si="37"/>
        <v>210.57402393641837</v>
      </c>
      <c r="K83" s="40">
        <f t="shared" si="38"/>
        <v>1.8118788280995999</v>
      </c>
      <c r="L83" s="40">
        <f t="shared" si="4"/>
        <v>4.1881211719004003</v>
      </c>
      <c r="M83" s="10">
        <f t="shared" si="39"/>
        <v>4.0603216320414868</v>
      </c>
      <c r="N83" s="10">
        <f t="shared" si="5"/>
        <v>8.26</v>
      </c>
      <c r="O83" s="10">
        <f t="shared" si="6"/>
        <v>0.31900000000000001</v>
      </c>
      <c r="P83" s="10">
        <f t="shared" si="40"/>
        <v>12.915488191782334</v>
      </c>
      <c r="Q83" s="42">
        <f t="shared" si="41"/>
        <v>9.8800084275926583E-2</v>
      </c>
      <c r="R83" s="4">
        <f t="shared" si="42"/>
        <v>418733.82484055706</v>
      </c>
      <c r="S83">
        <f t="shared" si="9"/>
        <v>4.1873382484055704E-4</v>
      </c>
      <c r="T83" s="41">
        <f t="shared" si="10"/>
        <v>2.4885461404727398E-4</v>
      </c>
      <c r="U83" s="42">
        <f t="shared" si="43"/>
        <v>0.75143878536762154</v>
      </c>
      <c r="V83" s="42">
        <f t="shared" si="44"/>
        <v>0.52835481255425176</v>
      </c>
      <c r="W83" s="42">
        <f t="shared" si="45"/>
        <v>0.52235264981294904</v>
      </c>
      <c r="X83" s="42">
        <f t="shared" si="46"/>
        <v>6.002162741302719E-3</v>
      </c>
      <c r="Y83" s="42">
        <f t="shared" si="29"/>
        <v>3.1508045647554591E-3</v>
      </c>
      <c r="Z83" s="10">
        <f t="shared" si="47"/>
        <v>12.661226221656122</v>
      </c>
      <c r="AA83">
        <f t="shared" si="14"/>
        <v>4065112.8995325523</v>
      </c>
      <c r="AB83" s="10">
        <f t="shared" si="15"/>
        <v>4.0651128995325525</v>
      </c>
      <c r="AC83" s="10">
        <f t="shared" si="16"/>
        <v>3.9641128995325525</v>
      </c>
      <c r="AD83" s="3">
        <f t="shared" si="17"/>
        <v>574.9257287211824</v>
      </c>
      <c r="AI83" s="94">
        <f t="shared" si="28"/>
        <v>0.52235264981294904</v>
      </c>
    </row>
    <row r="84" spans="2:35">
      <c r="B84" s="39">
        <f t="shared" si="30"/>
        <v>56</v>
      </c>
      <c r="C84" s="42">
        <f t="shared" si="31"/>
        <v>1.2086330935251846</v>
      </c>
      <c r="D84" s="10">
        <f t="shared" si="32"/>
        <v>16.791366906474821</v>
      </c>
      <c r="E84" s="40">
        <f t="shared" si="33"/>
        <v>16.417266187050362</v>
      </c>
      <c r="F84" s="40">
        <f t="shared" si="34"/>
        <v>50</v>
      </c>
      <c r="G84" s="3">
        <f t="shared" si="35"/>
        <v>238.74820143884926</v>
      </c>
      <c r="H84" s="3">
        <f t="shared" si="36"/>
        <v>116.21860174682885</v>
      </c>
      <c r="I84">
        <f t="shared" si="1"/>
        <v>1.1621860174682886E-4</v>
      </c>
      <c r="J84" s="4">
        <f t="shared" si="37"/>
        <v>211.68571944765472</v>
      </c>
      <c r="K84" s="40">
        <f t="shared" si="38"/>
        <v>1.8214443838241308</v>
      </c>
      <c r="L84" s="40">
        <f t="shared" si="4"/>
        <v>4.1785556161758688</v>
      </c>
      <c r="M84" s="10">
        <f t="shared" si="39"/>
        <v>4.0651128995325525</v>
      </c>
      <c r="N84" s="10">
        <f t="shared" si="5"/>
        <v>8.26</v>
      </c>
      <c r="O84" s="10">
        <f t="shared" si="6"/>
        <v>0.31900000000000001</v>
      </c>
      <c r="P84" s="10">
        <f t="shared" si="40"/>
        <v>12.92034797696383</v>
      </c>
      <c r="Q84" s="42">
        <f t="shared" si="41"/>
        <v>0.10047052951868865</v>
      </c>
      <c r="R84" s="4">
        <f t="shared" si="42"/>
        <v>418241.41252287419</v>
      </c>
      <c r="S84">
        <f t="shared" si="9"/>
        <v>4.1824141252287417E-4</v>
      </c>
      <c r="T84" s="41">
        <f t="shared" si="10"/>
        <v>2.4934702636495684E-4</v>
      </c>
      <c r="U84" s="42">
        <f t="shared" si="43"/>
        <v>0.7505551268429238</v>
      </c>
      <c r="V84" s="42">
        <f t="shared" si="44"/>
        <v>0.52899580427827564</v>
      </c>
      <c r="W84" s="42">
        <f t="shared" si="45"/>
        <v>0.52298476094271096</v>
      </c>
      <c r="X84" s="42">
        <f t="shared" si="46"/>
        <v>6.0110433355646808E-3</v>
      </c>
      <c r="Y84" s="42">
        <f t="shared" si="29"/>
        <v>3.1608456834993897E-3</v>
      </c>
      <c r="Z84" s="10">
        <f t="shared" si="47"/>
        <v>12.676492395273312</v>
      </c>
      <c r="AA84">
        <f t="shared" si="14"/>
        <v>4069892.5973835313</v>
      </c>
      <c r="AB84" s="10">
        <f t="shared" si="15"/>
        <v>4.0698925973835314</v>
      </c>
      <c r="AC84" s="10">
        <f t="shared" si="16"/>
        <v>3.9688925973835314</v>
      </c>
      <c r="AD84" s="3">
        <f t="shared" si="17"/>
        <v>575.61894088231054</v>
      </c>
      <c r="AI84" s="94">
        <f t="shared" si="28"/>
        <v>0.52298476094271096</v>
      </c>
    </row>
    <row r="85" spans="2:35">
      <c r="B85" s="39">
        <f t="shared" si="30"/>
        <v>57</v>
      </c>
      <c r="C85" s="42">
        <f t="shared" si="31"/>
        <v>1.2302158273381343</v>
      </c>
      <c r="D85" s="10">
        <f t="shared" si="32"/>
        <v>16.769784172661868</v>
      </c>
      <c r="E85" s="40">
        <f t="shared" si="33"/>
        <v>16.460431654676263</v>
      </c>
      <c r="F85" s="40">
        <f t="shared" si="34"/>
        <v>50</v>
      </c>
      <c r="G85" s="3">
        <f t="shared" si="35"/>
        <v>238.61870503597157</v>
      </c>
      <c r="H85" s="3">
        <f t="shared" si="36"/>
        <v>116.21860174682885</v>
      </c>
      <c r="I85">
        <f t="shared" si="1"/>
        <v>1.1621860174682886E-4</v>
      </c>
      <c r="J85" s="4">
        <f t="shared" si="37"/>
        <v>212.8003417570776</v>
      </c>
      <c r="K85" s="40">
        <f t="shared" si="38"/>
        <v>1.8310351231091462</v>
      </c>
      <c r="L85" s="40">
        <f t="shared" si="4"/>
        <v>4.168964876890854</v>
      </c>
      <c r="M85" s="10">
        <f t="shared" si="39"/>
        <v>4.0698925973835314</v>
      </c>
      <c r="N85" s="10">
        <f t="shared" si="5"/>
        <v>8.26</v>
      </c>
      <c r="O85" s="10">
        <f t="shared" si="6"/>
        <v>0.31900000000000001</v>
      </c>
      <c r="P85" s="10">
        <f t="shared" si="40"/>
        <v>12.925192142027525</v>
      </c>
      <c r="Q85" s="42">
        <f t="shared" si="41"/>
        <v>0.10214034870402759</v>
      </c>
      <c r="R85" s="4">
        <f t="shared" si="42"/>
        <v>417748.58973753778</v>
      </c>
      <c r="S85">
        <f t="shared" si="9"/>
        <v>4.1774858973753779E-4</v>
      </c>
      <c r="T85" s="41">
        <f t="shared" si="10"/>
        <v>2.4983984915029323E-4</v>
      </c>
      <c r="U85" s="42">
        <f t="shared" si="43"/>
        <v>0.74967073171349841</v>
      </c>
      <c r="V85" s="42">
        <f t="shared" si="44"/>
        <v>0.52963526661473925</v>
      </c>
      <c r="W85" s="42">
        <f t="shared" si="45"/>
        <v>0.52361534569176471</v>
      </c>
      <c r="X85" s="42">
        <f t="shared" si="46"/>
        <v>6.0199209229745421E-3</v>
      </c>
      <c r="Y85" s="42">
        <f t="shared" si="29"/>
        <v>3.1708978629507961E-3</v>
      </c>
      <c r="Z85" s="10">
        <f t="shared" si="47"/>
        <v>12.691721811932876</v>
      </c>
      <c r="AA85">
        <f t="shared" si="14"/>
        <v>4074660.7869708305</v>
      </c>
      <c r="AB85" s="10">
        <f t="shared" si="15"/>
        <v>4.0746607869708305</v>
      </c>
      <c r="AC85" s="10">
        <f t="shared" si="16"/>
        <v>3.9736607869708305</v>
      </c>
      <c r="AD85" s="3">
        <f t="shared" si="17"/>
        <v>576.31048396966355</v>
      </c>
      <c r="AI85" s="94">
        <f t="shared" si="28"/>
        <v>0.52361534569176471</v>
      </c>
    </row>
    <row r="86" spans="2:35">
      <c r="B86" s="39">
        <f t="shared" si="30"/>
        <v>58</v>
      </c>
      <c r="C86" s="42">
        <f t="shared" si="31"/>
        <v>1.251798561151084</v>
      </c>
      <c r="D86" s="10">
        <f t="shared" si="32"/>
        <v>16.748201438848916</v>
      </c>
      <c r="E86" s="40">
        <f t="shared" si="33"/>
        <v>16.503597122302164</v>
      </c>
      <c r="F86" s="40">
        <f t="shared" si="34"/>
        <v>50</v>
      </c>
      <c r="G86" s="3">
        <f t="shared" si="35"/>
        <v>238.48920863309388</v>
      </c>
      <c r="H86" s="3">
        <f t="shared" si="36"/>
        <v>116.21860174682885</v>
      </c>
      <c r="I86">
        <f t="shared" si="1"/>
        <v>1.1621860174682886E-4</v>
      </c>
      <c r="J86" s="4">
        <f t="shared" si="37"/>
        <v>213.9178908646868</v>
      </c>
      <c r="K86" s="40">
        <f t="shared" si="38"/>
        <v>1.8406510459546443</v>
      </c>
      <c r="L86" s="40">
        <f t="shared" si="4"/>
        <v>4.1593489540453561</v>
      </c>
      <c r="M86" s="10">
        <f t="shared" si="39"/>
        <v>4.0746607869708305</v>
      </c>
      <c r="N86" s="10">
        <f t="shared" si="5"/>
        <v>8.26</v>
      </c>
      <c r="O86" s="10">
        <f t="shared" si="6"/>
        <v>0.31900000000000001</v>
      </c>
      <c r="P86" s="10">
        <f t="shared" si="40"/>
        <v>12.930020784910774</v>
      </c>
      <c r="Q86" s="42">
        <f t="shared" si="41"/>
        <v>0.10380954430486812</v>
      </c>
      <c r="R86" s="4">
        <f t="shared" si="42"/>
        <v>417255.35762157734</v>
      </c>
      <c r="S86">
        <f t="shared" si="9"/>
        <v>4.1725535762157732E-4</v>
      </c>
      <c r="T86" s="41">
        <f t="shared" si="10"/>
        <v>2.503330812662537E-4</v>
      </c>
      <c r="U86" s="42">
        <f t="shared" si="43"/>
        <v>0.74878560201980149</v>
      </c>
      <c r="V86" s="42">
        <f t="shared" si="44"/>
        <v>0.53027320060705174</v>
      </c>
      <c r="W86" s="42">
        <f t="shared" si="45"/>
        <v>0.52424441215748963</v>
      </c>
      <c r="X86" s="42">
        <f t="shared" si="46"/>
        <v>6.0287884495621169E-3</v>
      </c>
      <c r="Y86" s="42">
        <f t="shared" si="29"/>
        <v>3.1809610901092035E-3</v>
      </c>
      <c r="Z86" s="10">
        <f t="shared" si="47"/>
        <v>12.706914619590131</v>
      </c>
      <c r="AA86">
        <f t="shared" si="14"/>
        <v>4079417.5146178906</v>
      </c>
      <c r="AB86" s="10">
        <f t="shared" si="15"/>
        <v>4.0794175146178908</v>
      </c>
      <c r="AC86" s="10">
        <f t="shared" si="16"/>
        <v>3.9784175146178908</v>
      </c>
      <c r="AD86" s="3">
        <f t="shared" si="17"/>
        <v>577.00036470165207</v>
      </c>
      <c r="AI86" s="94">
        <f t="shared" si="28"/>
        <v>0.52424441215748963</v>
      </c>
    </row>
    <row r="87" spans="2:35">
      <c r="B87" s="39">
        <f t="shared" si="30"/>
        <v>59</v>
      </c>
      <c r="C87" s="42">
        <f t="shared" si="31"/>
        <v>1.2733812949640337</v>
      </c>
      <c r="D87" s="10">
        <f t="shared" si="32"/>
        <v>16.726618705035968</v>
      </c>
      <c r="E87" s="40">
        <f t="shared" si="33"/>
        <v>16.546762589928065</v>
      </c>
      <c r="F87" s="40">
        <f t="shared" si="34"/>
        <v>50</v>
      </c>
      <c r="G87" s="3">
        <f t="shared" si="35"/>
        <v>238.35971223021619</v>
      </c>
      <c r="H87" s="3">
        <f t="shared" si="36"/>
        <v>116.21860174682885</v>
      </c>
      <c r="I87">
        <f t="shared" si="1"/>
        <v>1.1621860174682886E-4</v>
      </c>
      <c r="J87" s="4">
        <f t="shared" si="37"/>
        <v>215.03836677048344</v>
      </c>
      <c r="K87" s="40">
        <f t="shared" si="38"/>
        <v>1.8502921523606353</v>
      </c>
      <c r="L87" s="40">
        <f t="shared" si="4"/>
        <v>4.1497078476393643</v>
      </c>
      <c r="M87" s="10">
        <f t="shared" si="39"/>
        <v>4.0794175146178908</v>
      </c>
      <c r="N87" s="10">
        <f t="shared" si="5"/>
        <v>8.26</v>
      </c>
      <c r="O87" s="10">
        <f t="shared" si="6"/>
        <v>0.31900000000000001</v>
      </c>
      <c r="P87" s="10">
        <f t="shared" si="40"/>
        <v>12.934833987925119</v>
      </c>
      <c r="Q87" s="42">
        <f t="shared" si="41"/>
        <v>0.10547811877850247</v>
      </c>
      <c r="R87" s="4">
        <f t="shared" si="42"/>
        <v>416761.71731202211</v>
      </c>
      <c r="S87">
        <f t="shared" si="9"/>
        <v>4.1676171731202209E-4</v>
      </c>
      <c r="T87" s="41">
        <f t="shared" si="10"/>
        <v>2.5082672157580892E-4</v>
      </c>
      <c r="U87" s="42">
        <f t="shared" si="43"/>
        <v>0.74789973980228919</v>
      </c>
      <c r="V87" s="42">
        <f t="shared" si="44"/>
        <v>0.53090960667928222</v>
      </c>
      <c r="W87" s="42">
        <f t="shared" si="45"/>
        <v>0.5248719664513295</v>
      </c>
      <c r="X87" s="42">
        <f t="shared" si="46"/>
        <v>6.037640227952723E-3</v>
      </c>
      <c r="Y87" s="42">
        <f t="shared" si="29"/>
        <v>3.1910353424745531E-3</v>
      </c>
      <c r="Z87" s="10">
        <f t="shared" si="47"/>
        <v>12.722070927798283</v>
      </c>
      <c r="AA87">
        <f t="shared" si="14"/>
        <v>4084162.8146248101</v>
      </c>
      <c r="AB87" s="10">
        <f t="shared" si="15"/>
        <v>4.0841628146248103</v>
      </c>
      <c r="AC87" s="10">
        <f t="shared" si="16"/>
        <v>3.9831628146248104</v>
      </c>
      <c r="AD87" s="3">
        <f t="shared" si="17"/>
        <v>577.68858805290949</v>
      </c>
      <c r="AI87" s="94">
        <f t="shared" si="28"/>
        <v>0.5248719664513295</v>
      </c>
    </row>
    <row r="88" spans="2:35">
      <c r="B88" s="39">
        <f t="shared" si="30"/>
        <v>60</v>
      </c>
      <c r="C88" s="42">
        <f t="shared" si="31"/>
        <v>1.2949640287769835</v>
      </c>
      <c r="D88" s="10">
        <f t="shared" si="32"/>
        <v>16.705035971223019</v>
      </c>
      <c r="E88" s="40">
        <f t="shared" si="33"/>
        <v>16.589928057553966</v>
      </c>
      <c r="F88" s="40">
        <f t="shared" si="34"/>
        <v>50</v>
      </c>
      <c r="G88" s="3">
        <f t="shared" si="35"/>
        <v>238.2302158273385</v>
      </c>
      <c r="H88" s="3">
        <f t="shared" si="36"/>
        <v>116.21860174682885</v>
      </c>
      <c r="I88">
        <f t="shared" si="1"/>
        <v>1.1621860174682886E-4</v>
      </c>
      <c r="J88" s="4">
        <f t="shared" si="37"/>
        <v>216.16176947446593</v>
      </c>
      <c r="K88" s="40">
        <f t="shared" si="38"/>
        <v>1.8599584423271047</v>
      </c>
      <c r="L88" s="40">
        <f t="shared" si="4"/>
        <v>4.1400415576728955</v>
      </c>
      <c r="M88" s="10">
        <f t="shared" si="39"/>
        <v>4.0841628146248103</v>
      </c>
      <c r="N88" s="10">
        <f t="shared" si="5"/>
        <v>8.26</v>
      </c>
      <c r="O88" s="10">
        <f t="shared" si="6"/>
        <v>0.31900000000000001</v>
      </c>
      <c r="P88" s="10">
        <f t="shared" si="40"/>
        <v>12.939631820881996</v>
      </c>
      <c r="Q88" s="42">
        <f t="shared" si="41"/>
        <v>0.10714607456825836</v>
      </c>
      <c r="R88" s="4">
        <f t="shared" si="42"/>
        <v>416267.66994590202</v>
      </c>
      <c r="S88">
        <f t="shared" si="9"/>
        <v>4.1626766994590204E-4</v>
      </c>
      <c r="T88" s="41">
        <f t="shared" si="10"/>
        <v>2.5132076894192898E-4</v>
      </c>
      <c r="U88" s="42">
        <f t="shared" si="43"/>
        <v>0.74701314710141842</v>
      </c>
      <c r="V88" s="42">
        <f t="shared" si="44"/>
        <v>0.53154448476150595</v>
      </c>
      <c r="W88" s="42">
        <f t="shared" si="45"/>
        <v>0.52549801309849054</v>
      </c>
      <c r="X88" s="42">
        <f t="shared" si="46"/>
        <v>6.0464716630154181E-3</v>
      </c>
      <c r="Y88" s="42">
        <f t="shared" si="29"/>
        <v>3.2011205898924747E-3</v>
      </c>
      <c r="Z88" s="10">
        <f t="shared" si="47"/>
        <v>12.737190815424158</v>
      </c>
      <c r="AA88">
        <f t="shared" si="14"/>
        <v>4088896.7116840612</v>
      </c>
      <c r="AB88" s="10">
        <f t="shared" si="15"/>
        <v>4.0888967116840611</v>
      </c>
      <c r="AC88" s="10">
        <f t="shared" si="16"/>
        <v>3.9878967116840611</v>
      </c>
      <c r="AD88" s="3">
        <f t="shared" si="17"/>
        <v>578.37515760464987</v>
      </c>
      <c r="AI88" s="94">
        <f t="shared" si="28"/>
        <v>0.52549801309849054</v>
      </c>
    </row>
    <row r="89" spans="2:35">
      <c r="B89" s="39">
        <f t="shared" si="30"/>
        <v>61</v>
      </c>
      <c r="C89" s="42">
        <f t="shared" si="31"/>
        <v>1.3165467625899332</v>
      </c>
      <c r="D89" s="10">
        <f t="shared" si="32"/>
        <v>16.683453237410067</v>
      </c>
      <c r="E89" s="40">
        <f t="shared" si="33"/>
        <v>16.633093525179866</v>
      </c>
      <c r="F89" s="40">
        <f t="shared" si="34"/>
        <v>50</v>
      </c>
      <c r="G89" s="3">
        <f t="shared" si="35"/>
        <v>238.10071942446081</v>
      </c>
      <c r="H89" s="3">
        <f t="shared" si="36"/>
        <v>116.21860174682885</v>
      </c>
      <c r="I89">
        <f t="shared" si="1"/>
        <v>1.1621860174682886E-4</v>
      </c>
      <c r="J89" s="4">
        <f t="shared" si="37"/>
        <v>217.28809897663564</v>
      </c>
      <c r="K89" s="40">
        <f t="shared" si="38"/>
        <v>1.8696499158540649</v>
      </c>
      <c r="L89" s="40">
        <f t="shared" si="4"/>
        <v>4.1303500841459346</v>
      </c>
      <c r="M89" s="10">
        <f t="shared" si="39"/>
        <v>4.0888967116840611</v>
      </c>
      <c r="N89" s="10">
        <f t="shared" si="5"/>
        <v>8.26</v>
      </c>
      <c r="O89" s="10">
        <f t="shared" si="6"/>
        <v>0.31900000000000001</v>
      </c>
      <c r="P89" s="10">
        <f t="shared" si="40"/>
        <v>12.944414343583153</v>
      </c>
      <c r="Q89" s="42">
        <f t="shared" si="41"/>
        <v>0.10881341410483993</v>
      </c>
      <c r="R89" s="4">
        <f t="shared" si="42"/>
        <v>415773.21666024625</v>
      </c>
      <c r="S89">
        <f t="shared" si="9"/>
        <v>4.1577321666024625E-4</v>
      </c>
      <c r="T89" s="41">
        <f t="shared" si="10"/>
        <v>2.5181522222758476E-4</v>
      </c>
      <c r="U89" s="42">
        <f t="shared" si="43"/>
        <v>0.74612582595764487</v>
      </c>
      <c r="V89" s="42">
        <f t="shared" si="44"/>
        <v>0.53217783439164568</v>
      </c>
      <c r="W89" s="42">
        <f t="shared" si="45"/>
        <v>0.52612255535664654</v>
      </c>
      <c r="X89" s="42">
        <f t="shared" si="46"/>
        <v>6.0552790349991392E-3</v>
      </c>
      <c r="Y89" s="42">
        <f t="shared" si="29"/>
        <v>3.2112167960325622E-3</v>
      </c>
      <c r="Z89" s="10">
        <f t="shared" si="47"/>
        <v>12.752274336816457</v>
      </c>
      <c r="AA89">
        <f t="shared" si="14"/>
        <v>4093619.2228117208</v>
      </c>
      <c r="AB89" s="10">
        <f t="shared" si="15"/>
        <v>4.0936192228117205</v>
      </c>
      <c r="AC89" s="10">
        <f t="shared" si="16"/>
        <v>3.9926192228117205</v>
      </c>
      <c r="AD89" s="3">
        <f t="shared" si="17"/>
        <v>579.06007582476002</v>
      </c>
      <c r="AI89" s="94">
        <f t="shared" si="28"/>
        <v>0.52612255535664654</v>
      </c>
    </row>
    <row r="90" spans="2:35">
      <c r="B90" s="39">
        <f t="shared" si="30"/>
        <v>62</v>
      </c>
      <c r="C90" s="42">
        <f t="shared" si="31"/>
        <v>1.3381294964028829</v>
      </c>
      <c r="D90" s="10">
        <f t="shared" si="32"/>
        <v>16.661870503597115</v>
      </c>
      <c r="E90" s="40">
        <f t="shared" si="33"/>
        <v>16.676258992805767</v>
      </c>
      <c r="F90" s="40">
        <f t="shared" si="34"/>
        <v>50</v>
      </c>
      <c r="G90" s="3">
        <f t="shared" si="35"/>
        <v>237.97122302158311</v>
      </c>
      <c r="H90" s="3">
        <f t="shared" si="36"/>
        <v>116.21860174682885</v>
      </c>
      <c r="I90">
        <f t="shared" si="1"/>
        <v>1.1621860174682886E-4</v>
      </c>
      <c r="J90" s="4">
        <f t="shared" si="37"/>
        <v>218.41735527699188</v>
      </c>
      <c r="K90" s="40">
        <f t="shared" si="38"/>
        <v>1.8793665729415097</v>
      </c>
      <c r="L90" s="40">
        <f t="shared" si="4"/>
        <v>4.1206334270584906</v>
      </c>
      <c r="M90" s="10">
        <f t="shared" si="39"/>
        <v>4.0936192228117205</v>
      </c>
      <c r="N90" s="10">
        <f t="shared" si="5"/>
        <v>8.26</v>
      </c>
      <c r="O90" s="10">
        <f t="shared" si="6"/>
        <v>0.31900000000000001</v>
      </c>
      <c r="P90" s="10">
        <f t="shared" si="40"/>
        <v>12.949181607810036</v>
      </c>
      <c r="Q90" s="42">
        <f t="shared" si="41"/>
        <v>0.1104801398074073</v>
      </c>
      <c r="R90" s="4">
        <f t="shared" si="42"/>
        <v>415278.35859208449</v>
      </c>
      <c r="S90">
        <f t="shared" si="9"/>
        <v>4.1527835859208451E-4</v>
      </c>
      <c r="T90" s="41">
        <f t="shared" si="10"/>
        <v>2.5231008029574651E-4</v>
      </c>
      <c r="U90" s="42">
        <f t="shared" si="43"/>
        <v>0.74523777841142513</v>
      </c>
      <c r="V90" s="42">
        <f t="shared" si="44"/>
        <v>0.53280965479311793</v>
      </c>
      <c r="W90" s="42">
        <f t="shared" si="45"/>
        <v>0.52674559547072597</v>
      </c>
      <c r="X90" s="42">
        <f t="shared" si="46"/>
        <v>6.064059322391957E-3</v>
      </c>
      <c r="Y90" s="42">
        <f t="shared" si="29"/>
        <v>3.221323919567086E-3</v>
      </c>
      <c r="Z90" s="10">
        <f t="shared" si="47"/>
        <v>12.767321526715046</v>
      </c>
      <c r="AA90">
        <f t="shared" si="14"/>
        <v>4098330.3588845199</v>
      </c>
      <c r="AB90" s="10">
        <f t="shared" si="15"/>
        <v>4.0983303588845201</v>
      </c>
      <c r="AC90" s="10">
        <f t="shared" si="16"/>
        <v>3.9973303588845202</v>
      </c>
      <c r="AD90" s="3">
        <f t="shared" si="17"/>
        <v>579.74334429072087</v>
      </c>
      <c r="AI90" s="94">
        <f t="shared" si="28"/>
        <v>0.52674559547072597</v>
      </c>
    </row>
    <row r="91" spans="2:35">
      <c r="B91" s="39">
        <f t="shared" si="30"/>
        <v>63</v>
      </c>
      <c r="C91" s="42">
        <f t="shared" si="31"/>
        <v>1.3597122302158327</v>
      </c>
      <c r="D91" s="10">
        <f t="shared" si="32"/>
        <v>16.640287769784166</v>
      </c>
      <c r="E91" s="40">
        <f t="shared" si="33"/>
        <v>16.719424460431668</v>
      </c>
      <c r="F91" s="40">
        <f t="shared" si="34"/>
        <v>50</v>
      </c>
      <c r="G91" s="3">
        <f t="shared" si="35"/>
        <v>237.84172661870542</v>
      </c>
      <c r="H91" s="3">
        <f t="shared" si="36"/>
        <v>116.21860174682885</v>
      </c>
      <c r="I91">
        <f t="shared" si="1"/>
        <v>1.1621860174682886E-4</v>
      </c>
      <c r="J91" s="4">
        <f t="shared" si="37"/>
        <v>219.54953837553444</v>
      </c>
      <c r="K91" s="40">
        <f t="shared" si="38"/>
        <v>1.8891084135894372</v>
      </c>
      <c r="L91" s="40">
        <f t="shared" si="4"/>
        <v>4.1108915864105633</v>
      </c>
      <c r="M91" s="10">
        <f t="shared" si="39"/>
        <v>4.0983303588845201</v>
      </c>
      <c r="N91" s="10">
        <f t="shared" si="5"/>
        <v>8.26</v>
      </c>
      <c r="O91" s="10">
        <f t="shared" si="6"/>
        <v>0.31900000000000001</v>
      </c>
      <c r="P91" s="10">
        <f t="shared" si="40"/>
        <v>12.953933658906037</v>
      </c>
      <c r="Q91" s="42">
        <f t="shared" si="41"/>
        <v>0.11214625408444864</v>
      </c>
      <c r="R91" s="4">
        <f t="shared" si="42"/>
        <v>414783.09687844623</v>
      </c>
      <c r="S91">
        <f t="shared" si="9"/>
        <v>4.1478309687844624E-4</v>
      </c>
      <c r="T91" s="41">
        <f t="shared" si="10"/>
        <v>2.5280534200938478E-4</v>
      </c>
      <c r="U91" s="42">
        <f t="shared" si="43"/>
        <v>0.74434900650321567</v>
      </c>
      <c r="V91" s="42">
        <f t="shared" si="44"/>
        <v>0.53343994494046798</v>
      </c>
      <c r="W91" s="42">
        <f t="shared" si="45"/>
        <v>0.52736713487569398</v>
      </c>
      <c r="X91" s="42">
        <f t="shared" si="46"/>
        <v>6.0728100647740035E-3</v>
      </c>
      <c r="Y91" s="42">
        <f t="shared" si="29"/>
        <v>3.2314419151177665E-3</v>
      </c>
      <c r="Z91" s="10">
        <f t="shared" si="47"/>
        <v>12.782332404185539</v>
      </c>
      <c r="AA91">
        <f t="shared" si="14"/>
        <v>4103030.1258717254</v>
      </c>
      <c r="AB91" s="10">
        <f t="shared" si="15"/>
        <v>4.103030125871725</v>
      </c>
      <c r="AC91" s="10">
        <f t="shared" si="16"/>
        <v>4.002030125871725</v>
      </c>
      <c r="AD91" s="3">
        <f t="shared" si="17"/>
        <v>580.42496386827042</v>
      </c>
      <c r="AI91" s="94">
        <f t="shared" si="28"/>
        <v>0.52736713487569398</v>
      </c>
    </row>
    <row r="92" spans="2:35">
      <c r="B92" s="39">
        <f t="shared" si="30"/>
        <v>64</v>
      </c>
      <c r="C92" s="42">
        <f t="shared" si="31"/>
        <v>1.3812949640287824</v>
      </c>
      <c r="D92" s="10">
        <f t="shared" si="32"/>
        <v>16.618705035971217</v>
      </c>
      <c r="E92" s="40">
        <f t="shared" si="33"/>
        <v>16.762589928057569</v>
      </c>
      <c r="F92" s="40">
        <f t="shared" si="34"/>
        <v>50</v>
      </c>
      <c r="G92" s="3">
        <f t="shared" si="35"/>
        <v>237.71223021582773</v>
      </c>
      <c r="H92" s="3">
        <f t="shared" si="36"/>
        <v>116.21860174682885</v>
      </c>
      <c r="I92">
        <f t="shared" ref="I92:I155" si="48">H92/1000^2</f>
        <v>1.1621860174682886E-4</v>
      </c>
      <c r="J92" s="4">
        <f t="shared" si="37"/>
        <v>220.68464827226398</v>
      </c>
      <c r="K92" s="40">
        <f t="shared" si="38"/>
        <v>1.8988754377978532</v>
      </c>
      <c r="L92" s="40">
        <f t="shared" ref="L92:L155" si="49">IF((gstar-K92)&lt;0,0,gstar-K92)</f>
        <v>4.1011245622021466</v>
      </c>
      <c r="M92" s="10">
        <f t="shared" si="39"/>
        <v>4.103030125871725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12.958670537043634</v>
      </c>
      <c r="Q92" s="42">
        <f t="shared" si="41"/>
        <v>0.11381175933448594</v>
      </c>
      <c r="R92" s="4">
        <f t="shared" si="42"/>
        <v>414287.43265636091</v>
      </c>
      <c r="S92">
        <f t="shared" ref="S92:S155" si="52">R92/1000^3</f>
        <v>4.1428743265636093E-4</v>
      </c>
      <c r="T92" s="41">
        <f t="shared" ref="T92:T155" si="53">(vc/1000^3-S92)</f>
        <v>2.5330100623147009E-4</v>
      </c>
      <c r="U92" s="42">
        <f t="shared" si="43"/>
        <v>0.7434595122734724</v>
      </c>
      <c r="V92" s="42">
        <f t="shared" si="44"/>
        <v>0.53406870361012249</v>
      </c>
      <c r="W92" s="42">
        <f t="shared" si="45"/>
        <v>0.52798717435907494</v>
      </c>
      <c r="X92" s="42">
        <f t="shared" si="46"/>
        <v>6.081529251047546E-3</v>
      </c>
      <c r="Y92" s="42">
        <f t="shared" si="29"/>
        <v>3.2415707340136416E-3</v>
      </c>
      <c r="Z92" s="10">
        <f t="shared" si="47"/>
        <v>12.797306975762456</v>
      </c>
      <c r="AA92">
        <f t="shared" ref="AA92:AA155" si="54">Z92*rat*to+patm*1000000</f>
        <v>4107718.5258192364</v>
      </c>
      <c r="AB92" s="10">
        <f t="shared" ref="AB92:AB155" si="55">AA92/1000000</f>
        <v>4.1077185258192364</v>
      </c>
      <c r="AC92" s="10">
        <f t="shared" ref="AC92:AC155" si="56">AB92-patm</f>
        <v>4.0067185258192364</v>
      </c>
      <c r="AD92" s="3">
        <f t="shared" ref="AD92:AD155" si="57">AC92*1000000/6895</f>
        <v>581.10493485413144</v>
      </c>
      <c r="AI92" s="94">
        <f t="shared" si="28"/>
        <v>0.52798717435907494</v>
      </c>
    </row>
    <row r="93" spans="2:35">
      <c r="B93" s="39">
        <f t="shared" si="30"/>
        <v>65</v>
      </c>
      <c r="C93" s="42">
        <f t="shared" si="31"/>
        <v>1.4028776978417321</v>
      </c>
      <c r="D93" s="10">
        <f t="shared" si="32"/>
        <v>16.597122302158265</v>
      </c>
      <c r="E93" s="40">
        <f t="shared" si="33"/>
        <v>16.80575539568347</v>
      </c>
      <c r="F93" s="40">
        <f t="shared" si="34"/>
        <v>50</v>
      </c>
      <c r="G93" s="3">
        <f t="shared" si="35"/>
        <v>237.58273381295004</v>
      </c>
      <c r="H93" s="3">
        <f t="shared" si="36"/>
        <v>116.21860174682885</v>
      </c>
      <c r="I93">
        <f t="shared" si="48"/>
        <v>1.1621860174682886E-4</v>
      </c>
      <c r="J93" s="4">
        <f t="shared" si="37"/>
        <v>221.82268496718029</v>
      </c>
      <c r="K93" s="40">
        <f t="shared" si="38"/>
        <v>1.9086676455667559</v>
      </c>
      <c r="L93" s="40">
        <f t="shared" si="49"/>
        <v>4.0913323544332441</v>
      </c>
      <c r="M93" s="10">
        <f t="shared" si="39"/>
        <v>4.1077185258192364</v>
      </c>
      <c r="N93" s="10">
        <f t="shared" si="50"/>
        <v>8.26</v>
      </c>
      <c r="O93" s="10">
        <f t="shared" si="51"/>
        <v>0.31900000000000001</v>
      </c>
      <c r="P93" s="10">
        <f t="shared" si="40"/>
        <v>12.963392278235949</v>
      </c>
      <c r="Q93" s="42">
        <f t="shared" si="41"/>
        <v>0.11547665794664817</v>
      </c>
      <c r="R93" s="4">
        <f t="shared" si="42"/>
        <v>413791.36706285801</v>
      </c>
      <c r="S93">
        <f t="shared" si="52"/>
        <v>4.1379136706285802E-4</v>
      </c>
      <c r="T93" s="41">
        <f t="shared" si="53"/>
        <v>2.5379707182497299E-4</v>
      </c>
      <c r="U93" s="42">
        <f t="shared" si="43"/>
        <v>0.74256929776265179</v>
      </c>
      <c r="V93" s="42">
        <f t="shared" si="44"/>
        <v>0.53469592942027244</v>
      </c>
      <c r="W93" s="42">
        <f t="shared" si="45"/>
        <v>0.52860571419078406</v>
      </c>
      <c r="X93" s="42">
        <f t="shared" si="46"/>
        <v>6.0902152294883827E-3</v>
      </c>
      <c r="Y93" s="42">
        <f t="shared" si="29"/>
        <v>3.2517103248969862E-3</v>
      </c>
      <c r="Z93" s="10">
        <f t="shared" si="47"/>
        <v>12.812245237957178</v>
      </c>
      <c r="AA93">
        <f t="shared" si="54"/>
        <v>4112395.5576347965</v>
      </c>
      <c r="AB93" s="10">
        <f t="shared" si="55"/>
        <v>4.1123955576347964</v>
      </c>
      <c r="AC93" s="10">
        <f t="shared" si="56"/>
        <v>4.0113955576347964</v>
      </c>
      <c r="AD93" s="3">
        <f t="shared" si="57"/>
        <v>581.78325708989075</v>
      </c>
      <c r="AI93" s="94">
        <f t="shared" ref="AI93:AI156" si="58">($M93-patm)*1000000*$I93/SQRT(rat*to)*SQRT(k)*(2/(k+1))^((k+1)/2/(k-1))</f>
        <v>0.52860571419078406</v>
      </c>
    </row>
    <row r="94" spans="2:35">
      <c r="B94" s="39">
        <f t="shared" si="30"/>
        <v>66</v>
      </c>
      <c r="C94" s="42">
        <f t="shared" si="31"/>
        <v>1.4244604316546818</v>
      </c>
      <c r="D94" s="10">
        <f t="shared" si="32"/>
        <v>16.575539568345313</v>
      </c>
      <c r="E94" s="40">
        <f t="shared" si="33"/>
        <v>16.84892086330937</v>
      </c>
      <c r="F94" s="40">
        <f t="shared" si="34"/>
        <v>50</v>
      </c>
      <c r="G94" s="3">
        <f t="shared" si="35"/>
        <v>237.45323741007235</v>
      </c>
      <c r="H94" s="3">
        <f t="shared" si="36"/>
        <v>116.21860174682885</v>
      </c>
      <c r="I94">
        <f t="shared" si="48"/>
        <v>1.1621860174682886E-4</v>
      </c>
      <c r="J94" s="4">
        <f t="shared" si="37"/>
        <v>222.96364846028314</v>
      </c>
      <c r="K94" s="40">
        <f t="shared" si="38"/>
        <v>1.9184850368961432</v>
      </c>
      <c r="L94" s="40">
        <f t="shared" si="49"/>
        <v>4.0815149631038565</v>
      </c>
      <c r="M94" s="10">
        <f t="shared" si="39"/>
        <v>4.1123955576347964</v>
      </c>
      <c r="N94" s="10">
        <f t="shared" si="50"/>
        <v>8.26</v>
      </c>
      <c r="O94" s="10">
        <f t="shared" si="51"/>
        <v>0.31900000000000001</v>
      </c>
      <c r="P94" s="10">
        <f t="shared" si="40"/>
        <v>12.968098915143372</v>
      </c>
      <c r="Q94" s="42">
        <f t="shared" si="41"/>
        <v>0.11714095230113884</v>
      </c>
      <c r="R94" s="4">
        <f t="shared" si="42"/>
        <v>413294.90123496717</v>
      </c>
      <c r="S94">
        <f t="shared" si="52"/>
        <v>4.1329490123496717E-4</v>
      </c>
      <c r="T94" s="41">
        <f t="shared" si="53"/>
        <v>2.5429353765286385E-4</v>
      </c>
      <c r="U94" s="42">
        <f t="shared" si="43"/>
        <v>0.74167836501121032</v>
      </c>
      <c r="V94" s="42">
        <f t="shared" si="44"/>
        <v>0.53532162086443602</v>
      </c>
      <c r="W94" s="42">
        <f t="shared" si="45"/>
        <v>0.52922275422672016</v>
      </c>
      <c r="X94" s="42">
        <f t="shared" si="46"/>
        <v>6.0988666377158607E-3</v>
      </c>
      <c r="Y94" s="42">
        <f t="shared" ref="Y94:Y157" si="59">IF((X94*(Q94-Q93)+Y93)&lt;0,0,X94*(Q94-Q93)+Y93)</f>
        <v>3.2618606342109282E-3</v>
      </c>
      <c r="Z94" s="10">
        <f t="shared" si="47"/>
        <v>12.827147179271597</v>
      </c>
      <c r="AA94">
        <f t="shared" si="54"/>
        <v>4117061.2177184564</v>
      </c>
      <c r="AB94" s="10">
        <f t="shared" si="55"/>
        <v>4.1170612177184562</v>
      </c>
      <c r="AC94" s="10">
        <f t="shared" si="56"/>
        <v>4.0160612177184563</v>
      </c>
      <c r="AD94" s="3">
        <f t="shared" si="57"/>
        <v>582.45993005343826</v>
      </c>
      <c r="AI94" s="94">
        <f t="shared" si="58"/>
        <v>0.52922275422672016</v>
      </c>
    </row>
    <row r="95" spans="2:35">
      <c r="B95" s="39">
        <f t="shared" si="30"/>
        <v>67</v>
      </c>
      <c r="C95" s="42">
        <f t="shared" si="31"/>
        <v>1.4460431654676316</v>
      </c>
      <c r="D95" s="10">
        <f t="shared" si="32"/>
        <v>16.553956834532364</v>
      </c>
      <c r="E95" s="40">
        <f t="shared" si="33"/>
        <v>16.892086330935271</v>
      </c>
      <c r="F95" s="40">
        <f t="shared" si="34"/>
        <v>50</v>
      </c>
      <c r="G95" s="3">
        <f t="shared" si="35"/>
        <v>237.32374100719466</v>
      </c>
      <c r="H95" s="3">
        <f t="shared" si="36"/>
        <v>116.21860174682885</v>
      </c>
      <c r="I95">
        <f t="shared" si="48"/>
        <v>1.1621860174682886E-4</v>
      </c>
      <c r="J95" s="4">
        <f t="shared" si="37"/>
        <v>224.10753875157275</v>
      </c>
      <c r="K95" s="40">
        <f t="shared" si="38"/>
        <v>1.9283276117860173</v>
      </c>
      <c r="L95" s="40">
        <f t="shared" si="49"/>
        <v>4.0716723882139831</v>
      </c>
      <c r="M95" s="10">
        <f t="shared" si="39"/>
        <v>4.1170612177184562</v>
      </c>
      <c r="N95" s="10">
        <f t="shared" si="50"/>
        <v>8.26</v>
      </c>
      <c r="O95" s="10">
        <f t="shared" si="51"/>
        <v>0.31900000000000001</v>
      </c>
      <c r="P95" s="10">
        <f t="shared" si="40"/>
        <v>12.972790477720764</v>
      </c>
      <c r="Q95" s="42">
        <f t="shared" si="41"/>
        <v>0.11880464476961858</v>
      </c>
      <c r="R95" s="4">
        <f t="shared" si="42"/>
        <v>412798.03630971781</v>
      </c>
      <c r="S95">
        <f t="shared" si="52"/>
        <v>4.1279803630971779E-4</v>
      </c>
      <c r="T95" s="41">
        <f t="shared" si="53"/>
        <v>2.5479040257811323E-4</v>
      </c>
      <c r="U95" s="42">
        <f t="shared" si="43"/>
        <v>0.74078671605960411</v>
      </c>
      <c r="V95" s="42">
        <f t="shared" si="44"/>
        <v>0.53594577633748908</v>
      </c>
      <c r="W95" s="42">
        <f t="shared" si="45"/>
        <v>0.52983829399194238</v>
      </c>
      <c r="X95" s="42">
        <f t="shared" si="46"/>
        <v>6.1074823455466998E-3</v>
      </c>
      <c r="Y95" s="42">
        <f t="shared" si="59"/>
        <v>3.2720216065905872E-3</v>
      </c>
      <c r="Z95" s="10">
        <f t="shared" si="47"/>
        <v>12.842012781809771</v>
      </c>
      <c r="AA95">
        <f t="shared" si="54"/>
        <v>4121715.5004671612</v>
      </c>
      <c r="AB95" s="10">
        <f t="shared" si="55"/>
        <v>4.1217155004671611</v>
      </c>
      <c r="AC95" s="10">
        <f t="shared" si="56"/>
        <v>4.0207155004671611</v>
      </c>
      <c r="AD95" s="3">
        <f t="shared" si="57"/>
        <v>583.13495293214805</v>
      </c>
      <c r="AI95" s="94">
        <f t="shared" si="58"/>
        <v>0.52983829399194238</v>
      </c>
    </row>
    <row r="96" spans="2:35">
      <c r="B96" s="39">
        <f t="shared" si="30"/>
        <v>68</v>
      </c>
      <c r="C96" s="42">
        <f t="shared" si="31"/>
        <v>1.4676258992805813</v>
      </c>
      <c r="D96" s="10">
        <f t="shared" si="32"/>
        <v>16.532374100719416</v>
      </c>
      <c r="E96" s="40">
        <f t="shared" si="33"/>
        <v>16.935251798561172</v>
      </c>
      <c r="F96" s="40">
        <f t="shared" si="34"/>
        <v>50</v>
      </c>
      <c r="G96" s="3">
        <f t="shared" si="35"/>
        <v>237.19424460431696</v>
      </c>
      <c r="H96" s="3">
        <f t="shared" si="36"/>
        <v>116.21860174682885</v>
      </c>
      <c r="I96">
        <f t="shared" si="48"/>
        <v>1.1621860174682886E-4</v>
      </c>
      <c r="J96" s="4">
        <f t="shared" si="37"/>
        <v>225.25435584104889</v>
      </c>
      <c r="K96" s="40">
        <f t="shared" si="38"/>
        <v>1.9381953702363761</v>
      </c>
      <c r="L96" s="40">
        <f t="shared" si="49"/>
        <v>4.0618046297636239</v>
      </c>
      <c r="M96" s="10">
        <f t="shared" si="39"/>
        <v>4.1217155004671611</v>
      </c>
      <c r="N96" s="10">
        <f t="shared" si="50"/>
        <v>8.26</v>
      </c>
      <c r="O96" s="10">
        <f t="shared" si="51"/>
        <v>0.31900000000000001</v>
      </c>
      <c r="P96" s="10">
        <f t="shared" si="40"/>
        <v>12.977466993735153</v>
      </c>
      <c r="Q96" s="42">
        <f t="shared" si="41"/>
        <v>0.12046773771552002</v>
      </c>
      <c r="R96" s="4">
        <f t="shared" si="42"/>
        <v>412300.77342413954</v>
      </c>
      <c r="S96">
        <f t="shared" si="52"/>
        <v>4.1230077342413956E-4</v>
      </c>
      <c r="T96" s="41">
        <f t="shared" si="53"/>
        <v>2.5528766546369146E-4</v>
      </c>
      <c r="U96" s="42">
        <f t="shared" si="43"/>
        <v>0.73989435294828965</v>
      </c>
      <c r="V96" s="42">
        <f t="shared" si="44"/>
        <v>0.53656839415597279</v>
      </c>
      <c r="W96" s="42">
        <f t="shared" si="45"/>
        <v>0.53045233274724068</v>
      </c>
      <c r="X96" s="42">
        <f t="shared" si="46"/>
        <v>6.1160614087321097E-3</v>
      </c>
      <c r="Y96" s="42">
        <f t="shared" si="59"/>
        <v>3.2821931851761497E-3</v>
      </c>
      <c r="Z96" s="10">
        <f t="shared" si="47"/>
        <v>12.856842022565178</v>
      </c>
      <c r="AA96">
        <f t="shared" si="54"/>
        <v>4126358.3986777808</v>
      </c>
      <c r="AB96" s="10">
        <f t="shared" si="55"/>
        <v>4.1263583986777803</v>
      </c>
      <c r="AC96" s="10">
        <f t="shared" si="56"/>
        <v>4.0253583986777803</v>
      </c>
      <c r="AD96" s="3">
        <f t="shared" si="57"/>
        <v>583.80832468133144</v>
      </c>
      <c r="AI96" s="94">
        <f t="shared" si="58"/>
        <v>0.53045233274724068</v>
      </c>
    </row>
    <row r="97" spans="2:35">
      <c r="B97" s="39">
        <f t="shared" si="30"/>
        <v>69</v>
      </c>
      <c r="C97" s="42">
        <f t="shared" si="31"/>
        <v>1.489208633093531</v>
      </c>
      <c r="D97" s="10">
        <f t="shared" si="32"/>
        <v>16.510791366906464</v>
      </c>
      <c r="E97" s="40">
        <f t="shared" si="33"/>
        <v>16.978417266187073</v>
      </c>
      <c r="F97" s="40">
        <f t="shared" si="34"/>
        <v>50</v>
      </c>
      <c r="G97" s="3">
        <f t="shared" si="35"/>
        <v>237.06474820143927</v>
      </c>
      <c r="H97" s="3">
        <f t="shared" si="36"/>
        <v>116.21860174682885</v>
      </c>
      <c r="I97">
        <f t="shared" si="48"/>
        <v>1.1621860174682886E-4</v>
      </c>
      <c r="J97" s="4">
        <f t="shared" si="37"/>
        <v>226.40409972871157</v>
      </c>
      <c r="K97" s="40">
        <f t="shared" si="38"/>
        <v>1.9480883122472195</v>
      </c>
      <c r="L97" s="40">
        <f t="shared" si="49"/>
        <v>4.0519116877527805</v>
      </c>
      <c r="M97" s="10">
        <f t="shared" si="39"/>
        <v>4.1263583986777803</v>
      </c>
      <c r="N97" s="10">
        <f t="shared" si="50"/>
        <v>8.26</v>
      </c>
      <c r="O97" s="10">
        <f t="shared" si="51"/>
        <v>0.31900000000000001</v>
      </c>
      <c r="P97" s="10">
        <f t="shared" si="40"/>
        <v>12.982128489179004</v>
      </c>
      <c r="Q97" s="42">
        <f t="shared" si="41"/>
        <v>0.1221302334943085</v>
      </c>
      <c r="R97" s="4">
        <f t="shared" si="42"/>
        <v>411803.1137152618</v>
      </c>
      <c r="S97">
        <f t="shared" si="52"/>
        <v>4.1180311371526179E-4</v>
      </c>
      <c r="T97" s="41">
        <f t="shared" si="53"/>
        <v>2.5578532517256923E-4</v>
      </c>
      <c r="U97" s="42">
        <f t="shared" si="43"/>
        <v>0.73900127771772306</v>
      </c>
      <c r="V97" s="42">
        <f t="shared" si="44"/>
        <v>0.53718947257562577</v>
      </c>
      <c r="W97" s="42">
        <f t="shared" si="45"/>
        <v>0.53106486954230747</v>
      </c>
      <c r="X97" s="42">
        <f t="shared" si="46"/>
        <v>6.1246030333182988E-3</v>
      </c>
      <c r="Y97" s="42">
        <f t="shared" si="59"/>
        <v>3.2923753118657964E-3</v>
      </c>
      <c r="Z97" s="10">
        <f t="shared" si="47"/>
        <v>12.8716348744579</v>
      </c>
      <c r="AA97">
        <f t="shared" si="54"/>
        <v>4130989.9038718445</v>
      </c>
      <c r="AB97" s="10">
        <f t="shared" si="55"/>
        <v>4.1309899038718445</v>
      </c>
      <c r="AC97" s="10">
        <f t="shared" si="56"/>
        <v>4.0299899038718445</v>
      </c>
      <c r="AD97" s="3">
        <f t="shared" si="57"/>
        <v>584.48004407133351</v>
      </c>
      <c r="AI97" s="94">
        <f t="shared" si="58"/>
        <v>0.53106486954230747</v>
      </c>
    </row>
    <row r="98" spans="2:35">
      <c r="B98" s="39">
        <f t="shared" si="30"/>
        <v>70</v>
      </c>
      <c r="C98" s="42">
        <f t="shared" si="31"/>
        <v>1.5107913669064807</v>
      </c>
      <c r="D98" s="10">
        <f t="shared" si="32"/>
        <v>16.489208633093511</v>
      </c>
      <c r="E98" s="40">
        <f t="shared" si="33"/>
        <v>17.021582733812973</v>
      </c>
      <c r="F98" s="40">
        <f t="shared" si="34"/>
        <v>50</v>
      </c>
      <c r="G98" s="3">
        <f t="shared" si="35"/>
        <v>236.93525179856158</v>
      </c>
      <c r="H98" s="3">
        <f t="shared" si="36"/>
        <v>116.21860174682885</v>
      </c>
      <c r="I98">
        <f t="shared" si="48"/>
        <v>1.1621860174682886E-4</v>
      </c>
      <c r="J98" s="4">
        <f t="shared" si="37"/>
        <v>227.55677041456147</v>
      </c>
      <c r="K98" s="40">
        <f t="shared" si="38"/>
        <v>1.9580064378185533</v>
      </c>
      <c r="L98" s="40">
        <f t="shared" si="49"/>
        <v>4.0419935621814469</v>
      </c>
      <c r="M98" s="10">
        <f t="shared" si="39"/>
        <v>4.1309899038718445</v>
      </c>
      <c r="N98" s="10">
        <f t="shared" si="50"/>
        <v>8.26</v>
      </c>
      <c r="O98" s="10">
        <f t="shared" si="51"/>
        <v>0.31900000000000001</v>
      </c>
      <c r="P98" s="10">
        <f t="shared" si="40"/>
        <v>12.986774988603063</v>
      </c>
      <c r="Q98" s="42">
        <f t="shared" si="41"/>
        <v>0.12379213445369913</v>
      </c>
      <c r="R98" s="4">
        <f t="shared" si="42"/>
        <v>411305.05832011398</v>
      </c>
      <c r="S98">
        <f t="shared" si="52"/>
        <v>4.1130505832011398E-4</v>
      </c>
      <c r="T98" s="41">
        <f t="shared" si="53"/>
        <v>2.5628338056771704E-4</v>
      </c>
      <c r="U98" s="42">
        <f t="shared" si="43"/>
        <v>0.73810749240836049</v>
      </c>
      <c r="V98" s="42">
        <f t="shared" si="44"/>
        <v>0.53780900980422797</v>
      </c>
      <c r="W98" s="42">
        <f t="shared" si="45"/>
        <v>0.53167590325857927</v>
      </c>
      <c r="X98" s="42">
        <f t="shared" si="46"/>
        <v>6.1331065456486922E-3</v>
      </c>
      <c r="Y98" s="42">
        <f t="shared" si="59"/>
        <v>3.3025679275180547E-3</v>
      </c>
      <c r="Z98" s="10">
        <f t="shared" si="47"/>
        <v>12.886391307162528</v>
      </c>
      <c r="AA98">
        <f t="shared" si="54"/>
        <v>4135610.0065547465</v>
      </c>
      <c r="AB98" s="10">
        <f t="shared" si="55"/>
        <v>4.1356100065547468</v>
      </c>
      <c r="AC98" s="10">
        <f t="shared" si="56"/>
        <v>4.0346100065547468</v>
      </c>
      <c r="AD98" s="3">
        <f t="shared" si="57"/>
        <v>585.15010972512641</v>
      </c>
      <c r="AI98" s="94">
        <f t="shared" si="58"/>
        <v>0.53167590325857927</v>
      </c>
    </row>
    <row r="99" spans="2:35">
      <c r="B99" s="39">
        <f t="shared" si="30"/>
        <v>71</v>
      </c>
      <c r="C99" s="42">
        <f t="shared" si="31"/>
        <v>1.5323741007194305</v>
      </c>
      <c r="D99" s="10">
        <f t="shared" si="32"/>
        <v>16.467625899280563</v>
      </c>
      <c r="E99" s="40">
        <f t="shared" si="33"/>
        <v>17.064748201438874</v>
      </c>
      <c r="F99" s="40">
        <f t="shared" si="34"/>
        <v>50</v>
      </c>
      <c r="G99" s="3">
        <f t="shared" si="35"/>
        <v>236.80575539568389</v>
      </c>
      <c r="H99" s="3">
        <f t="shared" si="36"/>
        <v>116.21860174682885</v>
      </c>
      <c r="I99">
        <f t="shared" si="48"/>
        <v>1.1621860174682886E-4</v>
      </c>
      <c r="J99" s="4">
        <f t="shared" si="37"/>
        <v>228.71236789859745</v>
      </c>
      <c r="K99" s="40">
        <f t="shared" si="38"/>
        <v>1.9679497469503682</v>
      </c>
      <c r="L99" s="40">
        <f t="shared" si="49"/>
        <v>4.0320502530496318</v>
      </c>
      <c r="M99" s="10">
        <f t="shared" si="39"/>
        <v>4.1356100065547468</v>
      </c>
      <c r="N99" s="10">
        <f t="shared" si="50"/>
        <v>8.26</v>
      </c>
      <c r="O99" s="10">
        <f t="shared" si="51"/>
        <v>0.31900000000000001</v>
      </c>
      <c r="P99" s="10">
        <f t="shared" si="40"/>
        <v>12.991406515381888</v>
      </c>
      <c r="Q99" s="42">
        <f t="shared" si="41"/>
        <v>0.12545344293383912</v>
      </c>
      <c r="R99" s="4">
        <f t="shared" si="42"/>
        <v>410806.60837572586</v>
      </c>
      <c r="S99">
        <f t="shared" si="52"/>
        <v>4.1080660837572588E-4</v>
      </c>
      <c r="T99" s="41">
        <f t="shared" si="53"/>
        <v>2.5678183051210514E-4</v>
      </c>
      <c r="U99" s="42">
        <f t="shared" si="43"/>
        <v>0.73721299906065874</v>
      </c>
      <c r="V99" s="42">
        <f t="shared" si="44"/>
        <v>0.5384270040121516</v>
      </c>
      <c r="W99" s="42">
        <f t="shared" si="45"/>
        <v>0.53228543264343442</v>
      </c>
      <c r="X99" s="42">
        <f t="shared" si="46"/>
        <v>6.1415713687171802E-3</v>
      </c>
      <c r="Y99" s="42">
        <f t="shared" si="59"/>
        <v>3.3127709721142897E-3</v>
      </c>
      <c r="Z99" s="10">
        <f t="shared" si="47"/>
        <v>12.901111287771274</v>
      </c>
      <c r="AA99">
        <f t="shared" si="54"/>
        <v>4140218.696423362</v>
      </c>
      <c r="AB99" s="10">
        <f t="shared" si="55"/>
        <v>4.1402186964233616</v>
      </c>
      <c r="AC99" s="10">
        <f t="shared" si="56"/>
        <v>4.0392186964233616</v>
      </c>
      <c r="AD99" s="3">
        <f t="shared" si="57"/>
        <v>585.81852014842082</v>
      </c>
      <c r="AI99" s="94">
        <f t="shared" si="58"/>
        <v>0.53228543264343442</v>
      </c>
    </row>
    <row r="100" spans="2:35">
      <c r="B100" s="39">
        <f t="shared" si="30"/>
        <v>72</v>
      </c>
      <c r="C100" s="42">
        <f t="shared" si="31"/>
        <v>1.5539568345323802</v>
      </c>
      <c r="D100" s="10">
        <f t="shared" si="32"/>
        <v>16.446043165467614</v>
      </c>
      <c r="E100" s="40">
        <f t="shared" si="33"/>
        <v>17.107913669064775</v>
      </c>
      <c r="F100" s="40">
        <f t="shared" si="34"/>
        <v>50</v>
      </c>
      <c r="G100" s="3">
        <f t="shared" si="35"/>
        <v>236.6762589928062</v>
      </c>
      <c r="H100" s="3">
        <f t="shared" si="36"/>
        <v>116.21860174682885</v>
      </c>
      <c r="I100">
        <f t="shared" si="48"/>
        <v>1.1621860174682886E-4</v>
      </c>
      <c r="J100" s="4">
        <f t="shared" si="37"/>
        <v>229.87089218082065</v>
      </c>
      <c r="K100" s="40">
        <f t="shared" si="38"/>
        <v>1.9779182396426733</v>
      </c>
      <c r="L100" s="40">
        <f t="shared" si="49"/>
        <v>4.0220817603573265</v>
      </c>
      <c r="M100" s="10">
        <f t="shared" si="39"/>
        <v>4.1402186964233616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12.996023091926533</v>
      </c>
      <c r="Q100" s="42">
        <f t="shared" si="41"/>
        <v>0.12711416126746208</v>
      </c>
      <c r="R100" s="4">
        <f t="shared" si="42"/>
        <v>410307.76501912664</v>
      </c>
      <c r="S100">
        <f t="shared" si="52"/>
        <v>4.1030776501912666E-4</v>
      </c>
      <c r="T100" s="41">
        <f t="shared" si="53"/>
        <v>2.5728067386870436E-4</v>
      </c>
      <c r="U100" s="42">
        <f t="shared" si="43"/>
        <v>0.73631779971507372</v>
      </c>
      <c r="V100" s="42">
        <f t="shared" si="44"/>
        <v>0.53904345334231429</v>
      </c>
      <c r="W100" s="42">
        <f t="shared" si="45"/>
        <v>0.53289345633758323</v>
      </c>
      <c r="X100" s="42">
        <f t="shared" si="46"/>
        <v>6.149997004731067E-3</v>
      </c>
      <c r="Y100" s="42">
        <f t="shared" si="59"/>
        <v>3.3229843848917731E-3</v>
      </c>
      <c r="Z100" s="10">
        <f t="shared" si="47"/>
        <v>12.915794781335036</v>
      </c>
      <c r="AA100">
        <f t="shared" si="54"/>
        <v>4144815.9625354507</v>
      </c>
      <c r="AB100" s="10">
        <f t="shared" si="55"/>
        <v>4.1448159625354508</v>
      </c>
      <c r="AC100" s="10">
        <f t="shared" si="56"/>
        <v>4.0438159625354508</v>
      </c>
      <c r="AD100" s="3">
        <f t="shared" si="57"/>
        <v>586.4852737542351</v>
      </c>
      <c r="AI100" s="94">
        <f t="shared" si="58"/>
        <v>0.53289345633758323</v>
      </c>
    </row>
    <row r="101" spans="2:35">
      <c r="B101" s="39">
        <f t="shared" si="30"/>
        <v>73</v>
      </c>
      <c r="C101" s="42">
        <f t="shared" si="31"/>
        <v>1.5755395683453299</v>
      </c>
      <c r="D101" s="10">
        <f t="shared" si="32"/>
        <v>16.424460431654662</v>
      </c>
      <c r="E101" s="40">
        <f t="shared" si="33"/>
        <v>17.151079136690676</v>
      </c>
      <c r="F101" s="40">
        <f t="shared" si="34"/>
        <v>50</v>
      </c>
      <c r="G101" s="3">
        <f t="shared" si="35"/>
        <v>236.54676258992851</v>
      </c>
      <c r="H101" s="3">
        <f t="shared" si="36"/>
        <v>116.21860174682885</v>
      </c>
      <c r="I101">
        <f t="shared" si="48"/>
        <v>1.1621860174682886E-4</v>
      </c>
      <c r="J101" s="4">
        <f t="shared" si="37"/>
        <v>231.03234326122993</v>
      </c>
      <c r="K101" s="40">
        <f t="shared" si="38"/>
        <v>1.9879119158954595</v>
      </c>
      <c r="L101" s="40">
        <f t="shared" si="49"/>
        <v>4.0120880841045405</v>
      </c>
      <c r="M101" s="10">
        <f t="shared" si="39"/>
        <v>4.1448159625354508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13.00062473985796</v>
      </c>
      <c r="Q101" s="42">
        <f t="shared" si="41"/>
        <v>0.1287742917800197</v>
      </c>
      <c r="R101" s="4">
        <f t="shared" si="42"/>
        <v>409808.52938734618</v>
      </c>
      <c r="S101">
        <f t="shared" si="52"/>
        <v>4.0980852938734619E-4</v>
      </c>
      <c r="T101" s="41">
        <f t="shared" si="53"/>
        <v>2.5777990950048483E-4</v>
      </c>
      <c r="U101" s="42">
        <f t="shared" si="43"/>
        <v>0.73542189641206202</v>
      </c>
      <c r="V101" s="42">
        <f t="shared" si="44"/>
        <v>0.53965835591532085</v>
      </c>
      <c r="W101" s="42">
        <f t="shared" si="45"/>
        <v>0.53349997289741791</v>
      </c>
      <c r="X101" s="42">
        <f t="shared" si="46"/>
        <v>6.1583830179029464E-3</v>
      </c>
      <c r="Y101" s="42">
        <f t="shared" si="59"/>
        <v>3.3332081044478105E-3</v>
      </c>
      <c r="Z101" s="10">
        <f t="shared" si="47"/>
        <v>12.930441751286057</v>
      </c>
      <c r="AA101">
        <f t="shared" si="54"/>
        <v>4149401.7934419862</v>
      </c>
      <c r="AB101" s="10">
        <f t="shared" si="55"/>
        <v>4.149401793441986</v>
      </c>
      <c r="AC101" s="10">
        <f t="shared" si="56"/>
        <v>4.048401793441986</v>
      </c>
      <c r="AD101" s="3">
        <f t="shared" si="57"/>
        <v>587.15036888208647</v>
      </c>
      <c r="AI101" s="94">
        <f t="shared" si="58"/>
        <v>0.53349997289741791</v>
      </c>
    </row>
    <row r="102" spans="2:35">
      <c r="B102" s="39">
        <f t="shared" si="30"/>
        <v>74</v>
      </c>
      <c r="C102" s="42">
        <f t="shared" si="31"/>
        <v>1.5971223021582797</v>
      </c>
      <c r="D102" s="10">
        <f t="shared" si="32"/>
        <v>16.40287769784171</v>
      </c>
      <c r="E102" s="40">
        <f t="shared" si="33"/>
        <v>17.194244604316577</v>
      </c>
      <c r="F102" s="40">
        <f t="shared" si="34"/>
        <v>50</v>
      </c>
      <c r="G102" s="3">
        <f t="shared" si="35"/>
        <v>236.41726618705081</v>
      </c>
      <c r="H102" s="3">
        <f t="shared" si="36"/>
        <v>116.21860174682885</v>
      </c>
      <c r="I102">
        <f t="shared" si="48"/>
        <v>1.1621860174682886E-4</v>
      </c>
      <c r="J102" s="4">
        <f t="shared" si="37"/>
        <v>232.1967211398262</v>
      </c>
      <c r="K102" s="40">
        <f t="shared" si="38"/>
        <v>1.9979307757087339</v>
      </c>
      <c r="L102" s="40">
        <f t="shared" si="49"/>
        <v>4.0020692242912661</v>
      </c>
      <c r="M102" s="10">
        <f t="shared" si="39"/>
        <v>4.149401793441986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13.005211480142574</v>
      </c>
      <c r="Q102" s="42">
        <f t="shared" si="41"/>
        <v>0.1304338367897955</v>
      </c>
      <c r="R102" s="4">
        <f t="shared" si="42"/>
        <v>409308.90261741373</v>
      </c>
      <c r="S102">
        <f t="shared" si="52"/>
        <v>4.0930890261741375E-4</v>
      </c>
      <c r="T102" s="41">
        <f t="shared" si="53"/>
        <v>2.5827953627041727E-4</v>
      </c>
      <c r="U102" s="42">
        <f t="shared" si="43"/>
        <v>0.73452529119207977</v>
      </c>
      <c r="V102" s="42">
        <f t="shared" si="44"/>
        <v>0.54027170983652706</v>
      </c>
      <c r="W102" s="42">
        <f t="shared" si="45"/>
        <v>0.53410498081247026</v>
      </c>
      <c r="X102" s="42">
        <f t="shared" si="46"/>
        <v>6.166729024056794E-3</v>
      </c>
      <c r="Y102" s="42">
        <f t="shared" si="59"/>
        <v>3.3434420688263234E-3</v>
      </c>
      <c r="Z102" s="10">
        <f t="shared" si="47"/>
        <v>12.945052159787672</v>
      </c>
      <c r="AA102">
        <f t="shared" si="54"/>
        <v>4153976.177296658</v>
      </c>
      <c r="AB102" s="10">
        <f t="shared" si="55"/>
        <v>4.1539761772966584</v>
      </c>
      <c r="AC102" s="10">
        <f t="shared" si="56"/>
        <v>4.0529761772966584</v>
      </c>
      <c r="AD102" s="3">
        <f t="shared" si="57"/>
        <v>587.81380381387362</v>
      </c>
      <c r="AI102" s="94">
        <f t="shared" si="58"/>
        <v>0.53410498081247026</v>
      </c>
    </row>
    <row r="103" spans="2:35">
      <c r="B103" s="39">
        <f t="shared" si="30"/>
        <v>75</v>
      </c>
      <c r="C103" s="42">
        <f t="shared" si="31"/>
        <v>1.6187050359712294</v>
      </c>
      <c r="D103" s="10">
        <f t="shared" si="32"/>
        <v>16.381294964028761</v>
      </c>
      <c r="E103" s="40">
        <f t="shared" si="33"/>
        <v>17.237410071942477</v>
      </c>
      <c r="F103" s="40">
        <f t="shared" si="34"/>
        <v>50</v>
      </c>
      <c r="G103" s="3">
        <f t="shared" si="35"/>
        <v>236.28776978417312</v>
      </c>
      <c r="H103" s="3">
        <f t="shared" si="36"/>
        <v>116.21860174682885</v>
      </c>
      <c r="I103">
        <f t="shared" si="48"/>
        <v>1.1621860174682886E-4</v>
      </c>
      <c r="J103" s="4">
        <f t="shared" si="37"/>
        <v>233.364025816609</v>
      </c>
      <c r="K103" s="40">
        <f t="shared" si="38"/>
        <v>2.0079748190824933</v>
      </c>
      <c r="L103" s="40">
        <f t="shared" si="49"/>
        <v>3.9920251809175067</v>
      </c>
      <c r="M103" s="10">
        <f t="shared" si="39"/>
        <v>4.1539761772966584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13.009783333204341</v>
      </c>
      <c r="Q103" s="42">
        <f t="shared" si="41"/>
        <v>0.13209279860800388</v>
      </c>
      <c r="R103" s="4">
        <f t="shared" si="42"/>
        <v>408808.8858463589</v>
      </c>
      <c r="S103">
        <f t="shared" si="52"/>
        <v>4.0880888584635892E-4</v>
      </c>
      <c r="T103" s="41">
        <f t="shared" si="53"/>
        <v>2.587795530414721E-4</v>
      </c>
      <c r="U103" s="42">
        <f t="shared" si="43"/>
        <v>0.73362798609558333</v>
      </c>
      <c r="V103" s="42">
        <f t="shared" si="44"/>
        <v>0.54088351319953609</v>
      </c>
      <c r="W103" s="42">
        <f t="shared" si="45"/>
        <v>0.53470847851985837</v>
      </c>
      <c r="X103" s="42">
        <f t="shared" si="46"/>
        <v>6.1750346796777267E-3</v>
      </c>
      <c r="Y103" s="42">
        <f t="shared" si="59"/>
        <v>3.3536862155860215E-3</v>
      </c>
      <c r="Z103" s="10">
        <f t="shared" si="47"/>
        <v>12.959625968008989</v>
      </c>
      <c r="AA103">
        <f t="shared" si="54"/>
        <v>4158539.1019418733</v>
      </c>
      <c r="AB103" s="10">
        <f t="shared" si="55"/>
        <v>4.1585391019418729</v>
      </c>
      <c r="AC103" s="10">
        <f t="shared" si="56"/>
        <v>4.0575391019418729</v>
      </c>
      <c r="AD103" s="3">
        <f t="shared" si="57"/>
        <v>588.47557678634848</v>
      </c>
      <c r="AI103" s="94">
        <f t="shared" si="58"/>
        <v>0.53470847851985837</v>
      </c>
    </row>
    <row r="104" spans="2:35">
      <c r="B104" s="39">
        <f t="shared" ref="B104:B167" si="60">1+B103</f>
        <v>76</v>
      </c>
      <c r="C104" s="42">
        <f t="shared" ref="C104:C167" si="61">xincp+C103</f>
        <v>1.6402877697841791</v>
      </c>
      <c r="D104" s="10">
        <f t="shared" ref="D104:D167" si="62">(F104-E104)/2</f>
        <v>16.359712230215813</v>
      </c>
      <c r="E104" s="40">
        <f t="shared" ref="E104:E167" si="63">E103+ci*2*xincp</f>
        <v>17.280575539568378</v>
      </c>
      <c r="F104" s="40">
        <f t="shared" ref="F104:F167" si="64">F103-osi*2*xincp</f>
        <v>50</v>
      </c>
      <c r="G104" s="3">
        <f t="shared" ref="G104:G167" si="65">G103-ei*n*2*xincp</f>
        <v>236.15827338129543</v>
      </c>
      <c r="H104" s="3">
        <f t="shared" ref="H104:H167" si="66">PI()/4*(dto+erate*(two-D104)/two)^2</f>
        <v>116.21860174682885</v>
      </c>
      <c r="I104">
        <f t="shared" si="48"/>
        <v>1.1621860174682886E-4</v>
      </c>
      <c r="J104" s="4">
        <f t="shared" ref="J104:J167" si="67">PI()/4*dc^2-PI()/4*(F104^2-E104^2)</f>
        <v>234.53425729157857</v>
      </c>
      <c r="K104" s="40">
        <f t="shared" ref="K104:K167" si="68">J104/H104</f>
        <v>2.018044046016739</v>
      </c>
      <c r="L104" s="40">
        <f t="shared" si="49"/>
        <v>3.981955953983261</v>
      </c>
      <c r="M104" s="10">
        <f t="shared" ref="M104:M167" si="69">AB103</f>
        <v>4.1585391019418729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13.014340319012883</v>
      </c>
      <c r="Q104" s="42">
        <f t="shared" ref="Q104:Q167" si="71">xincp/P104+Q103</f>
        <v>0.13375117953887744</v>
      </c>
      <c r="R104" s="4">
        <f t="shared" ref="R104:R167" si="72">PI()/4*(F104^2-E104^2)*G104</f>
        <v>408308.48021121114</v>
      </c>
      <c r="S104">
        <f t="shared" si="52"/>
        <v>4.0830848021121115E-4</v>
      </c>
      <c r="T104" s="41">
        <f t="shared" si="53"/>
        <v>2.5927995867661987E-4</v>
      </c>
      <c r="U104" s="42">
        <f t="shared" ref="U104:U167" si="73">rhopgrain*R104/1000^2</f>
        <v>0.73272998316302884</v>
      </c>
      <c r="V104" s="42">
        <f t="shared" ref="V104:V167" si="74">(U103-U104)/(Q104-Q103)</f>
        <v>0.54149376409041305</v>
      </c>
      <c r="W104" s="42">
        <f t="shared" ref="W104:W167" si="75">IF(V104&lt;AI104,IF(AB103&gt;pbd,AI104,0),AI104)</f>
        <v>0.53531046441563312</v>
      </c>
      <c r="X104" s="42">
        <f t="shared" ref="X104:X167" si="76">V104-W104</f>
        <v>6.1832996747799296E-3</v>
      </c>
      <c r="Y104" s="42">
        <f t="shared" si="59"/>
        <v>3.3639404818565531E-3</v>
      </c>
      <c r="Z104" s="10">
        <f t="shared" ref="Z104:Z167" si="77">Y104/T104</f>
        <v>12.974163136350001</v>
      </c>
      <c r="AA104">
        <f t="shared" si="54"/>
        <v>4163090.5549792349</v>
      </c>
      <c r="AB104" s="10">
        <f t="shared" si="55"/>
        <v>4.1630905549792345</v>
      </c>
      <c r="AC104" s="10">
        <f t="shared" si="56"/>
        <v>4.0620905549792345</v>
      </c>
      <c r="AD104" s="3">
        <f t="shared" si="57"/>
        <v>589.13568600133931</v>
      </c>
      <c r="AI104" s="94">
        <f t="shared" si="58"/>
        <v>0.53531046441563312</v>
      </c>
    </row>
    <row r="105" spans="2:35">
      <c r="B105" s="39">
        <f t="shared" si="60"/>
        <v>77</v>
      </c>
      <c r="C105" s="42">
        <f t="shared" si="61"/>
        <v>1.6618705035971288</v>
      </c>
      <c r="D105" s="10">
        <f t="shared" si="62"/>
        <v>16.33812949640286</v>
      </c>
      <c r="E105" s="40">
        <f t="shared" si="63"/>
        <v>17.323741007194279</v>
      </c>
      <c r="F105" s="40">
        <f t="shared" si="64"/>
        <v>50</v>
      </c>
      <c r="G105" s="3">
        <f t="shared" si="65"/>
        <v>236.02877697841774</v>
      </c>
      <c r="H105" s="3">
        <f t="shared" si="66"/>
        <v>116.21860174682885</v>
      </c>
      <c r="I105">
        <f t="shared" si="48"/>
        <v>1.1621860174682886E-4</v>
      </c>
      <c r="J105" s="4">
        <f t="shared" si="67"/>
        <v>235.7074155647349</v>
      </c>
      <c r="K105" s="40">
        <f t="shared" si="68"/>
        <v>2.028138456511472</v>
      </c>
      <c r="L105" s="40">
        <f t="shared" si="49"/>
        <v>3.971861543488528</v>
      </c>
      <c r="M105" s="10">
        <f t="shared" si="69"/>
        <v>4.1630905549792345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13.018882457155716</v>
      </c>
      <c r="Q105" s="42">
        <f t="shared" si="71"/>
        <v>0.13540898187974479</v>
      </c>
      <c r="R105" s="4">
        <f t="shared" si="72"/>
        <v>407807.68684899999</v>
      </c>
      <c r="S105">
        <f t="shared" si="52"/>
        <v>4.0780768684899998E-4</v>
      </c>
      <c r="T105" s="41">
        <f t="shared" si="53"/>
        <v>2.5978075203883104E-4</v>
      </c>
      <c r="U105" s="42">
        <f t="shared" si="73"/>
        <v>0.73183128443487289</v>
      </c>
      <c r="V105" s="42">
        <f t="shared" si="74"/>
        <v>0.54210246058994216</v>
      </c>
      <c r="W105" s="42">
        <f t="shared" si="75"/>
        <v>0.53591093686407609</v>
      </c>
      <c r="X105" s="42">
        <f t="shared" si="76"/>
        <v>6.191523725866066E-3</v>
      </c>
      <c r="Y105" s="42">
        <f t="shared" si="59"/>
        <v>3.3742048043828294E-3</v>
      </c>
      <c r="Z105" s="10">
        <f t="shared" si="77"/>
        <v>12.988663624618601</v>
      </c>
      <c r="AA105">
        <f t="shared" si="54"/>
        <v>4167630.5238249665</v>
      </c>
      <c r="AB105" s="10">
        <f t="shared" si="55"/>
        <v>4.1676305238249665</v>
      </c>
      <c r="AC105" s="10">
        <f t="shared" si="56"/>
        <v>4.0666305238249665</v>
      </c>
      <c r="AD105" s="3">
        <f t="shared" si="57"/>
        <v>589.79412963378775</v>
      </c>
      <c r="AI105" s="94">
        <f t="shared" si="58"/>
        <v>0.53591093686407609</v>
      </c>
    </row>
    <row r="106" spans="2:35">
      <c r="B106" s="39">
        <f t="shared" si="60"/>
        <v>78</v>
      </c>
      <c r="C106" s="42">
        <f t="shared" si="61"/>
        <v>1.6834532374100786</v>
      </c>
      <c r="D106" s="10">
        <f t="shared" si="62"/>
        <v>16.316546762589908</v>
      </c>
      <c r="E106" s="40">
        <f t="shared" si="63"/>
        <v>17.36690647482018</v>
      </c>
      <c r="F106" s="40">
        <f t="shared" si="64"/>
        <v>50</v>
      </c>
      <c r="G106" s="3">
        <f t="shared" si="65"/>
        <v>235.89928057554005</v>
      </c>
      <c r="H106" s="3">
        <f t="shared" si="66"/>
        <v>116.21860174682885</v>
      </c>
      <c r="I106">
        <f t="shared" si="48"/>
        <v>1.1621860174682886E-4</v>
      </c>
      <c r="J106" s="4">
        <f t="shared" si="67"/>
        <v>236.88350063607777</v>
      </c>
      <c r="K106" s="40">
        <f t="shared" si="68"/>
        <v>2.038258050566689</v>
      </c>
      <c r="L106" s="40">
        <f t="shared" si="49"/>
        <v>3.961741949433311</v>
      </c>
      <c r="M106" s="10">
        <f t="shared" si="69"/>
        <v>4.1676305238249665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13.023409766895126</v>
      </c>
      <c r="Q106" s="42">
        <f t="shared" si="71"/>
        <v>0.13706620792110086</v>
      </c>
      <c r="R106" s="4">
        <f t="shared" si="72"/>
        <v>407306.50689675502</v>
      </c>
      <c r="S106">
        <f t="shared" si="52"/>
        <v>4.07306506896755E-4</v>
      </c>
      <c r="T106" s="41">
        <f t="shared" si="53"/>
        <v>2.6028193199107601E-4</v>
      </c>
      <c r="U106" s="42">
        <f t="shared" si="73"/>
        <v>0.73093189195157171</v>
      </c>
      <c r="V106" s="42">
        <f t="shared" si="74"/>
        <v>0.54270960077674379</v>
      </c>
      <c r="W106" s="42">
        <f t="shared" si="75"/>
        <v>0.53650989420501172</v>
      </c>
      <c r="X106" s="42">
        <f t="shared" si="76"/>
        <v>6.1997065717320776E-3</v>
      </c>
      <c r="Y106" s="42">
        <f t="shared" si="59"/>
        <v>3.3844791195622704E-3</v>
      </c>
      <c r="Z106" s="10">
        <f t="shared" si="77"/>
        <v>13.003127392178378</v>
      </c>
      <c r="AA106">
        <f t="shared" si="54"/>
        <v>4172158.9957561833</v>
      </c>
      <c r="AB106" s="10">
        <f t="shared" si="55"/>
        <v>4.1721589957561829</v>
      </c>
      <c r="AC106" s="10">
        <f t="shared" si="56"/>
        <v>4.0711589957561829</v>
      </c>
      <c r="AD106" s="3">
        <f t="shared" si="57"/>
        <v>590.45090583846013</v>
      </c>
      <c r="AI106" s="94">
        <f t="shared" si="58"/>
        <v>0.53650989420501172</v>
      </c>
    </row>
    <row r="107" spans="2:35">
      <c r="B107" s="39">
        <f t="shared" si="60"/>
        <v>79</v>
      </c>
      <c r="C107" s="42">
        <f t="shared" si="61"/>
        <v>1.7050359712230283</v>
      </c>
      <c r="D107" s="10">
        <f t="shared" si="62"/>
        <v>16.29496402877696</v>
      </c>
      <c r="E107" s="40">
        <f t="shared" si="63"/>
        <v>17.410071942446081</v>
      </c>
      <c r="F107" s="40">
        <f t="shared" si="64"/>
        <v>50</v>
      </c>
      <c r="G107" s="3">
        <f t="shared" si="65"/>
        <v>235.76978417266236</v>
      </c>
      <c r="H107" s="3">
        <f t="shared" si="66"/>
        <v>116.21860174682885</v>
      </c>
      <c r="I107">
        <f t="shared" si="48"/>
        <v>1.1621860174682886E-4</v>
      </c>
      <c r="J107" s="4">
        <f t="shared" si="67"/>
        <v>238.06251250560717</v>
      </c>
      <c r="K107" s="40">
        <f t="shared" si="68"/>
        <v>2.0484028281823909</v>
      </c>
      <c r="L107" s="40">
        <f t="shared" si="49"/>
        <v>3.9515971718176091</v>
      </c>
      <c r="M107" s="10">
        <f t="shared" si="69"/>
        <v>4.1721589957561829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13.027922267215661</v>
      </c>
      <c r="Q107" s="42">
        <f t="shared" si="71"/>
        <v>0.13872285994667075</v>
      </c>
      <c r="R107" s="4">
        <f t="shared" si="72"/>
        <v>406804.94149150571</v>
      </c>
      <c r="S107">
        <f t="shared" si="52"/>
        <v>4.0680494149150572E-4</v>
      </c>
      <c r="T107" s="41">
        <f t="shared" si="53"/>
        <v>2.607834973963253E-4</v>
      </c>
      <c r="U107" s="42">
        <f t="shared" si="73"/>
        <v>0.73003180775358156</v>
      </c>
      <c r="V107" s="42">
        <f t="shared" si="74"/>
        <v>0.54331518272856283</v>
      </c>
      <c r="W107" s="42">
        <f t="shared" si="75"/>
        <v>0.53710733475991168</v>
      </c>
      <c r="X107" s="42">
        <f t="shared" si="76"/>
        <v>6.2078479686511479E-3</v>
      </c>
      <c r="Y107" s="42">
        <f t="shared" si="59"/>
        <v>3.3947633634739661E-3</v>
      </c>
      <c r="Z107" s="10">
        <f t="shared" si="77"/>
        <v>13.017554398063693</v>
      </c>
      <c r="AA107">
        <f t="shared" si="54"/>
        <v>4176675.9579469217</v>
      </c>
      <c r="AB107" s="10">
        <f t="shared" si="55"/>
        <v>4.1766759579469213</v>
      </c>
      <c r="AC107" s="10">
        <f t="shared" si="56"/>
        <v>4.0756759579469213</v>
      </c>
      <c r="AD107" s="3">
        <f t="shared" si="57"/>
        <v>591.10601275517354</v>
      </c>
      <c r="AI107" s="94">
        <f t="shared" si="58"/>
        <v>0.53710733475991168</v>
      </c>
    </row>
    <row r="108" spans="2:35">
      <c r="B108" s="39">
        <f t="shared" si="60"/>
        <v>80</v>
      </c>
      <c r="C108" s="42">
        <f t="shared" si="61"/>
        <v>1.726618705035978</v>
      </c>
      <c r="D108" s="10">
        <f t="shared" si="62"/>
        <v>16.273381294964011</v>
      </c>
      <c r="E108" s="40">
        <f t="shared" si="63"/>
        <v>17.453237410071981</v>
      </c>
      <c r="F108" s="40">
        <f t="shared" si="64"/>
        <v>50</v>
      </c>
      <c r="G108" s="3">
        <f t="shared" si="65"/>
        <v>235.64028776978466</v>
      </c>
      <c r="H108" s="3">
        <f t="shared" si="66"/>
        <v>116.21860174682885</v>
      </c>
      <c r="I108">
        <f t="shared" si="48"/>
        <v>1.1621860174682886E-4</v>
      </c>
      <c r="J108" s="4">
        <f t="shared" si="67"/>
        <v>239.24445117332334</v>
      </c>
      <c r="K108" s="40">
        <f t="shared" si="68"/>
        <v>2.0585727893585792</v>
      </c>
      <c r="L108" s="40">
        <f t="shared" si="49"/>
        <v>3.9414272106414208</v>
      </c>
      <c r="M108" s="10">
        <f t="shared" si="69"/>
        <v>4.1766759579469213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13.032419976861235</v>
      </c>
      <c r="Q108" s="42">
        <f t="shared" si="71"/>
        <v>0.14037894023346856</v>
      </c>
      <c r="R108" s="4">
        <f t="shared" si="72"/>
        <v>406302.99177028157</v>
      </c>
      <c r="S108">
        <f t="shared" si="52"/>
        <v>4.0630299177028156E-4</v>
      </c>
      <c r="T108" s="41">
        <f t="shared" si="53"/>
        <v>2.6128544711754946E-4</v>
      </c>
      <c r="U108" s="42">
        <f t="shared" si="73"/>
        <v>0.72913103388135869</v>
      </c>
      <c r="V108" s="42">
        <f t="shared" si="74"/>
        <v>0.54391920452395603</v>
      </c>
      <c r="W108" s="42">
        <f t="shared" si="75"/>
        <v>0.53770325683664899</v>
      </c>
      <c r="X108" s="42">
        <f t="shared" si="76"/>
        <v>6.2159476873070441E-3</v>
      </c>
      <c r="Y108" s="42">
        <f t="shared" si="59"/>
        <v>3.4050574719026818E-3</v>
      </c>
      <c r="Z108" s="10">
        <f t="shared" si="77"/>
        <v>13.03194460107372</v>
      </c>
      <c r="AA108">
        <f t="shared" si="54"/>
        <v>4181181.3974975841</v>
      </c>
      <c r="AB108" s="10">
        <f t="shared" si="55"/>
        <v>4.1811813974975838</v>
      </c>
      <c r="AC108" s="10">
        <f t="shared" si="56"/>
        <v>4.0801813974975838</v>
      </c>
      <c r="AD108" s="3">
        <f t="shared" si="57"/>
        <v>591.75944851306508</v>
      </c>
      <c r="AI108" s="94">
        <f t="shared" si="58"/>
        <v>0.53770325683664899</v>
      </c>
    </row>
    <row r="109" spans="2:35">
      <c r="B109" s="39">
        <f t="shared" si="60"/>
        <v>81</v>
      </c>
      <c r="C109" s="42">
        <f t="shared" si="61"/>
        <v>1.7482014388489278</v>
      </c>
      <c r="D109" s="10">
        <f t="shared" si="62"/>
        <v>16.251798561151059</v>
      </c>
      <c r="E109" s="40">
        <f t="shared" si="63"/>
        <v>17.496402877697882</v>
      </c>
      <c r="F109" s="40">
        <f t="shared" si="64"/>
        <v>50</v>
      </c>
      <c r="G109" s="3">
        <f t="shared" si="65"/>
        <v>235.51079136690697</v>
      </c>
      <c r="H109" s="3">
        <f t="shared" si="66"/>
        <v>116.21860174682885</v>
      </c>
      <c r="I109">
        <f t="shared" si="48"/>
        <v>1.1621860174682886E-4</v>
      </c>
      <c r="J109" s="4">
        <f t="shared" si="67"/>
        <v>240.42931663922627</v>
      </c>
      <c r="K109" s="40">
        <f t="shared" si="68"/>
        <v>2.0687679340952547</v>
      </c>
      <c r="L109" s="40">
        <f t="shared" si="49"/>
        <v>3.9312320659047453</v>
      </c>
      <c r="M109" s="10">
        <f t="shared" si="69"/>
        <v>4.1811813974975838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13.036902914365466</v>
      </c>
      <c r="Q109" s="42">
        <f t="shared" si="71"/>
        <v>0.14203445105185222</v>
      </c>
      <c r="R109" s="4">
        <f t="shared" si="72"/>
        <v>405800.65887011203</v>
      </c>
      <c r="S109">
        <f t="shared" si="52"/>
        <v>4.0580065887011206E-4</v>
      </c>
      <c r="T109" s="41">
        <f t="shared" si="53"/>
        <v>2.6178778001771896E-4</v>
      </c>
      <c r="U109" s="42">
        <f t="shared" si="73"/>
        <v>0.72822957237535946</v>
      </c>
      <c r="V109" s="42">
        <f t="shared" si="74"/>
        <v>0.54452166424340498</v>
      </c>
      <c r="W109" s="42">
        <f t="shared" si="75"/>
        <v>0.53829765873338176</v>
      </c>
      <c r="X109" s="42">
        <f t="shared" si="76"/>
        <v>6.2240055100232228E-3</v>
      </c>
      <c r="Y109" s="42">
        <f t="shared" si="59"/>
        <v>3.415361380358205E-3</v>
      </c>
      <c r="Z109" s="10">
        <f t="shared" si="77"/>
        <v>13.046297959847623</v>
      </c>
      <c r="AA109">
        <f t="shared" si="54"/>
        <v>4185675.3014584766</v>
      </c>
      <c r="AB109" s="10">
        <f t="shared" si="55"/>
        <v>4.1856753014584767</v>
      </c>
      <c r="AC109" s="10">
        <f t="shared" si="56"/>
        <v>4.0846753014584767</v>
      </c>
      <c r="AD109" s="3">
        <f t="shared" si="57"/>
        <v>592.41121123400671</v>
      </c>
      <c r="AI109" s="94">
        <f t="shared" si="58"/>
        <v>0.53829765873338176</v>
      </c>
    </row>
    <row r="110" spans="2:35">
      <c r="B110" s="39">
        <f t="shared" si="60"/>
        <v>82</v>
      </c>
      <c r="C110" s="42">
        <f t="shared" si="61"/>
        <v>1.7697841726618775</v>
      </c>
      <c r="D110" s="10">
        <f t="shared" si="62"/>
        <v>16.230215827338107</v>
      </c>
      <c r="E110" s="40">
        <f t="shared" si="63"/>
        <v>17.539568345323783</v>
      </c>
      <c r="F110" s="40">
        <f t="shared" si="64"/>
        <v>50</v>
      </c>
      <c r="G110" s="3">
        <f t="shared" si="65"/>
        <v>235.38129496402928</v>
      </c>
      <c r="H110" s="3">
        <f t="shared" si="66"/>
        <v>116.21860174682885</v>
      </c>
      <c r="I110">
        <f t="shared" si="48"/>
        <v>1.1621860174682886E-4</v>
      </c>
      <c r="J110" s="4">
        <f t="shared" si="67"/>
        <v>241.61710890331597</v>
      </c>
      <c r="K110" s="40">
        <f t="shared" si="68"/>
        <v>2.0789882623924165</v>
      </c>
      <c r="L110" s="40">
        <f t="shared" si="49"/>
        <v>3.9210117376075835</v>
      </c>
      <c r="M110" s="10">
        <f t="shared" si="69"/>
        <v>4.1856753014584767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13.041371098076061</v>
      </c>
      <c r="Q110" s="42">
        <f t="shared" si="71"/>
        <v>0.14368939466557498</v>
      </c>
      <c r="R110" s="4">
        <f t="shared" si="72"/>
        <v>405297.94392802671</v>
      </c>
      <c r="S110">
        <f t="shared" si="52"/>
        <v>4.0529794392802672E-4</v>
      </c>
      <c r="T110" s="41">
        <f t="shared" si="53"/>
        <v>2.622904949598043E-4</v>
      </c>
      <c r="U110" s="42">
        <f t="shared" si="73"/>
        <v>0.72732742527604033</v>
      </c>
      <c r="V110" s="42">
        <f t="shared" si="74"/>
        <v>0.54512255997034742</v>
      </c>
      <c r="W110" s="42">
        <f t="shared" si="75"/>
        <v>0.53889053874165904</v>
      </c>
      <c r="X110" s="42">
        <f t="shared" si="76"/>
        <v>6.232021228688378E-3</v>
      </c>
      <c r="Y110" s="42">
        <f t="shared" si="59"/>
        <v>3.4256750240912073E-3</v>
      </c>
      <c r="Z110" s="10">
        <f t="shared" si="77"/>
        <v>13.060614432925554</v>
      </c>
      <c r="AA110">
        <f t="shared" si="54"/>
        <v>4190157.6568489023</v>
      </c>
      <c r="AB110" s="10">
        <f t="shared" si="55"/>
        <v>4.1901576568489025</v>
      </c>
      <c r="AC110" s="10">
        <f t="shared" si="56"/>
        <v>4.0891576568489025</v>
      </c>
      <c r="AD110" s="3">
        <f t="shared" si="57"/>
        <v>593.06129903537385</v>
      </c>
      <c r="AI110" s="94">
        <f t="shared" si="58"/>
        <v>0.53889053874165904</v>
      </c>
    </row>
    <row r="111" spans="2:35">
      <c r="B111" s="39">
        <f t="shared" si="60"/>
        <v>83</v>
      </c>
      <c r="C111" s="42">
        <f t="shared" si="61"/>
        <v>1.7913669064748272</v>
      </c>
      <c r="D111" s="10">
        <f t="shared" si="62"/>
        <v>16.208633093525158</v>
      </c>
      <c r="E111" s="40">
        <f t="shared" si="63"/>
        <v>17.582733812949684</v>
      </c>
      <c r="F111" s="40">
        <f t="shared" si="64"/>
        <v>50</v>
      </c>
      <c r="G111" s="3">
        <f t="shared" si="65"/>
        <v>235.25179856115159</v>
      </c>
      <c r="H111" s="3">
        <f t="shared" si="66"/>
        <v>116.21860174682885</v>
      </c>
      <c r="I111">
        <f t="shared" si="48"/>
        <v>1.1621860174682886E-4</v>
      </c>
      <c r="J111" s="4">
        <f t="shared" si="67"/>
        <v>242.8078279655922</v>
      </c>
      <c r="K111" s="40">
        <f t="shared" si="68"/>
        <v>2.0892337742500628</v>
      </c>
      <c r="L111" s="40">
        <f t="shared" si="49"/>
        <v>3.9107662257499372</v>
      </c>
      <c r="M111" s="10">
        <f t="shared" si="69"/>
        <v>4.1901576568489025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13.045824546174615</v>
      </c>
      <c r="Q111" s="42">
        <f t="shared" si="71"/>
        <v>0.14534377333183401</v>
      </c>
      <c r="R111" s="4">
        <f t="shared" si="72"/>
        <v>404794.8480810551</v>
      </c>
      <c r="S111">
        <f t="shared" si="52"/>
        <v>4.0479484808105508E-4</v>
      </c>
      <c r="T111" s="41">
        <f t="shared" si="53"/>
        <v>2.6279359080677594E-4</v>
      </c>
      <c r="U111" s="42">
        <f t="shared" si="73"/>
        <v>0.72642459462385744</v>
      </c>
      <c r="V111" s="42">
        <f t="shared" si="74"/>
        <v>0.5457218897922641</v>
      </c>
      <c r="W111" s="42">
        <f t="shared" si="75"/>
        <v>0.53948189514893963</v>
      </c>
      <c r="X111" s="42">
        <f t="shared" si="76"/>
        <v>6.2399946433244757E-3</v>
      </c>
      <c r="Y111" s="42">
        <f t="shared" si="59"/>
        <v>3.4359983381066941E-3</v>
      </c>
      <c r="Z111" s="10">
        <f t="shared" si="77"/>
        <v>13.074893978799803</v>
      </c>
      <c r="AA111">
        <f t="shared" si="54"/>
        <v>4194628.4506731806</v>
      </c>
      <c r="AB111" s="10">
        <f t="shared" si="55"/>
        <v>4.1946284506731804</v>
      </c>
      <c r="AC111" s="10">
        <f t="shared" si="56"/>
        <v>4.0936284506731804</v>
      </c>
      <c r="AD111" s="3">
        <f t="shared" si="57"/>
        <v>593.70971003236843</v>
      </c>
      <c r="AI111" s="94">
        <f t="shared" si="58"/>
        <v>0.53948189514893963</v>
      </c>
    </row>
    <row r="112" spans="2:35">
      <c r="B112" s="39">
        <f t="shared" si="60"/>
        <v>84</v>
      </c>
      <c r="C112" s="42">
        <f t="shared" si="61"/>
        <v>1.8129496402877769</v>
      </c>
      <c r="D112" s="10">
        <f t="shared" si="62"/>
        <v>16.18705035971221</v>
      </c>
      <c r="E112" s="40">
        <f t="shared" si="63"/>
        <v>17.625899280575585</v>
      </c>
      <c r="F112" s="40">
        <f t="shared" si="64"/>
        <v>50</v>
      </c>
      <c r="G112" s="3">
        <f t="shared" si="65"/>
        <v>235.1223021582739</v>
      </c>
      <c r="H112" s="3">
        <f t="shared" si="66"/>
        <v>116.21860174682885</v>
      </c>
      <c r="I112">
        <f t="shared" si="48"/>
        <v>1.1621860174682886E-4</v>
      </c>
      <c r="J112" s="4">
        <f t="shared" si="67"/>
        <v>244.00147382605496</v>
      </c>
      <c r="K112" s="40">
        <f t="shared" si="68"/>
        <v>2.0995044696681942</v>
      </c>
      <c r="L112" s="40">
        <f t="shared" si="49"/>
        <v>3.9004955303318058</v>
      </c>
      <c r="M112" s="10">
        <f t="shared" si="69"/>
        <v>4.1946284506731804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13.050263276693324</v>
      </c>
      <c r="Q112" s="42">
        <f t="shared" si="71"/>
        <v>0.14699758930131676</v>
      </c>
      <c r="R112" s="4">
        <f t="shared" si="72"/>
        <v>404291.37246622669</v>
      </c>
      <c r="S112">
        <f t="shared" si="52"/>
        <v>4.0429137246622668E-4</v>
      </c>
      <c r="T112" s="41">
        <f t="shared" si="53"/>
        <v>2.6329706642160434E-4</v>
      </c>
      <c r="U112" s="42">
        <f t="shared" si="73"/>
        <v>0.72552108245926694</v>
      </c>
      <c r="V112" s="42">
        <f t="shared" si="74"/>
        <v>0.54631965180085218</v>
      </c>
      <c r="W112" s="42">
        <f t="shared" si="75"/>
        <v>0.54007172624070543</v>
      </c>
      <c r="X112" s="42">
        <f t="shared" si="76"/>
        <v>6.2479255601467498E-3</v>
      </c>
      <c r="Y112" s="42">
        <f t="shared" si="59"/>
        <v>3.4463312571742042E-3</v>
      </c>
      <c r="Z112" s="10">
        <f t="shared" si="77"/>
        <v>13.089136555952992</v>
      </c>
      <c r="AA112">
        <f t="shared" si="54"/>
        <v>4199087.6699326057</v>
      </c>
      <c r="AB112" s="10">
        <f t="shared" si="55"/>
        <v>4.1990876699326058</v>
      </c>
      <c r="AC112" s="10">
        <f t="shared" si="56"/>
        <v>4.0980876699326059</v>
      </c>
      <c r="AD112" s="3">
        <f t="shared" si="57"/>
        <v>594.35644233975427</v>
      </c>
      <c r="AI112" s="94">
        <f t="shared" si="58"/>
        <v>0.54007172624070543</v>
      </c>
    </row>
    <row r="113" spans="2:35">
      <c r="B113" s="39">
        <f t="shared" si="60"/>
        <v>85</v>
      </c>
      <c r="C113" s="42">
        <f t="shared" si="61"/>
        <v>1.8345323741007267</v>
      </c>
      <c r="D113" s="10">
        <f t="shared" si="62"/>
        <v>16.165467625899257</v>
      </c>
      <c r="E113" s="40">
        <f t="shared" si="63"/>
        <v>17.669064748201485</v>
      </c>
      <c r="F113" s="40">
        <f t="shared" si="64"/>
        <v>50</v>
      </c>
      <c r="G113" s="3">
        <f t="shared" si="65"/>
        <v>234.9928057553962</v>
      </c>
      <c r="H113" s="3">
        <f t="shared" si="66"/>
        <v>116.21860174682885</v>
      </c>
      <c r="I113">
        <f t="shared" si="48"/>
        <v>1.1621860174682886E-4</v>
      </c>
      <c r="J113" s="4">
        <f t="shared" si="67"/>
        <v>245.19804648470449</v>
      </c>
      <c r="K113" s="40">
        <f t="shared" si="68"/>
        <v>2.1098003486468118</v>
      </c>
      <c r="L113" s="40">
        <f t="shared" si="49"/>
        <v>3.8901996513531882</v>
      </c>
      <c r="M113" s="10">
        <f t="shared" si="69"/>
        <v>4.1990876699326058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13.054687307527546</v>
      </c>
      <c r="Q113" s="42">
        <f t="shared" si="71"/>
        <v>0.1486508448182455</v>
      </c>
      <c r="R113" s="4">
        <f t="shared" si="72"/>
        <v>403787.51822057099</v>
      </c>
      <c r="S113">
        <f t="shared" si="52"/>
        <v>4.0378751822057096E-4</v>
      </c>
      <c r="T113" s="41">
        <f t="shared" si="53"/>
        <v>2.6380092066726006E-4</v>
      </c>
      <c r="U113" s="42">
        <f t="shared" si="73"/>
        <v>0.72461689082272562</v>
      </c>
      <c r="V113" s="42">
        <f t="shared" si="74"/>
        <v>0.54691584409228999</v>
      </c>
      <c r="W113" s="42">
        <f t="shared" si="75"/>
        <v>0.54066003030203946</v>
      </c>
      <c r="X113" s="42">
        <f t="shared" si="76"/>
        <v>6.2558137902505306E-3</v>
      </c>
      <c r="Y113" s="42">
        <f t="shared" si="59"/>
        <v>3.4566737158358146E-3</v>
      </c>
      <c r="Z113" s="10">
        <f t="shared" si="77"/>
        <v>13.103342122887508</v>
      </c>
      <c r="AA113">
        <f t="shared" si="54"/>
        <v>4203535.3016346572</v>
      </c>
      <c r="AB113" s="10">
        <f t="shared" si="55"/>
        <v>4.2035353016346573</v>
      </c>
      <c r="AC113" s="10">
        <f t="shared" si="56"/>
        <v>4.1025353016346573</v>
      </c>
      <c r="AD113" s="3">
        <f t="shared" si="57"/>
        <v>595.00149407319179</v>
      </c>
      <c r="AI113" s="94">
        <f t="shared" si="58"/>
        <v>0.54066003030203946</v>
      </c>
    </row>
    <row r="114" spans="2:35">
      <c r="B114" s="39">
        <f t="shared" si="60"/>
        <v>86</v>
      </c>
      <c r="C114" s="42">
        <f t="shared" si="61"/>
        <v>1.8561151079136764</v>
      </c>
      <c r="D114" s="10">
        <f t="shared" si="62"/>
        <v>16.143884892086305</v>
      </c>
      <c r="E114" s="40">
        <f t="shared" si="63"/>
        <v>17.712230215827386</v>
      </c>
      <c r="F114" s="40">
        <f t="shared" si="64"/>
        <v>50</v>
      </c>
      <c r="G114" s="3">
        <f t="shared" si="65"/>
        <v>234.86330935251851</v>
      </c>
      <c r="H114" s="3">
        <f t="shared" si="66"/>
        <v>116.21860174682885</v>
      </c>
      <c r="I114">
        <f t="shared" si="48"/>
        <v>1.1621860174682886E-4</v>
      </c>
      <c r="J114" s="4">
        <f t="shared" si="67"/>
        <v>246.39754594154078</v>
      </c>
      <c r="K114" s="40">
        <f t="shared" si="68"/>
        <v>2.1201214111859161</v>
      </c>
      <c r="L114" s="40">
        <f t="shared" si="49"/>
        <v>3.8798785888140839</v>
      </c>
      <c r="M114" s="10">
        <f t="shared" si="69"/>
        <v>4.2035353016346573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13.059096656445613</v>
      </c>
      <c r="Q114" s="42">
        <f t="shared" si="71"/>
        <v>0.15030354212042046</v>
      </c>
      <c r="R114" s="4">
        <f t="shared" si="72"/>
        <v>403283.28648111748</v>
      </c>
      <c r="S114">
        <f t="shared" si="52"/>
        <v>4.0328328648111747E-4</v>
      </c>
      <c r="T114" s="41">
        <f t="shared" si="53"/>
        <v>2.6430515240671355E-4</v>
      </c>
      <c r="U114" s="42">
        <f t="shared" si="73"/>
        <v>0.72371202175468929</v>
      </c>
      <c r="V114" s="42">
        <f t="shared" si="74"/>
        <v>0.54751046476902676</v>
      </c>
      <c r="W114" s="42">
        <f t="shared" si="75"/>
        <v>0.54124680561884053</v>
      </c>
      <c r="X114" s="42">
        <f t="shared" si="76"/>
        <v>6.2636591501862293E-3</v>
      </c>
      <c r="Y114" s="42">
        <f t="shared" si="59"/>
        <v>3.4670256484150711E-3</v>
      </c>
      <c r="Z114" s="10">
        <f t="shared" si="77"/>
        <v>13.11751063815813</v>
      </c>
      <c r="AA114">
        <f t="shared" si="54"/>
        <v>4207971.3328032214</v>
      </c>
      <c r="AB114" s="10">
        <f t="shared" si="55"/>
        <v>4.2079713328032211</v>
      </c>
      <c r="AC114" s="10">
        <f t="shared" si="56"/>
        <v>4.1069713328032211</v>
      </c>
      <c r="AD114" s="3">
        <f t="shared" si="57"/>
        <v>595.64486335072093</v>
      </c>
      <c r="AI114" s="94">
        <f t="shared" si="58"/>
        <v>0.54124680561884053</v>
      </c>
    </row>
    <row r="115" spans="2:35">
      <c r="B115" s="39">
        <f t="shared" si="60"/>
        <v>87</v>
      </c>
      <c r="C115" s="42">
        <f t="shared" si="61"/>
        <v>1.8776978417266261</v>
      </c>
      <c r="D115" s="10">
        <f t="shared" si="62"/>
        <v>16.122302158273357</v>
      </c>
      <c r="E115" s="40">
        <f t="shared" si="63"/>
        <v>17.755395683453287</v>
      </c>
      <c r="F115" s="40">
        <f t="shared" si="64"/>
        <v>50</v>
      </c>
      <c r="G115" s="3">
        <f t="shared" si="65"/>
        <v>234.73381294964082</v>
      </c>
      <c r="H115" s="3">
        <f t="shared" si="66"/>
        <v>116.21860174682885</v>
      </c>
      <c r="I115">
        <f t="shared" si="48"/>
        <v>1.1621860174682886E-4</v>
      </c>
      <c r="J115" s="4">
        <f t="shared" si="67"/>
        <v>247.59997219656361</v>
      </c>
      <c r="K115" s="40">
        <f t="shared" si="68"/>
        <v>2.1304676572855055</v>
      </c>
      <c r="L115" s="40">
        <f t="shared" si="49"/>
        <v>3.8695323427144945</v>
      </c>
      <c r="M115" s="10">
        <f t="shared" si="69"/>
        <v>4.2079713328032211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13.063491341099589</v>
      </c>
      <c r="Q115" s="42">
        <f t="shared" si="71"/>
        <v>0.15195568343926127</v>
      </c>
      <c r="R115" s="4">
        <f t="shared" si="72"/>
        <v>402778.67838489573</v>
      </c>
      <c r="S115">
        <f t="shared" si="52"/>
        <v>4.0277867838489574E-4</v>
      </c>
      <c r="T115" s="41">
        <f t="shared" si="53"/>
        <v>2.6480976050293528E-4</v>
      </c>
      <c r="U115" s="42">
        <f t="shared" si="73"/>
        <v>0.72280647729561454</v>
      </c>
      <c r="V115" s="42">
        <f t="shared" si="74"/>
        <v>0.54810351193813989</v>
      </c>
      <c r="W115" s="42">
        <f t="shared" si="75"/>
        <v>0.54183205047917227</v>
      </c>
      <c r="X115" s="42">
        <f t="shared" si="76"/>
        <v>6.2714614589676199E-3</v>
      </c>
      <c r="Y115" s="42">
        <f t="shared" si="59"/>
        <v>3.4773869890209492E-3</v>
      </c>
      <c r="Z115" s="10">
        <f t="shared" si="77"/>
        <v>13.131642060385476</v>
      </c>
      <c r="AA115">
        <f t="shared" si="54"/>
        <v>4212395.7504827939</v>
      </c>
      <c r="AB115" s="10">
        <f t="shared" si="55"/>
        <v>4.212395750482794</v>
      </c>
      <c r="AC115" s="10">
        <f t="shared" si="56"/>
        <v>4.111395750482794</v>
      </c>
      <c r="AD115" s="3">
        <f t="shared" si="57"/>
        <v>596.28654829337108</v>
      </c>
      <c r="AI115" s="94">
        <f t="shared" si="58"/>
        <v>0.54183205047917227</v>
      </c>
    </row>
    <row r="116" spans="2:35">
      <c r="B116" s="39">
        <f t="shared" si="60"/>
        <v>88</v>
      </c>
      <c r="C116" s="42">
        <f t="shared" si="61"/>
        <v>1.8992805755395759</v>
      </c>
      <c r="D116" s="10">
        <f t="shared" si="62"/>
        <v>16.100719424460408</v>
      </c>
      <c r="E116" s="40">
        <f t="shared" si="63"/>
        <v>17.798561151079188</v>
      </c>
      <c r="F116" s="40">
        <f t="shared" si="64"/>
        <v>50</v>
      </c>
      <c r="G116" s="3">
        <f t="shared" si="65"/>
        <v>234.60431654676313</v>
      </c>
      <c r="H116" s="3">
        <f t="shared" si="66"/>
        <v>116.21860174682885</v>
      </c>
      <c r="I116">
        <f t="shared" si="48"/>
        <v>1.1621860174682886E-4</v>
      </c>
      <c r="J116" s="4">
        <f t="shared" si="67"/>
        <v>248.8053252497732</v>
      </c>
      <c r="K116" s="40">
        <f t="shared" si="68"/>
        <v>2.1408390869455811</v>
      </c>
      <c r="L116" s="40">
        <f t="shared" si="49"/>
        <v>3.8591609130544189</v>
      </c>
      <c r="M116" s="10">
        <f t="shared" si="69"/>
        <v>4.212395750482794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13.067871379030011</v>
      </c>
      <c r="Q116" s="42">
        <f t="shared" si="71"/>
        <v>0.15360727099984772</v>
      </c>
      <c r="R116" s="4">
        <f t="shared" si="72"/>
        <v>402273.69506893522</v>
      </c>
      <c r="S116">
        <f t="shared" si="52"/>
        <v>4.0227369506893522E-4</v>
      </c>
      <c r="T116" s="41">
        <f t="shared" si="53"/>
        <v>2.653147438188958E-4</v>
      </c>
      <c r="U116" s="42">
        <f t="shared" si="73"/>
        <v>0.72190025948595771</v>
      </c>
      <c r="V116" s="42">
        <f t="shared" si="74"/>
        <v>0.54869498371315373</v>
      </c>
      <c r="W116" s="42">
        <f t="shared" si="75"/>
        <v>0.54241576317381701</v>
      </c>
      <c r="X116" s="42">
        <f t="shared" si="76"/>
        <v>6.2792205393367162E-3</v>
      </c>
      <c r="Y116" s="42">
        <f t="shared" si="59"/>
        <v>3.4877576715538964E-3</v>
      </c>
      <c r="Z116" s="10">
        <f t="shared" si="77"/>
        <v>13.145736348277142</v>
      </c>
      <c r="AA116">
        <f t="shared" si="54"/>
        <v>4216808.5417451058</v>
      </c>
      <c r="AB116" s="10">
        <f t="shared" si="55"/>
        <v>4.216808541745106</v>
      </c>
      <c r="AC116" s="10">
        <f t="shared" si="56"/>
        <v>4.115808541745106</v>
      </c>
      <c r="AD116" s="3">
        <f t="shared" si="57"/>
        <v>596.92654702612128</v>
      </c>
      <c r="AI116" s="94">
        <f t="shared" si="58"/>
        <v>0.54241576317381701</v>
      </c>
    </row>
    <row r="117" spans="2:35">
      <c r="B117" s="39">
        <f t="shared" si="60"/>
        <v>89</v>
      </c>
      <c r="C117" s="42">
        <f t="shared" si="61"/>
        <v>1.9208633093525256</v>
      </c>
      <c r="D117" s="10">
        <f t="shared" si="62"/>
        <v>16.079136690647456</v>
      </c>
      <c r="E117" s="40">
        <f t="shared" si="63"/>
        <v>17.841726618705088</v>
      </c>
      <c r="F117" s="40">
        <f t="shared" si="64"/>
        <v>50</v>
      </c>
      <c r="G117" s="3">
        <f t="shared" si="65"/>
        <v>234.47482014388544</v>
      </c>
      <c r="H117" s="3">
        <f t="shared" si="66"/>
        <v>116.21860174682885</v>
      </c>
      <c r="I117">
        <f t="shared" si="48"/>
        <v>1.1621860174682886E-4</v>
      </c>
      <c r="J117" s="4">
        <f t="shared" si="67"/>
        <v>250.01360510116933</v>
      </c>
      <c r="K117" s="40">
        <f t="shared" si="68"/>
        <v>2.1512357001661417</v>
      </c>
      <c r="L117" s="40">
        <f t="shared" si="49"/>
        <v>3.8487642998338583</v>
      </c>
      <c r="M117" s="10">
        <f t="shared" si="69"/>
        <v>4.216808541745106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13.072236787673027</v>
      </c>
      <c r="Q117" s="42">
        <f t="shared" si="71"/>
        <v>0.15525830702095941</v>
      </c>
      <c r="R117" s="4">
        <f t="shared" si="72"/>
        <v>401768.33767026552</v>
      </c>
      <c r="S117">
        <f t="shared" si="52"/>
        <v>4.0176833767026555E-4</v>
      </c>
      <c r="T117" s="41">
        <f t="shared" si="53"/>
        <v>2.6582010121756547E-4</v>
      </c>
      <c r="U117" s="42">
        <f t="shared" si="73"/>
        <v>0.72099337036617495</v>
      </c>
      <c r="V117" s="42">
        <f t="shared" si="74"/>
        <v>0.54928487821369665</v>
      </c>
      <c r="W117" s="42">
        <f t="shared" si="75"/>
        <v>0.54299794199715035</v>
      </c>
      <c r="X117" s="42">
        <f t="shared" si="76"/>
        <v>6.2869362165463016E-3</v>
      </c>
      <c r="Y117" s="42">
        <f t="shared" si="59"/>
        <v>3.498137629709846E-3</v>
      </c>
      <c r="Z117" s="10">
        <f t="shared" si="77"/>
        <v>13.159793460640998</v>
      </c>
      <c r="AA117">
        <f t="shared" si="54"/>
        <v>4221209.6936932812</v>
      </c>
      <c r="AB117" s="10">
        <f t="shared" si="55"/>
        <v>4.2212096936932815</v>
      </c>
      <c r="AC117" s="10">
        <f t="shared" si="56"/>
        <v>4.1202096936932815</v>
      </c>
      <c r="AD117" s="3">
        <f t="shared" si="57"/>
        <v>597.56485767850347</v>
      </c>
      <c r="AI117" s="94">
        <f t="shared" si="58"/>
        <v>0.54299794199715035</v>
      </c>
    </row>
    <row r="118" spans="2:35">
      <c r="B118" s="39">
        <f t="shared" si="60"/>
        <v>90</v>
      </c>
      <c r="C118" s="42">
        <f t="shared" si="61"/>
        <v>1.9424460431654753</v>
      </c>
      <c r="D118" s="10">
        <f t="shared" si="62"/>
        <v>16.057553956834504</v>
      </c>
      <c r="E118" s="40">
        <f t="shared" si="63"/>
        <v>17.884892086330989</v>
      </c>
      <c r="F118" s="40">
        <f t="shared" si="64"/>
        <v>50</v>
      </c>
      <c r="G118" s="3">
        <f t="shared" si="65"/>
        <v>234.34532374100775</v>
      </c>
      <c r="H118" s="3">
        <f t="shared" si="66"/>
        <v>116.21860174682885</v>
      </c>
      <c r="I118">
        <f t="shared" si="48"/>
        <v>1.1621860174682886E-4</v>
      </c>
      <c r="J118" s="4">
        <f t="shared" si="67"/>
        <v>251.22481175075222</v>
      </c>
      <c r="K118" s="40">
        <f t="shared" si="68"/>
        <v>2.1616574969471887</v>
      </c>
      <c r="L118" s="40">
        <f t="shared" si="49"/>
        <v>3.8383425030528113</v>
      </c>
      <c r="M118" s="10">
        <f t="shared" si="69"/>
        <v>4.2212096936932815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13.07658758436504</v>
      </c>
      <c r="Q118" s="42">
        <f t="shared" si="71"/>
        <v>0.15690879371511463</v>
      </c>
      <c r="R118" s="4">
        <f t="shared" si="72"/>
        <v>401262.60732591606</v>
      </c>
      <c r="S118">
        <f t="shared" si="52"/>
        <v>4.0126260732591606E-4</v>
      </c>
      <c r="T118" s="41">
        <f t="shared" si="53"/>
        <v>2.6632583156191496E-4</v>
      </c>
      <c r="U118" s="42">
        <f t="shared" si="73"/>
        <v>0.72008581197672261</v>
      </c>
      <c r="V118" s="42">
        <f t="shared" si="74"/>
        <v>0.54987319356540498</v>
      </c>
      <c r="W118" s="42">
        <f t="shared" si="75"/>
        <v>0.54357858524768954</v>
      </c>
      <c r="X118" s="42">
        <f t="shared" si="76"/>
        <v>6.2946083177154444E-3</v>
      </c>
      <c r="Y118" s="42">
        <f t="shared" si="59"/>
        <v>3.508526796983154E-3</v>
      </c>
      <c r="Z118" s="10">
        <f t="shared" si="77"/>
        <v>13.173813356394225</v>
      </c>
      <c r="AA118">
        <f t="shared" si="54"/>
        <v>4225599.1934646703</v>
      </c>
      <c r="AB118" s="10">
        <f t="shared" si="55"/>
        <v>4.2255991934646699</v>
      </c>
      <c r="AC118" s="10">
        <f t="shared" si="56"/>
        <v>4.12459919346467</v>
      </c>
      <c r="AD118" s="3">
        <f t="shared" si="57"/>
        <v>598.20147838501373</v>
      </c>
      <c r="AI118" s="94">
        <f t="shared" si="58"/>
        <v>0.54357858524768954</v>
      </c>
    </row>
    <row r="119" spans="2:35">
      <c r="B119" s="39">
        <f t="shared" si="60"/>
        <v>91</v>
      </c>
      <c r="C119" s="42">
        <f t="shared" si="61"/>
        <v>1.964028776978425</v>
      </c>
      <c r="D119" s="10">
        <f t="shared" si="62"/>
        <v>16.035971223021555</v>
      </c>
      <c r="E119" s="40">
        <f t="shared" si="63"/>
        <v>17.92805755395689</v>
      </c>
      <c r="F119" s="40">
        <f t="shared" si="64"/>
        <v>50</v>
      </c>
      <c r="G119" s="3">
        <f t="shared" si="65"/>
        <v>234.21582733813005</v>
      </c>
      <c r="H119" s="3">
        <f t="shared" si="66"/>
        <v>116.21860174682885</v>
      </c>
      <c r="I119">
        <f t="shared" si="48"/>
        <v>1.1621860174682886E-4</v>
      </c>
      <c r="J119" s="4">
        <f t="shared" si="67"/>
        <v>252.43894519852188</v>
      </c>
      <c r="K119" s="40">
        <f t="shared" si="68"/>
        <v>2.1721044772887224</v>
      </c>
      <c r="L119" s="40">
        <f t="shared" si="49"/>
        <v>3.8278955227112776</v>
      </c>
      <c r="M119" s="10">
        <f t="shared" si="69"/>
        <v>4.2255991934646699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13.080923786346032</v>
      </c>
      <c r="Q119" s="42">
        <f t="shared" si="71"/>
        <v>0.15855873328860851</v>
      </c>
      <c r="R119" s="4">
        <f t="shared" si="72"/>
        <v>400756.50517291634</v>
      </c>
      <c r="S119">
        <f t="shared" si="52"/>
        <v>4.0075650517291635E-4</v>
      </c>
      <c r="T119" s="41">
        <f t="shared" si="53"/>
        <v>2.6683193371491467E-4</v>
      </c>
      <c r="U119" s="42">
        <f t="shared" si="73"/>
        <v>0.71917758635805695</v>
      </c>
      <c r="V119" s="42">
        <f t="shared" si="74"/>
        <v>0.55045992790052167</v>
      </c>
      <c r="W119" s="42">
        <f t="shared" si="75"/>
        <v>0.54415769122846736</v>
      </c>
      <c r="X119" s="42">
        <f t="shared" si="76"/>
        <v>6.3022366720543177E-3</v>
      </c>
      <c r="Y119" s="42">
        <f t="shared" si="59"/>
        <v>3.5189251066699008E-3</v>
      </c>
      <c r="Z119" s="10">
        <f t="shared" si="77"/>
        <v>13.187795994573678</v>
      </c>
      <c r="AA119">
        <f t="shared" si="54"/>
        <v>4229977.0282340907</v>
      </c>
      <c r="AB119" s="10">
        <f t="shared" si="55"/>
        <v>4.2299770282340905</v>
      </c>
      <c r="AC119" s="10">
        <f t="shared" si="56"/>
        <v>4.1289770282340905</v>
      </c>
      <c r="AD119" s="3">
        <f t="shared" si="57"/>
        <v>598.83640728558237</v>
      </c>
      <c r="AI119" s="94">
        <f t="shared" si="58"/>
        <v>0.54415769122846736</v>
      </c>
    </row>
    <row r="120" spans="2:35">
      <c r="B120" s="39">
        <f t="shared" si="60"/>
        <v>92</v>
      </c>
      <c r="C120" s="42">
        <f t="shared" si="61"/>
        <v>1.9856115107913748</v>
      </c>
      <c r="D120" s="10">
        <f t="shared" si="62"/>
        <v>16.014388489208606</v>
      </c>
      <c r="E120" s="40">
        <f t="shared" si="63"/>
        <v>17.971223021582791</v>
      </c>
      <c r="F120" s="40">
        <f t="shared" si="64"/>
        <v>50</v>
      </c>
      <c r="G120" s="3">
        <f t="shared" si="65"/>
        <v>234.08633093525236</v>
      </c>
      <c r="H120" s="3">
        <f t="shared" si="66"/>
        <v>116.21860174682885</v>
      </c>
      <c r="I120">
        <f t="shared" si="48"/>
        <v>1.1621860174682886E-4</v>
      </c>
      <c r="J120" s="4">
        <f t="shared" si="67"/>
        <v>253.65600544447807</v>
      </c>
      <c r="K120" s="40">
        <f t="shared" si="68"/>
        <v>2.1825766411907406</v>
      </c>
      <c r="L120" s="40">
        <f t="shared" si="49"/>
        <v>3.8174233588092594</v>
      </c>
      <c r="M120" s="10">
        <f t="shared" si="69"/>
        <v>4.2299770282340905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13.085245410763273</v>
      </c>
      <c r="Q120" s="42">
        <f t="shared" si="71"/>
        <v>0.16020812794155073</v>
      </c>
      <c r="R120" s="4">
        <f t="shared" si="72"/>
        <v>400250.03234829596</v>
      </c>
      <c r="S120">
        <f t="shared" si="52"/>
        <v>4.0025003234829597E-4</v>
      </c>
      <c r="T120" s="41">
        <f t="shared" si="53"/>
        <v>2.6733840653953505E-4</v>
      </c>
      <c r="U120" s="42">
        <f t="shared" si="73"/>
        <v>0.71826869555063455</v>
      </c>
      <c r="V120" s="42">
        <f t="shared" si="74"/>
        <v>0.55104507935751024</v>
      </c>
      <c r="W120" s="42">
        <f t="shared" si="75"/>
        <v>0.54473525824745972</v>
      </c>
      <c r="X120" s="42">
        <f t="shared" si="76"/>
        <v>6.3098211100505175E-3</v>
      </c>
      <c r="Y120" s="42">
        <f t="shared" si="59"/>
        <v>3.52933249186984E-3</v>
      </c>
      <c r="Z120" s="10">
        <f t="shared" si="77"/>
        <v>13.201741334341007</v>
      </c>
      <c r="AA120">
        <f t="shared" si="54"/>
        <v>4234343.1852154322</v>
      </c>
      <c r="AB120" s="10">
        <f t="shared" si="55"/>
        <v>4.2343431852154323</v>
      </c>
      <c r="AC120" s="10">
        <f t="shared" si="56"/>
        <v>4.1333431852154323</v>
      </c>
      <c r="AD120" s="3">
        <f t="shared" si="57"/>
        <v>599.46964252580597</v>
      </c>
      <c r="AI120" s="94">
        <f t="shared" si="58"/>
        <v>0.54473525824745972</v>
      </c>
    </row>
    <row r="121" spans="2:35">
      <c r="B121" s="39">
        <f t="shared" si="60"/>
        <v>93</v>
      </c>
      <c r="C121" s="42">
        <f t="shared" si="61"/>
        <v>2.0071942446043245</v>
      </c>
      <c r="D121" s="10">
        <f t="shared" si="62"/>
        <v>15.992805755395654</v>
      </c>
      <c r="E121" s="40">
        <f t="shared" si="63"/>
        <v>18.014388489208692</v>
      </c>
      <c r="F121" s="40">
        <f t="shared" si="64"/>
        <v>50</v>
      </c>
      <c r="G121" s="3">
        <f t="shared" si="65"/>
        <v>233.95683453237467</v>
      </c>
      <c r="H121" s="3">
        <f t="shared" si="66"/>
        <v>116.21860174682885</v>
      </c>
      <c r="I121">
        <f t="shared" si="48"/>
        <v>1.1621860174682886E-4</v>
      </c>
      <c r="J121" s="4">
        <f t="shared" si="67"/>
        <v>254.87599248862102</v>
      </c>
      <c r="K121" s="40">
        <f t="shared" si="68"/>
        <v>2.1930739886532455</v>
      </c>
      <c r="L121" s="40">
        <f t="shared" si="49"/>
        <v>3.8069260113467545</v>
      </c>
      <c r="M121" s="10">
        <f t="shared" si="69"/>
        <v>4.2343431852154323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13.089552474673406</v>
      </c>
      <c r="Q121" s="42">
        <f t="shared" si="71"/>
        <v>0.16185697986790265</v>
      </c>
      <c r="R121" s="4">
        <f t="shared" si="72"/>
        <v>399743.18998908438</v>
      </c>
      <c r="S121">
        <f t="shared" si="52"/>
        <v>3.997431899890844E-4</v>
      </c>
      <c r="T121" s="41">
        <f t="shared" si="53"/>
        <v>2.6784524889874662E-4</v>
      </c>
      <c r="U121" s="42">
        <f t="shared" si="73"/>
        <v>0.71735914159491132</v>
      </c>
      <c r="V121" s="42">
        <f t="shared" si="74"/>
        <v>0.55162864608201445</v>
      </c>
      <c r="W121" s="42">
        <f t="shared" si="75"/>
        <v>0.5453112846177971</v>
      </c>
      <c r="X121" s="42">
        <f t="shared" si="76"/>
        <v>6.3173614642173526E-3</v>
      </c>
      <c r="Y121" s="42">
        <f t="shared" si="59"/>
        <v>3.5397488854895763E-3</v>
      </c>
      <c r="Z121" s="10">
        <f t="shared" si="77"/>
        <v>13.215649334992332</v>
      </c>
      <c r="AA121">
        <f t="shared" si="54"/>
        <v>4238697.6516646873</v>
      </c>
      <c r="AB121" s="10">
        <f t="shared" si="55"/>
        <v>4.2386976516646877</v>
      </c>
      <c r="AC121" s="10">
        <f t="shared" si="56"/>
        <v>4.1376976516646877</v>
      </c>
      <c r="AD121" s="3">
        <f t="shared" si="57"/>
        <v>600.10118225738768</v>
      </c>
      <c r="AI121" s="94">
        <f t="shared" si="58"/>
        <v>0.5453112846177971</v>
      </c>
    </row>
    <row r="122" spans="2:35">
      <c r="B122" s="39">
        <f t="shared" si="60"/>
        <v>94</v>
      </c>
      <c r="C122" s="42">
        <f t="shared" si="61"/>
        <v>2.028776978417274</v>
      </c>
      <c r="D122" s="10">
        <f t="shared" si="62"/>
        <v>15.971223021582704</v>
      </c>
      <c r="E122" s="40">
        <f t="shared" si="63"/>
        <v>18.057553956834592</v>
      </c>
      <c r="F122" s="40">
        <f t="shared" si="64"/>
        <v>50</v>
      </c>
      <c r="G122" s="3">
        <f t="shared" si="65"/>
        <v>233.82733812949698</v>
      </c>
      <c r="H122" s="3">
        <f t="shared" si="66"/>
        <v>116.21860174682885</v>
      </c>
      <c r="I122">
        <f t="shared" si="48"/>
        <v>1.1621860174682886E-4</v>
      </c>
      <c r="J122" s="4">
        <f t="shared" si="67"/>
        <v>256.09890633095051</v>
      </c>
      <c r="K122" s="40">
        <f t="shared" si="68"/>
        <v>2.2035965196762355</v>
      </c>
      <c r="L122" s="40">
        <f t="shared" si="49"/>
        <v>3.7964034803237645</v>
      </c>
      <c r="M122" s="10">
        <f t="shared" si="69"/>
        <v>4.2386976516646877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13.093844995045911</v>
      </c>
      <c r="Q122" s="42">
        <f t="shared" si="71"/>
        <v>0.16350529125551383</v>
      </c>
      <c r="R122" s="4">
        <f t="shared" si="72"/>
        <v>399235.97923231113</v>
      </c>
      <c r="S122">
        <f t="shared" si="52"/>
        <v>3.9923597923231113E-4</v>
      </c>
      <c r="T122" s="41">
        <f t="shared" si="53"/>
        <v>2.6835245965551989E-4</v>
      </c>
      <c r="U122" s="42">
        <f t="shared" si="73"/>
        <v>0.71644892653134384</v>
      </c>
      <c r="V122" s="42">
        <f t="shared" si="74"/>
        <v>0.55221062622555139</v>
      </c>
      <c r="W122" s="42">
        <f t="shared" si="75"/>
        <v>0.54588576865816474</v>
      </c>
      <c r="X122" s="42">
        <f t="shared" si="76"/>
        <v>6.3248575673866547E-3</v>
      </c>
      <c r="Y122" s="42">
        <f t="shared" si="59"/>
        <v>3.5501742202429186E-3</v>
      </c>
      <c r="Z122" s="10">
        <f t="shared" si="77"/>
        <v>13.22951995595727</v>
      </c>
      <c r="AA122">
        <f t="shared" si="54"/>
        <v>4243040.4148796434</v>
      </c>
      <c r="AB122" s="10">
        <f t="shared" si="55"/>
        <v>4.2430404148796432</v>
      </c>
      <c r="AC122" s="10">
        <f t="shared" si="56"/>
        <v>4.1420404148796433</v>
      </c>
      <c r="AD122" s="3">
        <f t="shared" si="57"/>
        <v>600.73102463809187</v>
      </c>
      <c r="AI122" s="94">
        <f t="shared" si="58"/>
        <v>0.54588576865816474</v>
      </c>
    </row>
    <row r="123" spans="2:35">
      <c r="B123" s="39">
        <f t="shared" si="60"/>
        <v>95</v>
      </c>
      <c r="C123" s="42">
        <f t="shared" si="61"/>
        <v>2.0503597122302235</v>
      </c>
      <c r="D123" s="10">
        <f t="shared" si="62"/>
        <v>15.949640287769753</v>
      </c>
      <c r="E123" s="40">
        <f t="shared" si="63"/>
        <v>18.100719424460493</v>
      </c>
      <c r="F123" s="40">
        <f t="shared" si="64"/>
        <v>50</v>
      </c>
      <c r="G123" s="3">
        <f t="shared" si="65"/>
        <v>233.69784172661929</v>
      </c>
      <c r="H123" s="3">
        <f t="shared" si="66"/>
        <v>116.21860174682885</v>
      </c>
      <c r="I123">
        <f t="shared" si="48"/>
        <v>1.1621860174682886E-4</v>
      </c>
      <c r="J123" s="4">
        <f t="shared" si="67"/>
        <v>257.32474697146699</v>
      </c>
      <c r="K123" s="40">
        <f t="shared" si="68"/>
        <v>2.2141442342597135</v>
      </c>
      <c r="L123" s="40">
        <f t="shared" si="49"/>
        <v>3.7858557657402865</v>
      </c>
      <c r="M123" s="10">
        <f t="shared" si="69"/>
        <v>4.2430404148796432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13.098122988763274</v>
      </c>
      <c r="Q123" s="42">
        <f t="shared" si="71"/>
        <v>0.16515306428615839</v>
      </c>
      <c r="R123" s="4">
        <f t="shared" si="72"/>
        <v>398728.40121500561</v>
      </c>
      <c r="S123">
        <f t="shared" si="52"/>
        <v>3.987284012150056E-4</v>
      </c>
      <c r="T123" s="41">
        <f t="shared" si="53"/>
        <v>2.6886003767282541E-4</v>
      </c>
      <c r="U123" s="42">
        <f t="shared" si="73"/>
        <v>0.71553805240038826</v>
      </c>
      <c r="V123" s="42">
        <f t="shared" si="74"/>
        <v>0.55279101794697894</v>
      </c>
      <c r="W123" s="42">
        <f t="shared" si="75"/>
        <v>0.5464587086927617</v>
      </c>
      <c r="X123" s="42">
        <f t="shared" si="76"/>
        <v>6.3323092542172388E-3</v>
      </c>
      <c r="Y123" s="42">
        <f t="shared" si="59"/>
        <v>3.5606084286537187E-3</v>
      </c>
      <c r="Z123" s="10">
        <f t="shared" si="77"/>
        <v>13.243353156807213</v>
      </c>
      <c r="AA123">
        <f t="shared" si="54"/>
        <v>4247371.4622024763</v>
      </c>
      <c r="AB123" s="10">
        <f t="shared" si="55"/>
        <v>4.2473714622024765</v>
      </c>
      <c r="AC123" s="10">
        <f t="shared" si="56"/>
        <v>4.1463714622024765</v>
      </c>
      <c r="AD123" s="3">
        <f t="shared" si="57"/>
        <v>601.35916783212133</v>
      </c>
      <c r="AI123" s="94">
        <f t="shared" si="58"/>
        <v>0.5464587086927617</v>
      </c>
    </row>
    <row r="124" spans="2:35">
      <c r="B124" s="39">
        <f t="shared" si="60"/>
        <v>96</v>
      </c>
      <c r="C124" s="42">
        <f t="shared" si="61"/>
        <v>2.071942446043173</v>
      </c>
      <c r="D124" s="10">
        <f t="shared" si="62"/>
        <v>15.928057553956803</v>
      </c>
      <c r="E124" s="40">
        <f t="shared" si="63"/>
        <v>18.143884892086394</v>
      </c>
      <c r="F124" s="40">
        <f t="shared" si="64"/>
        <v>50</v>
      </c>
      <c r="G124" s="3">
        <f t="shared" si="65"/>
        <v>233.5683453237416</v>
      </c>
      <c r="H124" s="3">
        <f t="shared" si="66"/>
        <v>116.21860174682885</v>
      </c>
      <c r="I124">
        <f t="shared" si="48"/>
        <v>1.1621860174682886E-4</v>
      </c>
      <c r="J124" s="4">
        <f t="shared" si="67"/>
        <v>258.55351441016956</v>
      </c>
      <c r="K124" s="40">
        <f t="shared" si="68"/>
        <v>2.2247171324036725</v>
      </c>
      <c r="L124" s="40">
        <f t="shared" si="49"/>
        <v>3.7752828675963275</v>
      </c>
      <c r="M124" s="10">
        <f t="shared" si="69"/>
        <v>4.2473714622024765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13.102386472624016</v>
      </c>
      <c r="Q124" s="42">
        <f t="shared" si="71"/>
        <v>0.16680030113557087</v>
      </c>
      <c r="R124" s="4">
        <f t="shared" si="72"/>
        <v>398220.45707419759</v>
      </c>
      <c r="S124">
        <f t="shared" si="52"/>
        <v>3.9822045707419757E-4</v>
      </c>
      <c r="T124" s="41">
        <f t="shared" si="53"/>
        <v>2.6936798181363344E-4</v>
      </c>
      <c r="U124" s="42">
        <f t="shared" si="73"/>
        <v>0.71462652124250126</v>
      </c>
      <c r="V124" s="42">
        <f t="shared" si="74"/>
        <v>0.55336981941128716</v>
      </c>
      <c r="W124" s="42">
        <f t="shared" si="75"/>
        <v>0.54703010305164346</v>
      </c>
      <c r="X124" s="42">
        <f t="shared" si="76"/>
        <v>6.339716359643699E-3</v>
      </c>
      <c r="Y124" s="42">
        <f t="shared" si="59"/>
        <v>3.5710514430561469E-3</v>
      </c>
      <c r="Z124" s="10">
        <f t="shared" si="77"/>
        <v>13.257148897254003</v>
      </c>
      <c r="AA124">
        <f t="shared" si="54"/>
        <v>4251690.7810193356</v>
      </c>
      <c r="AB124" s="10">
        <f t="shared" si="55"/>
        <v>4.2516907810193354</v>
      </c>
      <c r="AC124" s="10">
        <f t="shared" si="56"/>
        <v>4.1506907810193354</v>
      </c>
      <c r="AD124" s="3">
        <f t="shared" si="57"/>
        <v>601.98561001005589</v>
      </c>
      <c r="AI124" s="94">
        <f t="shared" si="58"/>
        <v>0.54703010305164346</v>
      </c>
    </row>
    <row r="125" spans="2:35">
      <c r="B125" s="39">
        <f t="shared" si="60"/>
        <v>97</v>
      </c>
      <c r="C125" s="42">
        <f t="shared" si="61"/>
        <v>2.0935251798561225</v>
      </c>
      <c r="D125" s="10">
        <f t="shared" si="62"/>
        <v>15.906474820143853</v>
      </c>
      <c r="E125" s="40">
        <f t="shared" si="63"/>
        <v>18.187050359712295</v>
      </c>
      <c r="F125" s="40">
        <f t="shared" si="64"/>
        <v>50</v>
      </c>
      <c r="G125" s="3">
        <f t="shared" si="65"/>
        <v>233.4388489208639</v>
      </c>
      <c r="H125" s="3">
        <f t="shared" si="66"/>
        <v>116.21860174682885</v>
      </c>
      <c r="I125">
        <f t="shared" si="48"/>
        <v>1.1621860174682886E-4</v>
      </c>
      <c r="J125" s="4">
        <f t="shared" si="67"/>
        <v>259.78520864705933</v>
      </c>
      <c r="K125" s="40">
        <f t="shared" si="68"/>
        <v>2.2353152141081223</v>
      </c>
      <c r="L125" s="40">
        <f t="shared" si="49"/>
        <v>3.7646847858918777</v>
      </c>
      <c r="M125" s="10">
        <f t="shared" si="69"/>
        <v>4.2516907810193354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13.106635463342734</v>
      </c>
      <c r="Q125" s="42">
        <f t="shared" si="71"/>
        <v>0.16844700397348175</v>
      </c>
      <c r="R125" s="4">
        <f t="shared" si="72"/>
        <v>397712.14794691629</v>
      </c>
      <c r="S125">
        <f t="shared" si="52"/>
        <v>3.9771214794691626E-4</v>
      </c>
      <c r="T125" s="41">
        <f t="shared" si="53"/>
        <v>2.6987629094091475E-4</v>
      </c>
      <c r="U125" s="42">
        <f t="shared" si="73"/>
        <v>0.71371433509813853</v>
      </c>
      <c r="V125" s="42">
        <f t="shared" si="74"/>
        <v>0.55394702879117375</v>
      </c>
      <c r="W125" s="42">
        <f t="shared" si="75"/>
        <v>0.54759995007066675</v>
      </c>
      <c r="X125" s="42">
        <f t="shared" si="76"/>
        <v>6.3470787205069934E-3</v>
      </c>
      <c r="Y125" s="42">
        <f t="shared" si="59"/>
        <v>3.5815031955976494E-3</v>
      </c>
      <c r="Z125" s="10">
        <f t="shared" si="77"/>
        <v>13.270907137158499</v>
      </c>
      <c r="AA125">
        <f t="shared" si="54"/>
        <v>4255998.3587630298</v>
      </c>
      <c r="AB125" s="10">
        <f t="shared" si="55"/>
        <v>4.2559983587630299</v>
      </c>
      <c r="AC125" s="10">
        <f t="shared" si="56"/>
        <v>4.1549983587630299</v>
      </c>
      <c r="AD125" s="3">
        <f t="shared" si="57"/>
        <v>602.61034934924294</v>
      </c>
      <c r="AI125" s="94">
        <f t="shared" si="58"/>
        <v>0.54759995007066675</v>
      </c>
    </row>
    <row r="126" spans="2:35">
      <c r="B126" s="39">
        <f t="shared" si="60"/>
        <v>98</v>
      </c>
      <c r="C126" s="42">
        <f t="shared" si="61"/>
        <v>2.115107913669072</v>
      </c>
      <c r="D126" s="10">
        <f t="shared" si="62"/>
        <v>15.884892086330902</v>
      </c>
      <c r="E126" s="40">
        <f t="shared" si="63"/>
        <v>18.230215827338196</v>
      </c>
      <c r="F126" s="40">
        <f t="shared" si="64"/>
        <v>50</v>
      </c>
      <c r="G126" s="3">
        <f t="shared" si="65"/>
        <v>233.30935251798621</v>
      </c>
      <c r="H126" s="3">
        <f t="shared" si="66"/>
        <v>116.21860174682885</v>
      </c>
      <c r="I126">
        <f t="shared" si="48"/>
        <v>1.1621860174682886E-4</v>
      </c>
      <c r="J126" s="4">
        <f t="shared" si="67"/>
        <v>261.01982968213565</v>
      </c>
      <c r="K126" s="40">
        <f t="shared" si="68"/>
        <v>2.2459384793730566</v>
      </c>
      <c r="L126" s="40">
        <f t="shared" si="49"/>
        <v>3.7540615206269434</v>
      </c>
      <c r="M126" s="10">
        <f t="shared" si="69"/>
        <v>4.2559983587630299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13.110869977553202</v>
      </c>
      <c r="Q126" s="42">
        <f t="shared" si="71"/>
        <v>0.17009317496365259</v>
      </c>
      <c r="R126" s="4">
        <f t="shared" si="72"/>
        <v>397203.47497019137</v>
      </c>
      <c r="S126">
        <f t="shared" si="52"/>
        <v>3.9720347497019138E-4</v>
      </c>
      <c r="T126" s="41">
        <f t="shared" si="53"/>
        <v>2.7038496391763964E-4</v>
      </c>
      <c r="U126" s="42">
        <f t="shared" si="73"/>
        <v>0.71280149600775689</v>
      </c>
      <c r="V126" s="42">
        <f t="shared" si="74"/>
        <v>0.55452264426486608</v>
      </c>
      <c r="W126" s="42">
        <f t="shared" si="75"/>
        <v>0.54816824809184417</v>
      </c>
      <c r="X126" s="42">
        <f t="shared" si="76"/>
        <v>6.3543961730219145E-3</v>
      </c>
      <c r="Y126" s="42">
        <f t="shared" si="59"/>
        <v>3.5919636182377306E-3</v>
      </c>
      <c r="Z126" s="10">
        <f t="shared" si="77"/>
        <v>13.284627836523695</v>
      </c>
      <c r="AA126">
        <f t="shared" si="54"/>
        <v>4260294.1829108642</v>
      </c>
      <c r="AB126" s="10">
        <f t="shared" si="55"/>
        <v>4.2602941829108643</v>
      </c>
      <c r="AC126" s="10">
        <f t="shared" si="56"/>
        <v>4.1592941829108643</v>
      </c>
      <c r="AD126" s="3">
        <f t="shared" si="57"/>
        <v>603.23338403348282</v>
      </c>
      <c r="AI126" s="94">
        <f t="shared" si="58"/>
        <v>0.54816824809184417</v>
      </c>
    </row>
    <row r="127" spans="2:35">
      <c r="B127" s="39">
        <f t="shared" si="60"/>
        <v>99</v>
      </c>
      <c r="C127" s="42">
        <f t="shared" si="61"/>
        <v>2.1366906474820215</v>
      </c>
      <c r="D127" s="10">
        <f t="shared" si="62"/>
        <v>15.863309352517952</v>
      </c>
      <c r="E127" s="40">
        <f t="shared" si="63"/>
        <v>18.273381294964096</v>
      </c>
      <c r="F127" s="40">
        <f t="shared" si="64"/>
        <v>50</v>
      </c>
      <c r="G127" s="3">
        <f t="shared" si="65"/>
        <v>233.17985611510852</v>
      </c>
      <c r="H127" s="3">
        <f t="shared" si="66"/>
        <v>116.21860174682885</v>
      </c>
      <c r="I127">
        <f t="shared" si="48"/>
        <v>1.1621860174682886E-4</v>
      </c>
      <c r="J127" s="4">
        <f t="shared" si="67"/>
        <v>262.2573775153985</v>
      </c>
      <c r="K127" s="40">
        <f t="shared" si="68"/>
        <v>2.2565869281984754</v>
      </c>
      <c r="L127" s="40">
        <f t="shared" si="49"/>
        <v>3.7434130718015246</v>
      </c>
      <c r="M127" s="10">
        <f t="shared" si="69"/>
        <v>4.2602941829108643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13.115090031806679</v>
      </c>
      <c r="Q127" s="42">
        <f t="shared" si="71"/>
        <v>0.1717388162639111</v>
      </c>
      <c r="R127" s="4">
        <f t="shared" si="72"/>
        <v>396694.43928105239</v>
      </c>
      <c r="S127">
        <f t="shared" si="52"/>
        <v>3.966944392810524E-4</v>
      </c>
      <c r="T127" s="41">
        <f t="shared" si="53"/>
        <v>2.7089399960677861E-4</v>
      </c>
      <c r="U127" s="42">
        <f t="shared" si="73"/>
        <v>0.71188800601181246</v>
      </c>
      <c r="V127" s="42">
        <f t="shared" si="74"/>
        <v>0.55509666401841418</v>
      </c>
      <c r="W127" s="42">
        <f t="shared" si="75"/>
        <v>0.54873499546305848</v>
      </c>
      <c r="X127" s="42">
        <f t="shared" si="76"/>
        <v>6.3616685553556929E-3</v>
      </c>
      <c r="Y127" s="42">
        <f t="shared" si="59"/>
        <v>3.6024326427509801E-3</v>
      </c>
      <c r="Z127" s="10">
        <f t="shared" si="77"/>
        <v>13.298310955503482</v>
      </c>
      <c r="AA127">
        <f t="shared" si="54"/>
        <v>4264578.2409873903</v>
      </c>
      <c r="AB127" s="10">
        <f t="shared" si="55"/>
        <v>4.2645782409873902</v>
      </c>
      <c r="AC127" s="10">
        <f t="shared" si="56"/>
        <v>4.1635782409873903</v>
      </c>
      <c r="AD127" s="3">
        <f t="shared" si="57"/>
        <v>603.8547122534286</v>
      </c>
      <c r="AI127" s="94">
        <f t="shared" si="58"/>
        <v>0.54873499546305848</v>
      </c>
    </row>
    <row r="128" spans="2:35">
      <c r="B128" s="39">
        <f t="shared" si="60"/>
        <v>100</v>
      </c>
      <c r="C128" s="42">
        <f t="shared" si="61"/>
        <v>2.158273381294971</v>
      </c>
      <c r="D128" s="10">
        <f t="shared" si="62"/>
        <v>15.841726618705001</v>
      </c>
      <c r="E128" s="40">
        <f t="shared" si="63"/>
        <v>18.316546762589997</v>
      </c>
      <c r="F128" s="40">
        <f t="shared" si="64"/>
        <v>50</v>
      </c>
      <c r="G128" s="3">
        <f t="shared" si="65"/>
        <v>233.05035971223083</v>
      </c>
      <c r="H128" s="3">
        <f t="shared" si="66"/>
        <v>116.21860174682885</v>
      </c>
      <c r="I128">
        <f t="shared" si="48"/>
        <v>1.1621860174682886E-4</v>
      </c>
      <c r="J128" s="4">
        <f t="shared" si="67"/>
        <v>263.49785214684812</v>
      </c>
      <c r="K128" s="40">
        <f t="shared" si="68"/>
        <v>2.267260560584381</v>
      </c>
      <c r="L128" s="40">
        <f t="shared" si="49"/>
        <v>3.732739439415619</v>
      </c>
      <c r="M128" s="10">
        <f t="shared" si="69"/>
        <v>4.2645782409873902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13.119295642575064</v>
      </c>
      <c r="Q128" s="42">
        <f t="shared" si="71"/>
        <v>0.17338393002618574</v>
      </c>
      <c r="R128" s="4">
        <f t="shared" si="72"/>
        <v>396185.04201652878</v>
      </c>
      <c r="S128">
        <f t="shared" si="52"/>
        <v>3.9618504201652878E-4</v>
      </c>
      <c r="T128" s="41">
        <f t="shared" si="53"/>
        <v>2.7140339687130224E-4</v>
      </c>
      <c r="U128" s="42">
        <f t="shared" si="73"/>
        <v>0.71097386715076161</v>
      </c>
      <c r="V128" s="42">
        <f t="shared" si="74"/>
        <v>0.55566908624416689</v>
      </c>
      <c r="W128" s="42">
        <f t="shared" si="75"/>
        <v>0.54930019053842605</v>
      </c>
      <c r="X128" s="42">
        <f t="shared" si="76"/>
        <v>6.3688957057408402E-3</v>
      </c>
      <c r="Y128" s="42">
        <f t="shared" si="59"/>
        <v>3.6129102007269862E-3</v>
      </c>
      <c r="Z128" s="10">
        <f t="shared" si="77"/>
        <v>13.311956454399889</v>
      </c>
      <c r="AA128">
        <f t="shared" si="54"/>
        <v>4268850.520563541</v>
      </c>
      <c r="AB128" s="10">
        <f t="shared" si="55"/>
        <v>4.2688505205635412</v>
      </c>
      <c r="AC128" s="10">
        <f t="shared" si="56"/>
        <v>4.1678505205635412</v>
      </c>
      <c r="AD128" s="3">
        <f t="shared" si="57"/>
        <v>604.47433220645996</v>
      </c>
      <c r="AI128" s="94">
        <f t="shared" si="58"/>
        <v>0.54930019053842605</v>
      </c>
    </row>
    <row r="129" spans="2:35">
      <c r="B129" s="39">
        <f t="shared" si="60"/>
        <v>101</v>
      </c>
      <c r="C129" s="42">
        <f t="shared" si="61"/>
        <v>2.1798561151079205</v>
      </c>
      <c r="D129" s="10">
        <f t="shared" si="62"/>
        <v>15.820143884892051</v>
      </c>
      <c r="E129" s="40">
        <f t="shared" si="63"/>
        <v>18.359712230215898</v>
      </c>
      <c r="F129" s="40">
        <f t="shared" si="64"/>
        <v>50</v>
      </c>
      <c r="G129" s="3">
        <f t="shared" si="65"/>
        <v>232.92086330935314</v>
      </c>
      <c r="H129" s="3">
        <f t="shared" si="66"/>
        <v>116.21860174682885</v>
      </c>
      <c r="I129">
        <f t="shared" si="48"/>
        <v>1.1621860174682886E-4</v>
      </c>
      <c r="J129" s="4">
        <f t="shared" si="67"/>
        <v>264.74125357648427</v>
      </c>
      <c r="K129" s="40">
        <f t="shared" si="68"/>
        <v>2.2779593765307715</v>
      </c>
      <c r="L129" s="40">
        <f t="shared" si="49"/>
        <v>3.7220406234692285</v>
      </c>
      <c r="M129" s="10">
        <f t="shared" si="69"/>
        <v>4.2688505205635412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13.123486826250476</v>
      </c>
      <c r="Q129" s="42">
        <f t="shared" si="71"/>
        <v>0.17502851839654007</v>
      </c>
      <c r="R129" s="4">
        <f t="shared" si="72"/>
        <v>395675.28431365005</v>
      </c>
      <c r="S129">
        <f t="shared" si="52"/>
        <v>3.9567528431365005E-4</v>
      </c>
      <c r="T129" s="41">
        <f t="shared" si="53"/>
        <v>2.7191315457418097E-4</v>
      </c>
      <c r="U129" s="42">
        <f t="shared" si="73"/>
        <v>0.71005908146506058</v>
      </c>
      <c r="V129" s="42">
        <f t="shared" si="74"/>
        <v>0.5562399091414777</v>
      </c>
      <c r="W129" s="42">
        <f t="shared" si="75"/>
        <v>0.54986383167818198</v>
      </c>
      <c r="X129" s="42">
        <f t="shared" si="76"/>
        <v>6.3760774632957151E-3</v>
      </c>
      <c r="Y129" s="42">
        <f t="shared" si="59"/>
        <v>3.6233962235716006E-3</v>
      </c>
      <c r="Z129" s="10">
        <f t="shared" si="77"/>
        <v>13.325564293665305</v>
      </c>
      <c r="AA129">
        <f t="shared" si="54"/>
        <v>4273111.009257324</v>
      </c>
      <c r="AB129" s="10">
        <f t="shared" si="55"/>
        <v>4.2731110092573239</v>
      </c>
      <c r="AC129" s="10">
        <f t="shared" si="56"/>
        <v>4.1721110092573239</v>
      </c>
      <c r="AD129" s="3">
        <f t="shared" si="57"/>
        <v>605.09224209678371</v>
      </c>
      <c r="AI129" s="94">
        <f t="shared" si="58"/>
        <v>0.54986383167818198</v>
      </c>
    </row>
    <row r="130" spans="2:35">
      <c r="B130" s="39">
        <f t="shared" si="60"/>
        <v>102</v>
      </c>
      <c r="C130" s="42">
        <f t="shared" si="61"/>
        <v>2.2014388489208701</v>
      </c>
      <c r="D130" s="10">
        <f t="shared" si="62"/>
        <v>15.798561151079101</v>
      </c>
      <c r="E130" s="40">
        <f t="shared" si="63"/>
        <v>18.402877697841799</v>
      </c>
      <c r="F130" s="40">
        <f t="shared" si="64"/>
        <v>50</v>
      </c>
      <c r="G130" s="3">
        <f t="shared" si="65"/>
        <v>232.79136690647545</v>
      </c>
      <c r="H130" s="3">
        <f t="shared" si="66"/>
        <v>116.21860174682885</v>
      </c>
      <c r="I130">
        <f t="shared" si="48"/>
        <v>1.1621860174682886E-4</v>
      </c>
      <c r="J130" s="4">
        <f t="shared" si="67"/>
        <v>265.98758180430741</v>
      </c>
      <c r="K130" s="40">
        <f t="shared" si="68"/>
        <v>2.2886833760376502</v>
      </c>
      <c r="L130" s="40">
        <f t="shared" si="49"/>
        <v>3.7113166239623498</v>
      </c>
      <c r="M130" s="10">
        <f t="shared" si="69"/>
        <v>4.2731110092573239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13.127663599146366</v>
      </c>
      <c r="Q130" s="42">
        <f t="shared" si="71"/>
        <v>0.17667258351520698</v>
      </c>
      <c r="R130" s="4">
        <f t="shared" si="72"/>
        <v>395165.16730944568</v>
      </c>
      <c r="S130">
        <f t="shared" si="52"/>
        <v>3.9516516730944571E-4</v>
      </c>
      <c r="T130" s="41">
        <f t="shared" si="53"/>
        <v>2.7242327157838531E-4</v>
      </c>
      <c r="U130" s="42">
        <f t="shared" si="73"/>
        <v>0.70914365099516574</v>
      </c>
      <c r="V130" s="42">
        <f t="shared" si="74"/>
        <v>0.55680913091636963</v>
      </c>
      <c r="W130" s="42">
        <f t="shared" si="75"/>
        <v>0.55042591724877199</v>
      </c>
      <c r="X130" s="42">
        <f t="shared" si="76"/>
        <v>6.3832136675976425E-3</v>
      </c>
      <c r="Y130" s="42">
        <f t="shared" si="59"/>
        <v>3.6338906425074959E-3</v>
      </c>
      <c r="Z130" s="10">
        <f t="shared" si="77"/>
        <v>13.339134433902075</v>
      </c>
      <c r="AA130">
        <f t="shared" si="54"/>
        <v>4277359.6947336998</v>
      </c>
      <c r="AB130" s="10">
        <f t="shared" si="55"/>
        <v>4.2773596947336996</v>
      </c>
      <c r="AC130" s="10">
        <f t="shared" si="56"/>
        <v>4.1763596947336996</v>
      </c>
      <c r="AD130" s="3">
        <f t="shared" si="57"/>
        <v>605.70844013541694</v>
      </c>
      <c r="AI130" s="94">
        <f t="shared" si="58"/>
        <v>0.55042591724877199</v>
      </c>
    </row>
    <row r="131" spans="2:35">
      <c r="B131" s="39">
        <f t="shared" si="60"/>
        <v>103</v>
      </c>
      <c r="C131" s="42">
        <f t="shared" si="61"/>
        <v>2.2230215827338196</v>
      </c>
      <c r="D131" s="10">
        <f t="shared" si="62"/>
        <v>15.77697841726615</v>
      </c>
      <c r="E131" s="40">
        <f t="shared" si="63"/>
        <v>18.4460431654677</v>
      </c>
      <c r="F131" s="40">
        <f t="shared" si="64"/>
        <v>50</v>
      </c>
      <c r="G131" s="3">
        <f t="shared" si="65"/>
        <v>232.66187050359775</v>
      </c>
      <c r="H131" s="3">
        <f t="shared" si="66"/>
        <v>116.21860174682885</v>
      </c>
      <c r="I131">
        <f t="shared" si="48"/>
        <v>1.1621860174682886E-4</v>
      </c>
      <c r="J131" s="4">
        <f t="shared" si="67"/>
        <v>267.23683683031686</v>
      </c>
      <c r="K131" s="40">
        <f t="shared" si="68"/>
        <v>2.299432559105012</v>
      </c>
      <c r="L131" s="40">
        <f t="shared" si="49"/>
        <v>3.700567440894988</v>
      </c>
      <c r="M131" s="10">
        <f t="shared" si="69"/>
        <v>4.2773596947336996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13.131825977497828</v>
      </c>
      <c r="Q131" s="42">
        <f t="shared" si="71"/>
        <v>0.17831612751662254</v>
      </c>
      <c r="R131" s="4">
        <f t="shared" si="72"/>
        <v>394654.69214094529</v>
      </c>
      <c r="S131">
        <f t="shared" si="52"/>
        <v>3.9465469214094529E-4</v>
      </c>
      <c r="T131" s="41">
        <f t="shared" si="53"/>
        <v>2.7293374674688573E-4</v>
      </c>
      <c r="U131" s="42">
        <f t="shared" si="73"/>
        <v>0.70822757778153334</v>
      </c>
      <c r="V131" s="42">
        <f t="shared" si="74"/>
        <v>0.55737674978181728</v>
      </c>
      <c r="W131" s="42">
        <f t="shared" si="75"/>
        <v>0.5509864456228365</v>
      </c>
      <c r="X131" s="42">
        <f t="shared" si="76"/>
        <v>6.3903041589807863E-3</v>
      </c>
      <c r="Y131" s="42">
        <f t="shared" si="59"/>
        <v>3.6443933885752094E-3</v>
      </c>
      <c r="Z131" s="10">
        <f t="shared" si="77"/>
        <v>13.35266683586387</v>
      </c>
      <c r="AA131">
        <f t="shared" si="54"/>
        <v>4281596.5647050021</v>
      </c>
      <c r="AB131" s="10">
        <f t="shared" si="55"/>
        <v>4.2815965647050023</v>
      </c>
      <c r="AC131" s="10">
        <f t="shared" si="56"/>
        <v>4.1805965647050023</v>
      </c>
      <c r="AD131" s="3">
        <f t="shared" si="57"/>
        <v>606.32292454024685</v>
      </c>
      <c r="AI131" s="94">
        <f t="shared" si="58"/>
        <v>0.5509864456228365</v>
      </c>
    </row>
    <row r="132" spans="2:35">
      <c r="B132" s="39">
        <f t="shared" si="60"/>
        <v>104</v>
      </c>
      <c r="C132" s="42">
        <f t="shared" si="61"/>
        <v>2.2446043165467691</v>
      </c>
      <c r="D132" s="10">
        <f t="shared" si="62"/>
        <v>15.7553956834532</v>
      </c>
      <c r="E132" s="40">
        <f t="shared" si="63"/>
        <v>18.4892086330936</v>
      </c>
      <c r="F132" s="40">
        <f t="shared" si="64"/>
        <v>50</v>
      </c>
      <c r="G132" s="3">
        <f t="shared" si="65"/>
        <v>232.53237410072006</v>
      </c>
      <c r="H132" s="3">
        <f t="shared" si="66"/>
        <v>116.21860174682885</v>
      </c>
      <c r="I132">
        <f t="shared" si="48"/>
        <v>1.1621860174682886E-4</v>
      </c>
      <c r="J132" s="4">
        <f t="shared" si="67"/>
        <v>268.48901865451307</v>
      </c>
      <c r="K132" s="40">
        <f t="shared" si="68"/>
        <v>2.3102069257328601</v>
      </c>
      <c r="L132" s="40">
        <f t="shared" si="49"/>
        <v>3.6897930742671399</v>
      </c>
      <c r="M132" s="10">
        <f t="shared" si="69"/>
        <v>4.2815965647050023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13.135973977462436</v>
      </c>
      <c r="Q132" s="42">
        <f t="shared" si="71"/>
        <v>0.17995915252945976</v>
      </c>
      <c r="R132" s="4">
        <f t="shared" si="72"/>
        <v>394143.85994517832</v>
      </c>
      <c r="S132">
        <f t="shared" si="52"/>
        <v>3.9414385994517834E-4</v>
      </c>
      <c r="T132" s="41">
        <f t="shared" si="53"/>
        <v>2.7344457894265268E-4</v>
      </c>
      <c r="U132" s="42">
        <f t="shared" si="73"/>
        <v>0.70731086386461972</v>
      </c>
      <c r="V132" s="42">
        <f t="shared" si="74"/>
        <v>0.55794276395744313</v>
      </c>
      <c r="W132" s="42">
        <f t="shared" si="75"/>
        <v>0.5515454151792657</v>
      </c>
      <c r="X132" s="42">
        <f t="shared" si="76"/>
        <v>6.3973487781774363E-3</v>
      </c>
      <c r="Y132" s="42">
        <f t="shared" si="59"/>
        <v>3.6549043926335984E-3</v>
      </c>
      <c r="Z132" s="10">
        <f t="shared" si="77"/>
        <v>13.366161460454888</v>
      </c>
      <c r="AA132">
        <f t="shared" si="54"/>
        <v>4285821.6069307001</v>
      </c>
      <c r="AB132" s="10">
        <f t="shared" si="55"/>
        <v>4.2858216069306998</v>
      </c>
      <c r="AC132" s="10">
        <f t="shared" si="56"/>
        <v>4.1848216069306998</v>
      </c>
      <c r="AD132" s="3">
        <f t="shared" si="57"/>
        <v>606.93569353599707</v>
      </c>
      <c r="AI132" s="94">
        <f t="shared" si="58"/>
        <v>0.5515454151792657</v>
      </c>
    </row>
    <row r="133" spans="2:35">
      <c r="B133" s="39">
        <f t="shared" si="60"/>
        <v>105</v>
      </c>
      <c r="C133" s="42">
        <f t="shared" si="61"/>
        <v>2.2661870503597186</v>
      </c>
      <c r="D133" s="10">
        <f t="shared" si="62"/>
        <v>15.733812949640249</v>
      </c>
      <c r="E133" s="40">
        <f t="shared" si="63"/>
        <v>18.532374100719501</v>
      </c>
      <c r="F133" s="40">
        <f t="shared" si="64"/>
        <v>50</v>
      </c>
      <c r="G133" s="3">
        <f t="shared" si="65"/>
        <v>232.40287769784237</v>
      </c>
      <c r="H133" s="3">
        <f t="shared" si="66"/>
        <v>116.21860174682885</v>
      </c>
      <c r="I133">
        <f t="shared" si="48"/>
        <v>1.1621860174682886E-4</v>
      </c>
      <c r="J133" s="4">
        <f t="shared" si="67"/>
        <v>269.74412727689605</v>
      </c>
      <c r="K133" s="40">
        <f t="shared" si="68"/>
        <v>2.321006475921195</v>
      </c>
      <c r="L133" s="40">
        <f t="shared" si="49"/>
        <v>3.678993524078805</v>
      </c>
      <c r="M133" s="10">
        <f t="shared" si="69"/>
        <v>4.2858216069306998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13.140107615120423</v>
      </c>
      <c r="Q133" s="42">
        <f t="shared" si="71"/>
        <v>0.18160166067666203</v>
      </c>
      <c r="R133" s="4">
        <f t="shared" si="72"/>
        <v>393632.67185917427</v>
      </c>
      <c r="S133">
        <f t="shared" si="52"/>
        <v>3.9363267185917429E-4</v>
      </c>
      <c r="T133" s="41">
        <f t="shared" si="53"/>
        <v>2.7395576702865672E-4</v>
      </c>
      <c r="U133" s="42">
        <f t="shared" si="73"/>
        <v>0.70639351128488115</v>
      </c>
      <c r="V133" s="42">
        <f t="shared" si="74"/>
        <v>0.55850717166981967</v>
      </c>
      <c r="W133" s="42">
        <f t="shared" si="75"/>
        <v>0.55210282430316837</v>
      </c>
      <c r="X133" s="42">
        <f t="shared" si="76"/>
        <v>6.4043473666512973E-3</v>
      </c>
      <c r="Y133" s="42">
        <f t="shared" si="59"/>
        <v>3.6654235853608367E-3</v>
      </c>
      <c r="Z133" s="10">
        <f t="shared" si="77"/>
        <v>13.379618268731027</v>
      </c>
      <c r="AA133">
        <f t="shared" si="54"/>
        <v>4290034.8092177529</v>
      </c>
      <c r="AB133" s="10">
        <f t="shared" si="55"/>
        <v>4.2900348092177527</v>
      </c>
      <c r="AC133" s="10">
        <f t="shared" si="56"/>
        <v>4.1890348092177527</v>
      </c>
      <c r="AD133" s="3">
        <f t="shared" si="57"/>
        <v>607.54674535427887</v>
      </c>
      <c r="AI133" s="94">
        <f t="shared" si="58"/>
        <v>0.55210282430316837</v>
      </c>
    </row>
    <row r="134" spans="2:35">
      <c r="B134" s="39">
        <f t="shared" si="60"/>
        <v>106</v>
      </c>
      <c r="C134" s="42">
        <f t="shared" si="61"/>
        <v>2.2877697841726681</v>
      </c>
      <c r="D134" s="10">
        <f t="shared" si="62"/>
        <v>15.712230215827299</v>
      </c>
      <c r="E134" s="40">
        <f t="shared" si="63"/>
        <v>18.575539568345402</v>
      </c>
      <c r="F134" s="40">
        <f t="shared" si="64"/>
        <v>50</v>
      </c>
      <c r="G134" s="3">
        <f t="shared" si="65"/>
        <v>232.27338129496468</v>
      </c>
      <c r="H134" s="3">
        <f t="shared" si="66"/>
        <v>116.21860174682885</v>
      </c>
      <c r="I134">
        <f t="shared" si="48"/>
        <v>1.1621860174682886E-4</v>
      </c>
      <c r="J134" s="4">
        <f t="shared" si="67"/>
        <v>271.00216269746556</v>
      </c>
      <c r="K134" s="40">
        <f t="shared" si="68"/>
        <v>2.3318312096700144</v>
      </c>
      <c r="L134" s="40">
        <f t="shared" si="49"/>
        <v>3.6681687903299856</v>
      </c>
      <c r="M134" s="10">
        <f t="shared" si="69"/>
        <v>4.2900348092177527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13.144226906475453</v>
      </c>
      <c r="Q134" s="42">
        <f t="shared" si="71"/>
        <v>0.1832436540754763</v>
      </c>
      <c r="R134" s="4">
        <f t="shared" si="72"/>
        <v>393121.12901996274</v>
      </c>
      <c r="S134">
        <f t="shared" si="52"/>
        <v>3.9312112901996276E-4</v>
      </c>
      <c r="T134" s="41">
        <f t="shared" si="53"/>
        <v>2.7446730986786826E-4</v>
      </c>
      <c r="U134" s="42">
        <f t="shared" si="73"/>
        <v>0.70547552208277409</v>
      </c>
      <c r="V134" s="42">
        <f t="shared" si="74"/>
        <v>0.55906997115211832</v>
      </c>
      <c r="W134" s="42">
        <f t="shared" si="75"/>
        <v>0.55265867138591851</v>
      </c>
      <c r="X134" s="42">
        <f t="shared" si="76"/>
        <v>6.4112997661998072E-3</v>
      </c>
      <c r="Y134" s="42">
        <f t="shared" si="59"/>
        <v>3.6759508972547565E-3</v>
      </c>
      <c r="Z134" s="10">
        <f t="shared" si="77"/>
        <v>13.393037221898673</v>
      </c>
      <c r="AA134">
        <f t="shared" si="54"/>
        <v>4294236.1594202397</v>
      </c>
      <c r="AB134" s="10">
        <f t="shared" si="55"/>
        <v>4.2942361594202394</v>
      </c>
      <c r="AC134" s="10">
        <f t="shared" si="56"/>
        <v>4.1932361594202394</v>
      </c>
      <c r="AD134" s="3">
        <f t="shared" si="57"/>
        <v>608.15607823353719</v>
      </c>
      <c r="AI134" s="94">
        <f t="shared" si="58"/>
        <v>0.55265867138591851</v>
      </c>
    </row>
    <row r="135" spans="2:35">
      <c r="B135" s="39">
        <f t="shared" si="60"/>
        <v>107</v>
      </c>
      <c r="C135" s="42">
        <f t="shared" si="61"/>
        <v>2.3093525179856176</v>
      </c>
      <c r="D135" s="10">
        <f t="shared" si="62"/>
        <v>15.690647482014349</v>
      </c>
      <c r="E135" s="40">
        <f t="shared" si="63"/>
        <v>18.618705035971303</v>
      </c>
      <c r="F135" s="40">
        <f t="shared" si="64"/>
        <v>50</v>
      </c>
      <c r="G135" s="3">
        <f t="shared" si="65"/>
        <v>232.14388489208699</v>
      </c>
      <c r="H135" s="3">
        <f t="shared" si="66"/>
        <v>116.21860174682885</v>
      </c>
      <c r="I135">
        <f t="shared" si="48"/>
        <v>1.1621860174682886E-4</v>
      </c>
      <c r="J135" s="4">
        <f t="shared" si="67"/>
        <v>272.26312491622207</v>
      </c>
      <c r="K135" s="40">
        <f t="shared" si="68"/>
        <v>2.3426811269793224</v>
      </c>
      <c r="L135" s="40">
        <f t="shared" si="49"/>
        <v>3.6573188730206776</v>
      </c>
      <c r="M135" s="10">
        <f t="shared" si="69"/>
        <v>4.2942361594202394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13.148331867454678</v>
      </c>
      <c r="Q135" s="42">
        <f t="shared" si="71"/>
        <v>0.18488513483748628</v>
      </c>
      <c r="R135" s="4">
        <f t="shared" si="72"/>
        <v>392609.23256457306</v>
      </c>
      <c r="S135">
        <f t="shared" si="52"/>
        <v>3.9260923256457305E-4</v>
      </c>
      <c r="T135" s="41">
        <f t="shared" si="53"/>
        <v>2.7497920632325797E-4</v>
      </c>
      <c r="U135" s="42">
        <f t="shared" si="73"/>
        <v>0.70455689829875456</v>
      </c>
      <c r="V135" s="42">
        <f t="shared" si="74"/>
        <v>0.55963116064465712</v>
      </c>
      <c r="W135" s="42">
        <f t="shared" si="75"/>
        <v>0.55321295482510691</v>
      </c>
      <c r="X135" s="42">
        <f t="shared" si="76"/>
        <v>6.4182058195502156E-3</v>
      </c>
      <c r="Y135" s="42">
        <f t="shared" si="59"/>
        <v>3.6864862586341689E-3</v>
      </c>
      <c r="Z135" s="10">
        <f t="shared" si="77"/>
        <v>13.406418281317015</v>
      </c>
      <c r="AA135">
        <f t="shared" si="54"/>
        <v>4298425.6454400802</v>
      </c>
      <c r="AB135" s="10">
        <f t="shared" si="55"/>
        <v>4.29842564544008</v>
      </c>
      <c r="AC135" s="10">
        <f t="shared" si="56"/>
        <v>4.19742564544008</v>
      </c>
      <c r="AD135" s="3">
        <f t="shared" si="57"/>
        <v>608.76369041915598</v>
      </c>
      <c r="AI135" s="94">
        <f t="shared" si="58"/>
        <v>0.55321295482510691</v>
      </c>
    </row>
    <row r="136" spans="2:35">
      <c r="B136" s="39">
        <f t="shared" si="60"/>
        <v>108</v>
      </c>
      <c r="C136" s="42">
        <f t="shared" si="61"/>
        <v>2.3309352517985671</v>
      </c>
      <c r="D136" s="10">
        <f t="shared" si="62"/>
        <v>15.669064748201398</v>
      </c>
      <c r="E136" s="40">
        <f t="shared" si="63"/>
        <v>18.661870503597203</v>
      </c>
      <c r="F136" s="40">
        <f t="shared" si="64"/>
        <v>50</v>
      </c>
      <c r="G136" s="3">
        <f t="shared" si="65"/>
        <v>232.0143884892093</v>
      </c>
      <c r="H136" s="3">
        <f t="shared" si="66"/>
        <v>116.21860174682885</v>
      </c>
      <c r="I136">
        <f t="shared" si="48"/>
        <v>1.1621860174682886E-4</v>
      </c>
      <c r="J136" s="4">
        <f t="shared" si="67"/>
        <v>273.52701393316488</v>
      </c>
      <c r="K136" s="40">
        <f t="shared" si="68"/>
        <v>2.3535562278491131</v>
      </c>
      <c r="L136" s="40">
        <f t="shared" si="49"/>
        <v>3.6464437721508869</v>
      </c>
      <c r="M136" s="10">
        <f t="shared" si="69"/>
        <v>4.29842564544008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13.152422513909841</v>
      </c>
      <c r="Q136" s="42">
        <f t="shared" si="71"/>
        <v>0.18652610506864514</v>
      </c>
      <c r="R136" s="4">
        <f t="shared" si="72"/>
        <v>392096.98363003496</v>
      </c>
      <c r="S136">
        <f t="shared" si="52"/>
        <v>3.9209698363003493E-4</v>
      </c>
      <c r="T136" s="41">
        <f t="shared" si="53"/>
        <v>2.7549145525779608E-4</v>
      </c>
      <c r="U136" s="42">
        <f t="shared" si="73"/>
        <v>0.70363764197327916</v>
      </c>
      <c r="V136" s="42">
        <f t="shared" si="74"/>
        <v>0.56019073839396849</v>
      </c>
      <c r="W136" s="42">
        <f t="shared" si="75"/>
        <v>0.55376567302463597</v>
      </c>
      <c r="X136" s="42">
        <f t="shared" si="76"/>
        <v>6.4250653693325166E-3</v>
      </c>
      <c r="Y136" s="42">
        <f t="shared" si="59"/>
        <v>3.6970295996384931E-3</v>
      </c>
      <c r="Z136" s="10">
        <f t="shared" si="77"/>
        <v>13.419761408494253</v>
      </c>
      <c r="AA136">
        <f t="shared" si="54"/>
        <v>4302603.2552258465</v>
      </c>
      <c r="AB136" s="10">
        <f t="shared" si="55"/>
        <v>4.3026032552258462</v>
      </c>
      <c r="AC136" s="10">
        <f t="shared" si="56"/>
        <v>4.2016032552258462</v>
      </c>
      <c r="AD136" s="3">
        <f t="shared" si="57"/>
        <v>609.36958016328447</v>
      </c>
      <c r="AI136" s="94">
        <f t="shared" si="58"/>
        <v>0.55376567302463597</v>
      </c>
    </row>
    <row r="137" spans="2:35">
      <c r="B137" s="39">
        <f t="shared" si="60"/>
        <v>109</v>
      </c>
      <c r="C137" s="42">
        <f t="shared" si="61"/>
        <v>2.3525179856115166</v>
      </c>
      <c r="D137" s="10">
        <f t="shared" si="62"/>
        <v>15.647482014388448</v>
      </c>
      <c r="E137" s="40">
        <f t="shared" si="63"/>
        <v>18.705035971223104</v>
      </c>
      <c r="F137" s="40">
        <f t="shared" si="64"/>
        <v>50</v>
      </c>
      <c r="G137" s="3">
        <f t="shared" si="65"/>
        <v>231.8848920863316</v>
      </c>
      <c r="H137" s="3">
        <f t="shared" si="66"/>
        <v>116.21860174682885</v>
      </c>
      <c r="I137">
        <f t="shared" si="48"/>
        <v>1.1621860174682886E-4</v>
      </c>
      <c r="J137" s="4">
        <f t="shared" si="67"/>
        <v>274.79382974829446</v>
      </c>
      <c r="K137" s="40">
        <f t="shared" si="68"/>
        <v>2.3644565122793906</v>
      </c>
      <c r="L137" s="40">
        <f t="shared" si="49"/>
        <v>3.6355434877206094</v>
      </c>
      <c r="M137" s="10">
        <f t="shared" si="69"/>
        <v>4.3026032552258462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13.15649886161653</v>
      </c>
      <c r="Q137" s="42">
        <f t="shared" si="71"/>
        <v>0.18816656686930827</v>
      </c>
      <c r="R137" s="4">
        <f t="shared" si="72"/>
        <v>391584.38335337781</v>
      </c>
      <c r="S137">
        <f t="shared" si="52"/>
        <v>3.9158438335337779E-4</v>
      </c>
      <c r="T137" s="41">
        <f t="shared" si="53"/>
        <v>2.7600405553445323E-4</v>
      </c>
      <c r="U137" s="42">
        <f t="shared" si="73"/>
        <v>0.70271775514680412</v>
      </c>
      <c r="V137" s="42">
        <f t="shared" si="74"/>
        <v>0.56074870265384258</v>
      </c>
      <c r="W137" s="42">
        <f t="shared" si="75"/>
        <v>0.55431682439456242</v>
      </c>
      <c r="X137" s="42">
        <f t="shared" si="76"/>
        <v>6.4318782592801549E-3</v>
      </c>
      <c r="Y137" s="42">
        <f t="shared" si="59"/>
        <v>3.7075808502293577E-3</v>
      </c>
      <c r="Z137" s="10">
        <f t="shared" si="77"/>
        <v>13.433066565090908</v>
      </c>
      <c r="AA137">
        <f t="shared" si="54"/>
        <v>4306768.9767738022</v>
      </c>
      <c r="AB137" s="10">
        <f t="shared" si="55"/>
        <v>4.3067689767738022</v>
      </c>
      <c r="AC137" s="10">
        <f t="shared" si="56"/>
        <v>4.2057689767738022</v>
      </c>
      <c r="AD137" s="3">
        <f t="shared" si="57"/>
        <v>609.97374572498939</v>
      </c>
      <c r="AI137" s="94">
        <f t="shared" si="58"/>
        <v>0.55431682439456242</v>
      </c>
    </row>
    <row r="138" spans="2:35">
      <c r="B138" s="39">
        <f t="shared" si="60"/>
        <v>110</v>
      </c>
      <c r="C138" s="42">
        <f t="shared" si="61"/>
        <v>2.3741007194244661</v>
      </c>
      <c r="D138" s="10">
        <f t="shared" si="62"/>
        <v>15.625899280575497</v>
      </c>
      <c r="E138" s="40">
        <f t="shared" si="63"/>
        <v>18.748201438849005</v>
      </c>
      <c r="F138" s="40">
        <f t="shared" si="64"/>
        <v>50</v>
      </c>
      <c r="G138" s="3">
        <f t="shared" si="65"/>
        <v>231.75539568345391</v>
      </c>
      <c r="H138" s="3">
        <f t="shared" si="66"/>
        <v>116.21860174682885</v>
      </c>
      <c r="I138">
        <f t="shared" si="48"/>
        <v>1.1621860174682886E-4</v>
      </c>
      <c r="J138" s="4">
        <f t="shared" si="67"/>
        <v>276.06357236161057</v>
      </c>
      <c r="K138" s="40">
        <f t="shared" si="68"/>
        <v>2.375381980270153</v>
      </c>
      <c r="L138" s="40">
        <f t="shared" si="49"/>
        <v>3.624618019729847</v>
      </c>
      <c r="M138" s="10">
        <f t="shared" si="69"/>
        <v>4.3067689767738022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13.160560926275597</v>
      </c>
      <c r="Q138" s="42">
        <f t="shared" si="71"/>
        <v>0.18980652233426562</v>
      </c>
      <c r="R138" s="4">
        <f t="shared" si="72"/>
        <v>391071.43287163117</v>
      </c>
      <c r="S138">
        <f t="shared" si="52"/>
        <v>3.9107143287163117E-4</v>
      </c>
      <c r="T138" s="41">
        <f t="shared" si="53"/>
        <v>2.7651700601619985E-4</v>
      </c>
      <c r="U138" s="42">
        <f t="shared" si="73"/>
        <v>0.7017972398597857</v>
      </c>
      <c r="V138" s="42">
        <f t="shared" si="74"/>
        <v>0.5613050516846565</v>
      </c>
      <c r="W138" s="42">
        <f t="shared" si="75"/>
        <v>0.5548664073512356</v>
      </c>
      <c r="X138" s="42">
        <f t="shared" si="76"/>
        <v>6.4386443334208954E-3</v>
      </c>
      <c r="Y138" s="42">
        <f t="shared" si="59"/>
        <v>3.7181399401908679E-3</v>
      </c>
      <c r="Z138" s="10">
        <f t="shared" si="77"/>
        <v>13.446333712918328</v>
      </c>
      <c r="AA138">
        <f t="shared" si="54"/>
        <v>4310922.7981274351</v>
      </c>
      <c r="AB138" s="10">
        <f t="shared" si="55"/>
        <v>4.310922798127435</v>
      </c>
      <c r="AC138" s="10">
        <f t="shared" si="56"/>
        <v>4.209922798127435</v>
      </c>
      <c r="AD138" s="3">
        <f t="shared" si="57"/>
        <v>610.57618537018641</v>
      </c>
      <c r="AI138" s="94">
        <f t="shared" si="58"/>
        <v>0.5548664073512356</v>
      </c>
    </row>
    <row r="139" spans="2:35">
      <c r="B139" s="39">
        <f t="shared" si="60"/>
        <v>111</v>
      </c>
      <c r="C139" s="42">
        <f t="shared" si="61"/>
        <v>2.3956834532374156</v>
      </c>
      <c r="D139" s="10">
        <f t="shared" si="62"/>
        <v>15.604316546762547</v>
      </c>
      <c r="E139" s="40">
        <f t="shared" si="63"/>
        <v>18.791366906474906</v>
      </c>
      <c r="F139" s="40">
        <f t="shared" si="64"/>
        <v>50</v>
      </c>
      <c r="G139" s="3">
        <f t="shared" si="65"/>
        <v>231.62589928057622</v>
      </c>
      <c r="H139" s="3">
        <f t="shared" si="66"/>
        <v>116.21860174682885</v>
      </c>
      <c r="I139">
        <f t="shared" si="48"/>
        <v>1.1621860174682886E-4</v>
      </c>
      <c r="J139" s="4">
        <f t="shared" si="67"/>
        <v>277.33624177311367</v>
      </c>
      <c r="K139" s="40">
        <f t="shared" si="68"/>
        <v>2.3863326318214035</v>
      </c>
      <c r="L139" s="40">
        <f t="shared" si="49"/>
        <v>3.6136673681785965</v>
      </c>
      <c r="M139" s="10">
        <f t="shared" si="69"/>
        <v>4.310922798127435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13.164608723513103</v>
      </c>
      <c r="Q139" s="42">
        <f t="shared" si="71"/>
        <v>0.19144597355277401</v>
      </c>
      <c r="R139" s="4">
        <f t="shared" si="72"/>
        <v>390558.13332182448</v>
      </c>
      <c r="S139">
        <f t="shared" si="52"/>
        <v>3.905581333218245E-4</v>
      </c>
      <c r="T139" s="41">
        <f t="shared" si="53"/>
        <v>2.7703030556600652E-4</v>
      </c>
      <c r="U139" s="42">
        <f t="shared" si="73"/>
        <v>0.70087609815268004</v>
      </c>
      <c r="V139" s="42">
        <f t="shared" si="74"/>
        <v>0.56185978375357859</v>
      </c>
      <c r="W139" s="42">
        <f t="shared" si="75"/>
        <v>0.55541442031723487</v>
      </c>
      <c r="X139" s="42">
        <f t="shared" si="76"/>
        <v>6.4453634363437207E-3</v>
      </c>
      <c r="Y139" s="42">
        <f t="shared" si="59"/>
        <v>3.728706799130311E-3</v>
      </c>
      <c r="Z139" s="10">
        <f t="shared" si="77"/>
        <v>13.459562813938751</v>
      </c>
      <c r="AA139">
        <f t="shared" si="54"/>
        <v>4315064.707377471</v>
      </c>
      <c r="AB139" s="10">
        <f t="shared" si="55"/>
        <v>4.3150647073774708</v>
      </c>
      <c r="AC139" s="10">
        <f t="shared" si="56"/>
        <v>4.2140647073774709</v>
      </c>
      <c r="AD139" s="3">
        <f t="shared" si="57"/>
        <v>611.17689737164187</v>
      </c>
      <c r="AI139" s="94">
        <f t="shared" si="58"/>
        <v>0.55541442031723487</v>
      </c>
    </row>
    <row r="140" spans="2:35">
      <c r="B140" s="39">
        <f t="shared" si="60"/>
        <v>112</v>
      </c>
      <c r="C140" s="42">
        <f t="shared" si="61"/>
        <v>2.4172661870503651</v>
      </c>
      <c r="D140" s="10">
        <f t="shared" si="62"/>
        <v>15.582733812949597</v>
      </c>
      <c r="E140" s="40">
        <f t="shared" si="63"/>
        <v>18.834532374100807</v>
      </c>
      <c r="F140" s="40">
        <f t="shared" si="64"/>
        <v>50</v>
      </c>
      <c r="G140" s="3">
        <f t="shared" si="65"/>
        <v>231.49640287769853</v>
      </c>
      <c r="H140" s="3">
        <f t="shared" si="66"/>
        <v>116.21860174682885</v>
      </c>
      <c r="I140">
        <f t="shared" si="48"/>
        <v>1.1621860174682886E-4</v>
      </c>
      <c r="J140" s="4">
        <f t="shared" si="67"/>
        <v>278.61183798280331</v>
      </c>
      <c r="K140" s="40">
        <f t="shared" si="68"/>
        <v>2.397308466933139</v>
      </c>
      <c r="L140" s="40">
        <f t="shared" si="49"/>
        <v>3.602691533066861</v>
      </c>
      <c r="M140" s="10">
        <f t="shared" si="69"/>
        <v>4.3150647073774708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13.168642268880731</v>
      </c>
      <c r="Q140" s="42">
        <f t="shared" si="71"/>
        <v>0.19308492260858917</v>
      </c>
      <c r="R140" s="4">
        <f t="shared" si="72"/>
        <v>390044.48584098736</v>
      </c>
      <c r="S140">
        <f t="shared" si="52"/>
        <v>3.9004448584098738E-4</v>
      </c>
      <c r="T140" s="41">
        <f t="shared" si="53"/>
        <v>2.7754395304684364E-4</v>
      </c>
      <c r="U140" s="42">
        <f t="shared" si="73"/>
        <v>0.69995433206594382</v>
      </c>
      <c r="V140" s="42">
        <f t="shared" si="74"/>
        <v>0.56241289713411136</v>
      </c>
      <c r="W140" s="42">
        <f t="shared" si="75"/>
        <v>0.55596086172137138</v>
      </c>
      <c r="X140" s="42">
        <f t="shared" si="76"/>
        <v>6.4520354127399759E-3</v>
      </c>
      <c r="Y140" s="42">
        <f t="shared" si="59"/>
        <v>3.7392813564781071E-3</v>
      </c>
      <c r="Z140" s="10">
        <f t="shared" si="77"/>
        <v>13.472753830262677</v>
      </c>
      <c r="AA140">
        <f t="shared" si="54"/>
        <v>4319194.6926610591</v>
      </c>
      <c r="AB140" s="10">
        <f t="shared" si="55"/>
        <v>4.3191946926610587</v>
      </c>
      <c r="AC140" s="10">
        <f t="shared" si="56"/>
        <v>4.2181946926610587</v>
      </c>
      <c r="AD140" s="3">
        <f t="shared" si="57"/>
        <v>611.77588000885555</v>
      </c>
      <c r="AI140" s="94">
        <f t="shared" si="58"/>
        <v>0.55596086172137138</v>
      </c>
    </row>
    <row r="141" spans="2:35">
      <c r="B141" s="39">
        <f t="shared" si="60"/>
        <v>113</v>
      </c>
      <c r="C141" s="42">
        <f t="shared" si="61"/>
        <v>2.4388489208633146</v>
      </c>
      <c r="D141" s="10">
        <f t="shared" si="62"/>
        <v>15.561151079136646</v>
      </c>
      <c r="E141" s="40">
        <f t="shared" si="63"/>
        <v>18.877697841726707</v>
      </c>
      <c r="F141" s="40">
        <f t="shared" si="64"/>
        <v>50</v>
      </c>
      <c r="G141" s="3">
        <f t="shared" si="65"/>
        <v>231.36690647482084</v>
      </c>
      <c r="H141" s="3">
        <f t="shared" si="66"/>
        <v>116.21860174682885</v>
      </c>
      <c r="I141">
        <f t="shared" si="48"/>
        <v>1.1621860174682886E-4</v>
      </c>
      <c r="J141" s="4">
        <f t="shared" si="67"/>
        <v>279.89036099067948</v>
      </c>
      <c r="K141" s="40">
        <f t="shared" si="68"/>
        <v>2.4083094856053591</v>
      </c>
      <c r="L141" s="40">
        <f t="shared" si="49"/>
        <v>3.5916905143946409</v>
      </c>
      <c r="M141" s="10">
        <f t="shared" si="69"/>
        <v>4.3191946926610587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13.172661577855393</v>
      </c>
      <c r="Q141" s="42">
        <f t="shared" si="71"/>
        <v>0.19472337157999769</v>
      </c>
      <c r="R141" s="4">
        <f t="shared" si="72"/>
        <v>389530.49156614929</v>
      </c>
      <c r="S141">
        <f t="shared" si="52"/>
        <v>3.895304915661493E-4</v>
      </c>
      <c r="T141" s="41">
        <f t="shared" si="53"/>
        <v>2.7805794732168172E-4</v>
      </c>
      <c r="U141" s="42">
        <f t="shared" si="73"/>
        <v>0.69903194364003318</v>
      </c>
      <c r="V141" s="42">
        <f t="shared" si="74"/>
        <v>0.56296439010711918</v>
      </c>
      <c r="W141" s="42">
        <f t="shared" si="75"/>
        <v>0.5565057299985815</v>
      </c>
      <c r="X141" s="42">
        <f t="shared" si="76"/>
        <v>6.4586601085376838E-3</v>
      </c>
      <c r="Y141" s="42">
        <f t="shared" si="59"/>
        <v>3.7498635414896179E-3</v>
      </c>
      <c r="Z141" s="10">
        <f t="shared" si="77"/>
        <v>13.48590672415289</v>
      </c>
      <c r="AA141">
        <f t="shared" si="54"/>
        <v>4323312.7421630258</v>
      </c>
      <c r="AB141" s="10">
        <f t="shared" si="55"/>
        <v>4.3233127421630257</v>
      </c>
      <c r="AC141" s="10">
        <f t="shared" si="56"/>
        <v>4.2223127421630258</v>
      </c>
      <c r="AD141" s="3">
        <f t="shared" si="57"/>
        <v>612.37313156824155</v>
      </c>
      <c r="AI141" s="94">
        <f t="shared" si="58"/>
        <v>0.5565057299985815</v>
      </c>
    </row>
    <row r="142" spans="2:35">
      <c r="B142" s="39">
        <f t="shared" si="60"/>
        <v>114</v>
      </c>
      <c r="C142" s="42">
        <f t="shared" si="61"/>
        <v>2.4604316546762641</v>
      </c>
      <c r="D142" s="10">
        <f t="shared" si="62"/>
        <v>15.539568345323696</v>
      </c>
      <c r="E142" s="40">
        <f t="shared" si="63"/>
        <v>18.920863309352608</v>
      </c>
      <c r="F142" s="40">
        <f t="shared" si="64"/>
        <v>50</v>
      </c>
      <c r="G142" s="3">
        <f t="shared" si="65"/>
        <v>231.23741007194315</v>
      </c>
      <c r="H142" s="3">
        <f t="shared" si="66"/>
        <v>116.21860174682885</v>
      </c>
      <c r="I142">
        <f t="shared" si="48"/>
        <v>1.1621860174682886E-4</v>
      </c>
      <c r="J142" s="4">
        <f t="shared" si="67"/>
        <v>281.17181079674265</v>
      </c>
      <c r="K142" s="40">
        <f t="shared" si="68"/>
        <v>2.4193356878380676</v>
      </c>
      <c r="L142" s="40">
        <f t="shared" si="49"/>
        <v>3.5806643121619324</v>
      </c>
      <c r="M142" s="10">
        <f t="shared" si="69"/>
        <v>4.3233127421630257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13.176666665840838</v>
      </c>
      <c r="Q142" s="42">
        <f t="shared" si="71"/>
        <v>0.19636132253984862</v>
      </c>
      <c r="R142" s="4">
        <f t="shared" si="72"/>
        <v>389016.15163433971</v>
      </c>
      <c r="S142">
        <f t="shared" si="52"/>
        <v>3.8901615163433969E-4</v>
      </c>
      <c r="T142" s="41">
        <f t="shared" si="53"/>
        <v>2.7857228725349133E-4</v>
      </c>
      <c r="U142" s="42">
        <f t="shared" si="73"/>
        <v>0.69810893491540427</v>
      </c>
      <c r="V142" s="42">
        <f t="shared" si="74"/>
        <v>0.56351426095987878</v>
      </c>
      <c r="W142" s="42">
        <f t="shared" si="75"/>
        <v>0.55704902359009101</v>
      </c>
      <c r="X142" s="42">
        <f t="shared" si="76"/>
        <v>6.4652373697877685E-3</v>
      </c>
      <c r="Y142" s="42">
        <f t="shared" si="59"/>
        <v>3.7604532832451257E-3</v>
      </c>
      <c r="Z142" s="10">
        <f t="shared" si="77"/>
        <v>13.49902145802192</v>
      </c>
      <c r="AA142">
        <f t="shared" si="54"/>
        <v>4327418.8441150812</v>
      </c>
      <c r="AB142" s="10">
        <f t="shared" si="55"/>
        <v>4.3274188441150816</v>
      </c>
      <c r="AC142" s="10">
        <f t="shared" si="56"/>
        <v>4.2264188441150816</v>
      </c>
      <c r="AD142" s="3">
        <f t="shared" si="57"/>
        <v>612.96865034301391</v>
      </c>
      <c r="AI142" s="94">
        <f t="shared" si="58"/>
        <v>0.55704902359009101</v>
      </c>
    </row>
    <row r="143" spans="2:35">
      <c r="B143" s="39">
        <f t="shared" si="60"/>
        <v>115</v>
      </c>
      <c r="C143" s="42">
        <f t="shared" si="61"/>
        <v>2.4820143884892136</v>
      </c>
      <c r="D143" s="10">
        <f t="shared" si="62"/>
        <v>15.517985611510746</v>
      </c>
      <c r="E143" s="40">
        <f t="shared" si="63"/>
        <v>18.964028776978509</v>
      </c>
      <c r="F143" s="40">
        <f t="shared" si="64"/>
        <v>50</v>
      </c>
      <c r="G143" s="3">
        <f t="shared" si="65"/>
        <v>231.10791366906545</v>
      </c>
      <c r="H143" s="3">
        <f t="shared" si="66"/>
        <v>116.21860174682885</v>
      </c>
      <c r="I143">
        <f t="shared" si="48"/>
        <v>1.1621860174682886E-4</v>
      </c>
      <c r="J143" s="4">
        <f t="shared" si="67"/>
        <v>282.45618740099212</v>
      </c>
      <c r="K143" s="40">
        <f t="shared" si="68"/>
        <v>2.4303870736312594</v>
      </c>
      <c r="L143" s="40">
        <f t="shared" si="49"/>
        <v>3.5696129263687406</v>
      </c>
      <c r="M143" s="10">
        <f t="shared" si="69"/>
        <v>4.3274188441150816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13.180657548167275</v>
      </c>
      <c r="Q143" s="42">
        <f t="shared" si="71"/>
        <v>0.19799877755558495</v>
      </c>
      <c r="R143" s="4">
        <f t="shared" si="72"/>
        <v>388501.46718258824</v>
      </c>
      <c r="S143">
        <f t="shared" si="52"/>
        <v>3.8850146718258821E-4</v>
      </c>
      <c r="T143" s="41">
        <f t="shared" si="53"/>
        <v>2.790869717052428E-4</v>
      </c>
      <c r="U143" s="42">
        <f t="shared" si="73"/>
        <v>0.69718530793251365</v>
      </c>
      <c r="V143" s="42">
        <f t="shared" si="74"/>
        <v>0.56406250798607238</v>
      </c>
      <c r="W143" s="42">
        <f t="shared" si="75"/>
        <v>0.55759074094331151</v>
      </c>
      <c r="X143" s="42">
        <f t="shared" si="76"/>
        <v>6.4717670427608676E-3</v>
      </c>
      <c r="Y143" s="42">
        <f t="shared" si="59"/>
        <v>3.7710505106499717E-3</v>
      </c>
      <c r="Z143" s="10">
        <f t="shared" si="77"/>
        <v>13.512097994430066</v>
      </c>
      <c r="AA143">
        <f t="shared" si="54"/>
        <v>4331512.986795201</v>
      </c>
      <c r="AB143" s="10">
        <f t="shared" si="55"/>
        <v>4.3315129867952011</v>
      </c>
      <c r="AC143" s="10">
        <f t="shared" si="56"/>
        <v>4.2305129867952012</v>
      </c>
      <c r="AD143" s="3">
        <f t="shared" si="57"/>
        <v>613.56243463309659</v>
      </c>
      <c r="AI143" s="94">
        <f t="shared" si="58"/>
        <v>0.55759074094331151</v>
      </c>
    </row>
    <row r="144" spans="2:35">
      <c r="B144" s="39">
        <f t="shared" si="60"/>
        <v>116</v>
      </c>
      <c r="C144" s="42">
        <f t="shared" si="61"/>
        <v>2.5035971223021631</v>
      </c>
      <c r="D144" s="10">
        <f t="shared" si="62"/>
        <v>15.496402877697795</v>
      </c>
      <c r="E144" s="40">
        <f t="shared" si="63"/>
        <v>19.00719424460441</v>
      </c>
      <c r="F144" s="40">
        <f t="shared" si="64"/>
        <v>50</v>
      </c>
      <c r="G144" s="3">
        <f t="shared" si="65"/>
        <v>230.97841726618776</v>
      </c>
      <c r="H144" s="3">
        <f t="shared" si="66"/>
        <v>116.21860174682885</v>
      </c>
      <c r="I144">
        <f t="shared" si="48"/>
        <v>1.1621860174682886E-4</v>
      </c>
      <c r="J144" s="4">
        <f t="shared" si="67"/>
        <v>283.74349080342836</v>
      </c>
      <c r="K144" s="40">
        <f t="shared" si="68"/>
        <v>2.441463642984937</v>
      </c>
      <c r="L144" s="40">
        <f t="shared" si="49"/>
        <v>3.558536357015063</v>
      </c>
      <c r="M144" s="10">
        <f t="shared" si="69"/>
        <v>4.3315129867952011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13.184634240091158</v>
      </c>
      <c r="Q144" s="42">
        <f t="shared" si="71"/>
        <v>0.19963573868927512</v>
      </c>
      <c r="R144" s="4">
        <f t="shared" si="72"/>
        <v>387986.43934792432</v>
      </c>
      <c r="S144">
        <f t="shared" si="52"/>
        <v>3.879864393479243E-4</v>
      </c>
      <c r="T144" s="41">
        <f t="shared" si="53"/>
        <v>2.7960199953990672E-4</v>
      </c>
      <c r="U144" s="42">
        <f t="shared" si="73"/>
        <v>0.69626106473181759</v>
      </c>
      <c r="V144" s="42">
        <f t="shared" si="74"/>
        <v>0.56460912948651554</v>
      </c>
      <c r="W144" s="42">
        <f t="shared" si="75"/>
        <v>0.5581308805117583</v>
      </c>
      <c r="X144" s="42">
        <f t="shared" si="76"/>
        <v>6.4782489747572392E-3</v>
      </c>
      <c r="Y144" s="42">
        <f t="shared" si="59"/>
        <v>3.7816551524360175E-3</v>
      </c>
      <c r="Z144" s="10">
        <f t="shared" si="77"/>
        <v>13.52513629608816</v>
      </c>
      <c r="AA144">
        <f t="shared" si="54"/>
        <v>4335595.1585284919</v>
      </c>
      <c r="AB144" s="10">
        <f t="shared" si="55"/>
        <v>4.3355951585284922</v>
      </c>
      <c r="AC144" s="10">
        <f t="shared" si="56"/>
        <v>4.2345951585284922</v>
      </c>
      <c r="AD144" s="3">
        <f t="shared" si="57"/>
        <v>614.15448274524897</v>
      </c>
      <c r="AI144" s="94">
        <f t="shared" si="58"/>
        <v>0.5581308805117583</v>
      </c>
    </row>
    <row r="145" spans="2:35">
      <c r="B145" s="39">
        <f t="shared" si="60"/>
        <v>117</v>
      </c>
      <c r="C145" s="42">
        <f t="shared" si="61"/>
        <v>2.5251798561151126</v>
      </c>
      <c r="D145" s="10">
        <f t="shared" si="62"/>
        <v>15.474820143884845</v>
      </c>
      <c r="E145" s="40">
        <f t="shared" si="63"/>
        <v>19.050359712230311</v>
      </c>
      <c r="F145" s="40">
        <f t="shared" si="64"/>
        <v>50</v>
      </c>
      <c r="G145" s="3">
        <f t="shared" si="65"/>
        <v>230.84892086331007</v>
      </c>
      <c r="H145" s="3">
        <f t="shared" si="66"/>
        <v>116.21860174682885</v>
      </c>
      <c r="I145">
        <f t="shared" si="48"/>
        <v>1.1621860174682886E-4</v>
      </c>
      <c r="J145" s="4">
        <f t="shared" si="67"/>
        <v>285.03372100405113</v>
      </c>
      <c r="K145" s="40">
        <f t="shared" si="68"/>
        <v>2.4525653958991001</v>
      </c>
      <c r="L145" s="40">
        <f t="shared" si="49"/>
        <v>3.5474346041008999</v>
      </c>
      <c r="M145" s="10">
        <f t="shared" si="69"/>
        <v>4.3355951585284922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13.188596756796422</v>
      </c>
      <c r="Q145" s="42">
        <f t="shared" si="71"/>
        <v>0.20127220799764392</v>
      </c>
      <c r="R145" s="4">
        <f t="shared" si="72"/>
        <v>387471.06926737755</v>
      </c>
      <c r="S145">
        <f t="shared" si="52"/>
        <v>3.8747106926737755E-4</v>
      </c>
      <c r="T145" s="41">
        <f t="shared" si="53"/>
        <v>2.8011736962045347E-4</v>
      </c>
      <c r="U145" s="42">
        <f t="shared" si="73"/>
        <v>0.69533620735377233</v>
      </c>
      <c r="V145" s="42">
        <f t="shared" si="74"/>
        <v>0.56515412376852947</v>
      </c>
      <c r="W145" s="42">
        <f t="shared" si="75"/>
        <v>0.55866944075516456</v>
      </c>
      <c r="X145" s="42">
        <f t="shared" si="76"/>
        <v>6.4846830133649114E-3</v>
      </c>
      <c r="Y145" s="42">
        <f t="shared" si="59"/>
        <v>3.7922671371618897E-3</v>
      </c>
      <c r="Z145" s="10">
        <f t="shared" si="77"/>
        <v>13.538136325855987</v>
      </c>
      <c r="AA145">
        <f t="shared" si="54"/>
        <v>4339665.3476866959</v>
      </c>
      <c r="AB145" s="10">
        <f t="shared" si="55"/>
        <v>4.3396653476866955</v>
      </c>
      <c r="AC145" s="10">
        <f t="shared" si="56"/>
        <v>4.2386653476866956</v>
      </c>
      <c r="AD145" s="3">
        <f t="shared" si="57"/>
        <v>614.74479299299435</v>
      </c>
      <c r="AI145" s="94">
        <f t="shared" si="58"/>
        <v>0.55866944075516456</v>
      </c>
    </row>
    <row r="146" spans="2:35">
      <c r="B146" s="39">
        <f t="shared" si="60"/>
        <v>118</v>
      </c>
      <c r="C146" s="42">
        <f t="shared" si="61"/>
        <v>2.5467625899280621</v>
      </c>
      <c r="D146" s="10">
        <f t="shared" si="62"/>
        <v>15.453237410071894</v>
      </c>
      <c r="E146" s="40">
        <f t="shared" si="63"/>
        <v>19.093525179856211</v>
      </c>
      <c r="F146" s="40">
        <f t="shared" si="64"/>
        <v>50</v>
      </c>
      <c r="G146" s="3">
        <f t="shared" si="65"/>
        <v>230.71942446043238</v>
      </c>
      <c r="H146" s="3">
        <f t="shared" si="66"/>
        <v>116.21860174682885</v>
      </c>
      <c r="I146">
        <f t="shared" si="48"/>
        <v>1.1621860174682886E-4</v>
      </c>
      <c r="J146" s="4">
        <f t="shared" si="67"/>
        <v>286.32687800286089</v>
      </c>
      <c r="K146" s="40">
        <f t="shared" si="68"/>
        <v>2.4636923323737512</v>
      </c>
      <c r="L146" s="40">
        <f t="shared" si="49"/>
        <v>3.5363076676262488</v>
      </c>
      <c r="M146" s="10">
        <f t="shared" si="69"/>
        <v>4.3396653476866955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13.192545113394372</v>
      </c>
      <c r="Q146" s="42">
        <f t="shared" si="71"/>
        <v>0.20290818753210363</v>
      </c>
      <c r="R146" s="4">
        <f t="shared" si="72"/>
        <v>386955.35807797726</v>
      </c>
      <c r="S146">
        <f t="shared" si="52"/>
        <v>3.8695535807797723E-4</v>
      </c>
      <c r="T146" s="41">
        <f t="shared" si="53"/>
        <v>2.8063308080985378E-4</v>
      </c>
      <c r="U146" s="42">
        <f t="shared" si="73"/>
        <v>0.69441073783883411</v>
      </c>
      <c r="V146" s="42">
        <f t="shared" si="74"/>
        <v>0.5656974891460711</v>
      </c>
      <c r="W146" s="42">
        <f t="shared" si="75"/>
        <v>0.55920642013941613</v>
      </c>
      <c r="X146" s="42">
        <f t="shared" si="76"/>
        <v>6.4910690066549703E-3</v>
      </c>
      <c r="Y146" s="42">
        <f t="shared" si="59"/>
        <v>3.802886393213543E-3</v>
      </c>
      <c r="Z146" s="10">
        <f t="shared" si="77"/>
        <v>13.551098046741799</v>
      </c>
      <c r="AA146">
        <f t="shared" si="54"/>
        <v>4343723.5426880382</v>
      </c>
      <c r="AB146" s="10">
        <f t="shared" si="55"/>
        <v>4.3437235426880383</v>
      </c>
      <c r="AC146" s="10">
        <f t="shared" si="56"/>
        <v>4.2427235426880383</v>
      </c>
      <c r="AD146" s="3">
        <f t="shared" si="57"/>
        <v>615.3333636965973</v>
      </c>
      <c r="AI146" s="94">
        <f t="shared" si="58"/>
        <v>0.55920642013941613</v>
      </c>
    </row>
    <row r="147" spans="2:35">
      <c r="B147" s="39">
        <f t="shared" si="60"/>
        <v>119</v>
      </c>
      <c r="C147" s="42">
        <f t="shared" si="61"/>
        <v>2.5683453237410117</v>
      </c>
      <c r="D147" s="10">
        <f t="shared" si="62"/>
        <v>15.431654676258944</v>
      </c>
      <c r="E147" s="40">
        <f t="shared" si="63"/>
        <v>19.136690647482112</v>
      </c>
      <c r="F147" s="40">
        <f t="shared" si="64"/>
        <v>50</v>
      </c>
      <c r="G147" s="3">
        <f t="shared" si="65"/>
        <v>230.58992805755469</v>
      </c>
      <c r="H147" s="3">
        <f t="shared" si="66"/>
        <v>116.21860174682885</v>
      </c>
      <c r="I147">
        <f t="shared" si="48"/>
        <v>1.1621860174682886E-4</v>
      </c>
      <c r="J147" s="4">
        <f t="shared" si="67"/>
        <v>287.62296179985719</v>
      </c>
      <c r="K147" s="40">
        <f t="shared" si="68"/>
        <v>2.4748444524088873</v>
      </c>
      <c r="L147" s="40">
        <f t="shared" si="49"/>
        <v>3.5251555475911127</v>
      </c>
      <c r="M147" s="10">
        <f t="shared" si="69"/>
        <v>4.3437235426880383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13.19647932492393</v>
      </c>
      <c r="Q147" s="42">
        <f t="shared" si="71"/>
        <v>0.20454367933878473</v>
      </c>
      <c r="R147" s="4">
        <f t="shared" si="72"/>
        <v>386439.30691675306</v>
      </c>
      <c r="S147">
        <f t="shared" si="52"/>
        <v>3.8643930691675306E-4</v>
      </c>
      <c r="T147" s="41">
        <f t="shared" si="53"/>
        <v>2.8114913197107796E-4</v>
      </c>
      <c r="U147" s="42">
        <f t="shared" si="73"/>
        <v>0.69348465822745919</v>
      </c>
      <c r="V147" s="42">
        <f t="shared" si="74"/>
        <v>0.56623922393974613</v>
      </c>
      <c r="W147" s="42">
        <f t="shared" si="75"/>
        <v>0.55974181713653148</v>
      </c>
      <c r="X147" s="42">
        <f t="shared" si="76"/>
        <v>6.4974068032146448E-3</v>
      </c>
      <c r="Y147" s="42">
        <f t="shared" si="59"/>
        <v>3.8135128488048747E-3</v>
      </c>
      <c r="Z147" s="10">
        <f t="shared" si="77"/>
        <v>13.564021421902074</v>
      </c>
      <c r="AA147">
        <f t="shared" si="54"/>
        <v>4347769.7319971528</v>
      </c>
      <c r="AB147" s="10">
        <f t="shared" si="55"/>
        <v>4.3477697319971531</v>
      </c>
      <c r="AC147" s="10">
        <f t="shared" si="56"/>
        <v>4.2467697319971531</v>
      </c>
      <c r="AD147" s="3">
        <f t="shared" si="57"/>
        <v>615.92019318305336</v>
      </c>
      <c r="AI147" s="94">
        <f t="shared" si="58"/>
        <v>0.55974181713653148</v>
      </c>
    </row>
    <row r="148" spans="2:35">
      <c r="B148" s="39">
        <f t="shared" si="60"/>
        <v>120</v>
      </c>
      <c r="C148" s="42">
        <f t="shared" si="61"/>
        <v>2.5899280575539612</v>
      </c>
      <c r="D148" s="10">
        <f t="shared" si="62"/>
        <v>15.410071942445994</v>
      </c>
      <c r="E148" s="40">
        <f t="shared" si="63"/>
        <v>19.179856115108013</v>
      </c>
      <c r="F148" s="40">
        <f t="shared" si="64"/>
        <v>50</v>
      </c>
      <c r="G148" s="3">
        <f t="shared" si="65"/>
        <v>230.460431654677</v>
      </c>
      <c r="H148" s="3">
        <f t="shared" si="66"/>
        <v>116.21860174682885</v>
      </c>
      <c r="I148">
        <f t="shared" si="48"/>
        <v>1.1621860174682886E-4</v>
      </c>
      <c r="J148" s="4">
        <f t="shared" si="67"/>
        <v>288.92197239504026</v>
      </c>
      <c r="K148" s="40">
        <f t="shared" si="68"/>
        <v>2.4860217560045097</v>
      </c>
      <c r="L148" s="40">
        <f t="shared" si="49"/>
        <v>3.5139782439954903</v>
      </c>
      <c r="M148" s="10">
        <f t="shared" si="69"/>
        <v>4.3477697319971531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13.200399406351924</v>
      </c>
      <c r="Q148" s="42">
        <f t="shared" si="71"/>
        <v>0.20617868545856655</v>
      </c>
      <c r="R148" s="4">
        <f t="shared" si="72"/>
        <v>385922.91692073451</v>
      </c>
      <c r="S148">
        <f t="shared" si="52"/>
        <v>3.8592291692073451E-4</v>
      </c>
      <c r="T148" s="41">
        <f t="shared" si="53"/>
        <v>2.8166552196709651E-4</v>
      </c>
      <c r="U148" s="42">
        <f t="shared" si="73"/>
        <v>0.69255797056010415</v>
      </c>
      <c r="V148" s="42">
        <f t="shared" si="74"/>
        <v>0.56677932647659013</v>
      </c>
      <c r="W148" s="42">
        <f t="shared" si="75"/>
        <v>0.56027563022465166</v>
      </c>
      <c r="X148" s="42">
        <f t="shared" si="76"/>
        <v>6.5036962519384733E-3</v>
      </c>
      <c r="Y148" s="42">
        <f t="shared" si="59"/>
        <v>3.8241464319779964E-3</v>
      </c>
      <c r="Z148" s="10">
        <f t="shared" si="77"/>
        <v>13.57690641464</v>
      </c>
      <c r="AA148">
        <f t="shared" si="54"/>
        <v>4351803.9041246064</v>
      </c>
      <c r="AB148" s="10">
        <f t="shared" si="55"/>
        <v>4.3518039041246066</v>
      </c>
      <c r="AC148" s="10">
        <f t="shared" si="56"/>
        <v>4.2508039041246066</v>
      </c>
      <c r="AD148" s="3">
        <f t="shared" si="57"/>
        <v>616.50527978601974</v>
      </c>
      <c r="AI148" s="94">
        <f t="shared" si="58"/>
        <v>0.56027563022465166</v>
      </c>
    </row>
    <row r="149" spans="2:35">
      <c r="B149" s="39">
        <f t="shared" si="60"/>
        <v>121</v>
      </c>
      <c r="C149" s="42">
        <f t="shared" si="61"/>
        <v>2.6115107913669107</v>
      </c>
      <c r="D149" s="10">
        <f t="shared" si="62"/>
        <v>15.388489208633043</v>
      </c>
      <c r="E149" s="40">
        <f t="shared" si="63"/>
        <v>19.223021582733914</v>
      </c>
      <c r="F149" s="40">
        <f t="shared" si="64"/>
        <v>50</v>
      </c>
      <c r="G149" s="3">
        <f t="shared" si="65"/>
        <v>230.3309352517993</v>
      </c>
      <c r="H149" s="3">
        <f t="shared" si="66"/>
        <v>116.21860174682885</v>
      </c>
      <c r="I149">
        <f t="shared" si="48"/>
        <v>1.1621860174682886E-4</v>
      </c>
      <c r="J149" s="4">
        <f t="shared" si="67"/>
        <v>290.22390978840986</v>
      </c>
      <c r="K149" s="40">
        <f t="shared" si="68"/>
        <v>2.4972242431606171</v>
      </c>
      <c r="L149" s="40">
        <f t="shared" si="49"/>
        <v>3.5027757568393829</v>
      </c>
      <c r="M149" s="10">
        <f t="shared" si="69"/>
        <v>4.3518039041246066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13.204305372573023</v>
      </c>
      <c r="Q149" s="42">
        <f t="shared" si="71"/>
        <v>0.20781320792710772</v>
      </c>
      <c r="R149" s="4">
        <f t="shared" si="72"/>
        <v>385406.1892269511</v>
      </c>
      <c r="S149">
        <f t="shared" si="52"/>
        <v>3.8540618922695109E-4</v>
      </c>
      <c r="T149" s="41">
        <f t="shared" si="53"/>
        <v>2.8218224966087993E-4</v>
      </c>
      <c r="U149" s="42">
        <f t="shared" si="73"/>
        <v>0.69163067687722501</v>
      </c>
      <c r="V149" s="42">
        <f t="shared" si="74"/>
        <v>0.56731779509079117</v>
      </c>
      <c r="W149" s="42">
        <f t="shared" si="75"/>
        <v>0.56080785788797749</v>
      </c>
      <c r="X149" s="42">
        <f t="shared" si="76"/>
        <v>6.5099372028136759E-3</v>
      </c>
      <c r="Y149" s="42">
        <f t="shared" si="59"/>
        <v>3.8347870706047873E-3</v>
      </c>
      <c r="Z149" s="10">
        <f t="shared" si="77"/>
        <v>13.589752988408538</v>
      </c>
      <c r="AA149">
        <f t="shared" si="54"/>
        <v>4355826.0476278607</v>
      </c>
      <c r="AB149" s="10">
        <f t="shared" si="55"/>
        <v>4.3558260476278603</v>
      </c>
      <c r="AC149" s="10">
        <f t="shared" si="56"/>
        <v>4.2548260476278603</v>
      </c>
      <c r="AD149" s="3">
        <f t="shared" si="57"/>
        <v>617.08862184595512</v>
      </c>
      <c r="AI149" s="94">
        <f t="shared" si="58"/>
        <v>0.56080785788797749</v>
      </c>
    </row>
    <row r="150" spans="2:35">
      <c r="B150" s="39">
        <f t="shared" si="60"/>
        <v>122</v>
      </c>
      <c r="C150" s="42">
        <f t="shared" si="61"/>
        <v>2.6330935251798602</v>
      </c>
      <c r="D150" s="10">
        <f t="shared" si="62"/>
        <v>15.366906474820093</v>
      </c>
      <c r="E150" s="40">
        <f t="shared" si="63"/>
        <v>19.266187050359814</v>
      </c>
      <c r="F150" s="40">
        <f t="shared" si="64"/>
        <v>50</v>
      </c>
      <c r="G150" s="3">
        <f t="shared" si="65"/>
        <v>230.20143884892161</v>
      </c>
      <c r="H150" s="3">
        <f t="shared" si="66"/>
        <v>116.21860174682885</v>
      </c>
      <c r="I150">
        <f t="shared" si="48"/>
        <v>1.1621860174682886E-4</v>
      </c>
      <c r="J150" s="4">
        <f t="shared" si="67"/>
        <v>291.52877397996599</v>
      </c>
      <c r="K150" s="40">
        <f t="shared" si="68"/>
        <v>2.508451913877209</v>
      </c>
      <c r="L150" s="40">
        <f t="shared" si="49"/>
        <v>3.491548086122791</v>
      </c>
      <c r="M150" s="10">
        <f t="shared" si="69"/>
        <v>4.3558260476278603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13.208197238411026</v>
      </c>
      <c r="Q150" s="42">
        <f t="shared" si="71"/>
        <v>0.20944724877487644</v>
      </c>
      <c r="R150" s="4">
        <f t="shared" si="72"/>
        <v>384889.12497243239</v>
      </c>
      <c r="S150">
        <f t="shared" si="52"/>
        <v>3.8488912497243238E-4</v>
      </c>
      <c r="T150" s="41">
        <f t="shared" si="53"/>
        <v>2.8269931391539864E-4</v>
      </c>
      <c r="U150" s="42">
        <f t="shared" si="73"/>
        <v>0.69070277921927847</v>
      </c>
      <c r="V150" s="42">
        <f t="shared" si="74"/>
        <v>0.56785462812241461</v>
      </c>
      <c r="W150" s="42">
        <f t="shared" si="75"/>
        <v>0.56133849861689689</v>
      </c>
      <c r="X150" s="42">
        <f t="shared" si="76"/>
        <v>6.5161295055177204E-3</v>
      </c>
      <c r="Y150" s="42">
        <f t="shared" si="59"/>
        <v>3.8454346923861541E-3</v>
      </c>
      <c r="Z150" s="10">
        <f t="shared" si="77"/>
        <v>13.602561106805336</v>
      </c>
      <c r="AA150">
        <f t="shared" si="54"/>
        <v>4359836.1511096731</v>
      </c>
      <c r="AB150" s="10">
        <f t="shared" si="55"/>
        <v>4.3598361511096728</v>
      </c>
      <c r="AC150" s="10">
        <f t="shared" si="56"/>
        <v>4.2588361511096728</v>
      </c>
      <c r="AD150" s="3">
        <f t="shared" si="57"/>
        <v>617.67021770988731</v>
      </c>
      <c r="AI150" s="94">
        <f t="shared" si="58"/>
        <v>0.56133849861689689</v>
      </c>
    </row>
    <row r="151" spans="2:35">
      <c r="B151" s="39">
        <f t="shared" si="60"/>
        <v>123</v>
      </c>
      <c r="C151" s="42">
        <f t="shared" si="61"/>
        <v>2.6546762589928097</v>
      </c>
      <c r="D151" s="10">
        <f t="shared" si="62"/>
        <v>15.345323741007142</v>
      </c>
      <c r="E151" s="40">
        <f t="shared" si="63"/>
        <v>19.309352517985715</v>
      </c>
      <c r="F151" s="40">
        <f t="shared" si="64"/>
        <v>50</v>
      </c>
      <c r="G151" s="3">
        <f t="shared" si="65"/>
        <v>230.07194244604392</v>
      </c>
      <c r="H151" s="3">
        <f t="shared" si="66"/>
        <v>116.21860174682885</v>
      </c>
      <c r="I151">
        <f t="shared" si="48"/>
        <v>1.1621860174682886E-4</v>
      </c>
      <c r="J151" s="4">
        <f t="shared" si="67"/>
        <v>292.83656496970912</v>
      </c>
      <c r="K151" s="40">
        <f t="shared" si="68"/>
        <v>2.5197047681542895</v>
      </c>
      <c r="L151" s="40">
        <f t="shared" si="49"/>
        <v>3.4802952318457105</v>
      </c>
      <c r="M151" s="10">
        <f t="shared" si="69"/>
        <v>4.3598361511096728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13.212075018617702</v>
      </c>
      <c r="Q151" s="42">
        <f t="shared" si="71"/>
        <v>0.2110808100271806</v>
      </c>
      <c r="R151" s="4">
        <f t="shared" si="72"/>
        <v>384371.72529420769</v>
      </c>
      <c r="S151">
        <f t="shared" si="52"/>
        <v>3.8437172529420766E-4</v>
      </c>
      <c r="T151" s="41">
        <f t="shared" si="53"/>
        <v>2.8321671359362335E-4</v>
      </c>
      <c r="U151" s="42">
        <f t="shared" si="73"/>
        <v>0.68977427962672033</v>
      </c>
      <c r="V151" s="42">
        <f t="shared" si="74"/>
        <v>0.56838982391904946</v>
      </c>
      <c r="W151" s="42">
        <f t="shared" si="75"/>
        <v>0.56186755090777341</v>
      </c>
      <c r="X151" s="42">
        <f t="shared" si="76"/>
        <v>6.5222730112760585E-3</v>
      </c>
      <c r="Y151" s="42">
        <f t="shared" si="59"/>
        <v>3.8560892248543236E-3</v>
      </c>
      <c r="Z151" s="10">
        <f t="shared" si="77"/>
        <v>13.615330733578372</v>
      </c>
      <c r="AA151">
        <f t="shared" si="54"/>
        <v>4363834.2032198729</v>
      </c>
      <c r="AB151" s="10">
        <f t="shared" si="55"/>
        <v>4.3638342032198727</v>
      </c>
      <c r="AC151" s="10">
        <f t="shared" si="56"/>
        <v>4.2628342032198727</v>
      </c>
      <c r="AD151" s="3">
        <f t="shared" si="57"/>
        <v>618.25006573167116</v>
      </c>
      <c r="AI151" s="94">
        <f t="shared" si="58"/>
        <v>0.56186755090777341</v>
      </c>
    </row>
    <row r="152" spans="2:35">
      <c r="B152" s="39">
        <f t="shared" si="60"/>
        <v>124</v>
      </c>
      <c r="C152" s="42">
        <f t="shared" si="61"/>
        <v>2.6762589928057592</v>
      </c>
      <c r="D152" s="10">
        <f t="shared" si="62"/>
        <v>15.323741007194192</v>
      </c>
      <c r="E152" s="40">
        <f t="shared" si="63"/>
        <v>19.352517985611616</v>
      </c>
      <c r="F152" s="40">
        <f t="shared" si="64"/>
        <v>50</v>
      </c>
      <c r="G152" s="3">
        <f t="shared" si="65"/>
        <v>229.94244604316623</v>
      </c>
      <c r="H152" s="3">
        <f t="shared" si="66"/>
        <v>116.21860174682885</v>
      </c>
      <c r="I152">
        <f t="shared" si="48"/>
        <v>1.1621860174682886E-4</v>
      </c>
      <c r="J152" s="4">
        <f t="shared" si="67"/>
        <v>294.14728275763878</v>
      </c>
      <c r="K152" s="40">
        <f t="shared" si="68"/>
        <v>2.5309828059918549</v>
      </c>
      <c r="L152" s="40">
        <f t="shared" si="49"/>
        <v>3.4690171940081451</v>
      </c>
      <c r="M152" s="10">
        <f t="shared" si="69"/>
        <v>4.3638342032198727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13.215938727874853</v>
      </c>
      <c r="Q152" s="42">
        <f t="shared" si="71"/>
        <v>0.21271389370419763</v>
      </c>
      <c r="R152" s="4">
        <f t="shared" si="72"/>
        <v>383853.99132930668</v>
      </c>
      <c r="S152">
        <f t="shared" si="52"/>
        <v>3.838539913293067E-4</v>
      </c>
      <c r="T152" s="41">
        <f t="shared" si="53"/>
        <v>2.8373444755852432E-4</v>
      </c>
      <c r="U152" s="42">
        <f t="shared" si="73"/>
        <v>0.68884518014000728</v>
      </c>
      <c r="V152" s="42">
        <f t="shared" si="74"/>
        <v>0.56892338083381444</v>
      </c>
      <c r="W152" s="42">
        <f t="shared" si="75"/>
        <v>0.56239501326318109</v>
      </c>
      <c r="X152" s="42">
        <f t="shared" si="76"/>
        <v>6.5283675706333533E-3</v>
      </c>
      <c r="Y152" s="42">
        <f t="shared" si="59"/>
        <v>3.8667505953714921E-3</v>
      </c>
      <c r="Z152" s="10">
        <f t="shared" si="77"/>
        <v>13.628061832618751</v>
      </c>
      <c r="AA152">
        <f t="shared" si="54"/>
        <v>4367820.1926530981</v>
      </c>
      <c r="AB152" s="10">
        <f t="shared" si="55"/>
        <v>4.367820192653098</v>
      </c>
      <c r="AC152" s="10">
        <f t="shared" si="56"/>
        <v>4.266820192653098</v>
      </c>
      <c r="AD152" s="3">
        <f t="shared" si="57"/>
        <v>618.8281642716604</v>
      </c>
      <c r="AI152" s="94">
        <f t="shared" si="58"/>
        <v>0.56239501326318109</v>
      </c>
    </row>
    <row r="153" spans="2:35">
      <c r="B153" s="39">
        <f t="shared" si="60"/>
        <v>125</v>
      </c>
      <c r="C153" s="42">
        <f t="shared" si="61"/>
        <v>2.6978417266187087</v>
      </c>
      <c r="D153" s="10">
        <f t="shared" si="62"/>
        <v>15.302158273381242</v>
      </c>
      <c r="E153" s="40">
        <f t="shared" si="63"/>
        <v>19.395683453237517</v>
      </c>
      <c r="F153" s="40">
        <f t="shared" si="64"/>
        <v>50</v>
      </c>
      <c r="G153" s="3">
        <f t="shared" si="65"/>
        <v>229.81294964028854</v>
      </c>
      <c r="H153" s="3">
        <f t="shared" si="66"/>
        <v>116.21860174682885</v>
      </c>
      <c r="I153">
        <f t="shared" si="48"/>
        <v>1.1621860174682886E-4</v>
      </c>
      <c r="J153" s="4">
        <f t="shared" si="67"/>
        <v>295.4609273437552</v>
      </c>
      <c r="K153" s="40">
        <f t="shared" si="68"/>
        <v>2.5422860273899066</v>
      </c>
      <c r="L153" s="40">
        <f t="shared" si="49"/>
        <v>3.4577139726100934</v>
      </c>
      <c r="M153" s="10">
        <f t="shared" si="69"/>
        <v>4.367820192653098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13.219788380792522</v>
      </c>
      <c r="Q153" s="42">
        <f t="shared" si="71"/>
        <v>0.2143465018210044</v>
      </c>
      <c r="R153" s="4">
        <f t="shared" si="72"/>
        <v>383335.92421475885</v>
      </c>
      <c r="S153">
        <f t="shared" si="52"/>
        <v>3.8333592421475887E-4</v>
      </c>
      <c r="T153" s="41">
        <f t="shared" si="53"/>
        <v>2.8425251467307215E-4</v>
      </c>
      <c r="U153" s="42">
        <f t="shared" si="73"/>
        <v>0.68791548279959547</v>
      </c>
      <c r="V153" s="42">
        <f t="shared" si="74"/>
        <v>0.56945529722724941</v>
      </c>
      <c r="W153" s="42">
        <f t="shared" si="75"/>
        <v>0.56292088419160535</v>
      </c>
      <c r="X153" s="42">
        <f t="shared" si="76"/>
        <v>6.53441303564406E-3</v>
      </c>
      <c r="Y153" s="42">
        <f t="shared" si="59"/>
        <v>3.8774187311320526E-3</v>
      </c>
      <c r="Z153" s="10">
        <f t="shared" si="77"/>
        <v>13.640754367966085</v>
      </c>
      <c r="AA153">
        <f t="shared" si="54"/>
        <v>4371794.1081504831</v>
      </c>
      <c r="AB153" s="10">
        <f t="shared" si="55"/>
        <v>4.3717941081504827</v>
      </c>
      <c r="AC153" s="10">
        <f t="shared" si="56"/>
        <v>4.2707941081504828</v>
      </c>
      <c r="AD153" s="3">
        <f t="shared" si="57"/>
        <v>619.40451169695189</v>
      </c>
      <c r="AI153" s="94">
        <f t="shared" si="58"/>
        <v>0.56292088419160535</v>
      </c>
    </row>
    <row r="154" spans="2:35">
      <c r="B154" s="39">
        <f t="shared" si="60"/>
        <v>126</v>
      </c>
      <c r="C154" s="42">
        <f t="shared" si="61"/>
        <v>2.7194244604316582</v>
      </c>
      <c r="D154" s="10">
        <f t="shared" si="62"/>
        <v>15.280575539568291</v>
      </c>
      <c r="E154" s="40">
        <f t="shared" si="63"/>
        <v>19.438848920863418</v>
      </c>
      <c r="F154" s="40">
        <f t="shared" si="64"/>
        <v>50</v>
      </c>
      <c r="G154" s="3">
        <f t="shared" si="65"/>
        <v>229.68345323741084</v>
      </c>
      <c r="H154" s="3">
        <f t="shared" si="66"/>
        <v>116.21860174682885</v>
      </c>
      <c r="I154">
        <f t="shared" si="48"/>
        <v>1.1621860174682886E-4</v>
      </c>
      <c r="J154" s="4">
        <f t="shared" si="67"/>
        <v>296.77749872805794</v>
      </c>
      <c r="K154" s="40">
        <f t="shared" si="68"/>
        <v>2.5536144323484415</v>
      </c>
      <c r="L154" s="40">
        <f t="shared" si="49"/>
        <v>3.4463855676515585</v>
      </c>
      <c r="M154" s="10">
        <f t="shared" si="69"/>
        <v>4.3717941081504827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13.223623991910964</v>
      </c>
      <c r="Q154" s="42">
        <f t="shared" si="71"/>
        <v>0.21597863638760673</v>
      </c>
      <c r="R154" s="4">
        <f t="shared" si="72"/>
        <v>382817.52508759382</v>
      </c>
      <c r="S154">
        <f t="shared" si="52"/>
        <v>3.8281752508759383E-4</v>
      </c>
      <c r="T154" s="41">
        <f t="shared" si="53"/>
        <v>2.8477091380023719E-4</v>
      </c>
      <c r="U154" s="42">
        <f t="shared" si="73"/>
        <v>0.68698518964594146</v>
      </c>
      <c r="V154" s="42">
        <f t="shared" si="74"/>
        <v>0.56998557146585582</v>
      </c>
      <c r="W154" s="42">
        <f t="shared" si="75"/>
        <v>0.56344516220766572</v>
      </c>
      <c r="X154" s="42">
        <f t="shared" si="76"/>
        <v>6.5404092581901052E-3</v>
      </c>
      <c r="Y154" s="42">
        <f t="shared" si="59"/>
        <v>3.8880935591620704E-3</v>
      </c>
      <c r="Z154" s="10">
        <f t="shared" si="77"/>
        <v>13.653408303804207</v>
      </c>
      <c r="AA154">
        <f t="shared" si="54"/>
        <v>4375755.9384983173</v>
      </c>
      <c r="AB154" s="10">
        <f t="shared" si="55"/>
        <v>4.3757559384983171</v>
      </c>
      <c r="AC154" s="10">
        <f t="shared" si="56"/>
        <v>4.2747559384983171</v>
      </c>
      <c r="AD154" s="3">
        <f t="shared" si="57"/>
        <v>619.97910638119174</v>
      </c>
      <c r="AI154" s="94">
        <f t="shared" si="58"/>
        <v>0.56344516220766572</v>
      </c>
    </row>
    <row r="155" spans="2:35">
      <c r="B155" s="39">
        <f t="shared" si="60"/>
        <v>127</v>
      </c>
      <c r="C155" s="42">
        <f t="shared" si="61"/>
        <v>2.7410071942446077</v>
      </c>
      <c r="D155" s="10">
        <f t="shared" si="62"/>
        <v>15.258992805755341</v>
      </c>
      <c r="E155" s="40">
        <f t="shared" si="63"/>
        <v>19.482014388489318</v>
      </c>
      <c r="F155" s="40">
        <f t="shared" si="64"/>
        <v>50</v>
      </c>
      <c r="G155" s="3">
        <f t="shared" si="65"/>
        <v>229.55395683453315</v>
      </c>
      <c r="H155" s="3">
        <f t="shared" si="66"/>
        <v>116.21860174682885</v>
      </c>
      <c r="I155">
        <f t="shared" si="48"/>
        <v>1.1621860174682886E-4</v>
      </c>
      <c r="J155" s="4">
        <f t="shared" si="67"/>
        <v>298.09699691054743</v>
      </c>
      <c r="K155" s="40">
        <f t="shared" si="68"/>
        <v>2.5649680208674628</v>
      </c>
      <c r="L155" s="40">
        <f t="shared" si="49"/>
        <v>3.4350319791325372</v>
      </c>
      <c r="M155" s="10">
        <f t="shared" si="69"/>
        <v>4.3757559384983171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13.22744557569972</v>
      </c>
      <c r="Q155" s="42">
        <f t="shared" si="71"/>
        <v>0.21761029940896889</v>
      </c>
      <c r="R155" s="4">
        <f t="shared" si="72"/>
        <v>382298.79508484091</v>
      </c>
      <c r="S155">
        <f t="shared" si="52"/>
        <v>3.8229879508484089E-4</v>
      </c>
      <c r="T155" s="41">
        <f t="shared" si="53"/>
        <v>2.8528964380299013E-4</v>
      </c>
      <c r="U155" s="42">
        <f t="shared" si="73"/>
        <v>0.68605430271950119</v>
      </c>
      <c r="V155" s="42">
        <f t="shared" si="74"/>
        <v>0.57051420192334912</v>
      </c>
      <c r="W155" s="42">
        <f t="shared" si="75"/>
        <v>0.56396784583193937</v>
      </c>
      <c r="X155" s="42">
        <f t="shared" si="76"/>
        <v>6.5463560914097441E-3</v>
      </c>
      <c r="Y155" s="42">
        <f t="shared" si="59"/>
        <v>3.8987750063210927E-3</v>
      </c>
      <c r="Z155" s="10">
        <f t="shared" si="77"/>
        <v>13.666023604465062</v>
      </c>
      <c r="AA155">
        <f t="shared" si="54"/>
        <v>4379705.6725292634</v>
      </c>
      <c r="AB155" s="10">
        <f t="shared" si="55"/>
        <v>4.3797056725292638</v>
      </c>
      <c r="AC155" s="10">
        <f t="shared" si="56"/>
        <v>4.2787056725292638</v>
      </c>
      <c r="AD155" s="3">
        <f t="shared" si="57"/>
        <v>620.5519467047518</v>
      </c>
      <c r="AI155" s="94">
        <f t="shared" si="58"/>
        <v>0.56396784583193937</v>
      </c>
    </row>
    <row r="156" spans="2:35">
      <c r="B156" s="39">
        <f t="shared" si="60"/>
        <v>128</v>
      </c>
      <c r="C156" s="42">
        <f t="shared" si="61"/>
        <v>2.7625899280575572</v>
      </c>
      <c r="D156" s="10">
        <f t="shared" si="62"/>
        <v>15.23741007194239</v>
      </c>
      <c r="E156" s="40">
        <f t="shared" si="63"/>
        <v>19.525179856115219</v>
      </c>
      <c r="F156" s="40">
        <f t="shared" si="64"/>
        <v>50</v>
      </c>
      <c r="G156" s="3">
        <f t="shared" si="65"/>
        <v>229.42446043165546</v>
      </c>
      <c r="H156" s="3">
        <f t="shared" si="66"/>
        <v>116.21860174682885</v>
      </c>
      <c r="I156">
        <f t="shared" ref="I156:I219" si="78">H156/1000^2</f>
        <v>1.1621860174682886E-4</v>
      </c>
      <c r="J156" s="4">
        <f t="shared" si="67"/>
        <v>299.41942189122392</v>
      </c>
      <c r="K156" s="40">
        <f t="shared" si="68"/>
        <v>2.5763467929469726</v>
      </c>
      <c r="L156" s="40">
        <f t="shared" ref="L156:L219" si="79">IF((gstar-K156)&lt;0,0,gstar-K156)</f>
        <v>3.4236532070530274</v>
      </c>
      <c r="M156" s="10">
        <f t="shared" si="69"/>
        <v>4.3797056725292638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13.231253146559157</v>
      </c>
      <c r="Q156" s="42">
        <f t="shared" si="71"/>
        <v>0.2192414928850428</v>
      </c>
      <c r="R156" s="4">
        <f t="shared" si="72"/>
        <v>381779.73534352961</v>
      </c>
      <c r="S156">
        <f t="shared" ref="S156:S219" si="82">R156/1000^3</f>
        <v>3.8177973534352962E-4</v>
      </c>
      <c r="T156" s="41">
        <f t="shared" ref="T156:T219" si="83">(vc/1000^3-S156)</f>
        <v>2.858087035443014E-4</v>
      </c>
      <c r="U156" s="42">
        <f t="shared" si="73"/>
        <v>0.68512282406073099</v>
      </c>
      <c r="V156" s="42">
        <f t="shared" si="74"/>
        <v>0.57104118697933515</v>
      </c>
      <c r="W156" s="42">
        <f t="shared" si="75"/>
        <v>0.56448893359112129</v>
      </c>
      <c r="X156" s="42">
        <f t="shared" si="76"/>
        <v>6.5522533882138578E-3</v>
      </c>
      <c r="Y156" s="42">
        <f t="shared" si="59"/>
        <v>3.9094629993015302E-3</v>
      </c>
      <c r="Z156" s="10">
        <f t="shared" si="77"/>
        <v>13.678600234424103</v>
      </c>
      <c r="AA156">
        <f t="shared" ref="AA156:AA219" si="84">Z156*rat*to+patm*1000000</f>
        <v>4383643.2991209123</v>
      </c>
      <c r="AB156" s="10">
        <f t="shared" ref="AB156:AB219" si="85">AA156/1000000</f>
        <v>4.3836432991209122</v>
      </c>
      <c r="AC156" s="10">
        <f t="shared" ref="AC156:AC219" si="86">AB156-patm</f>
        <v>4.2826432991209122</v>
      </c>
      <c r="AD156" s="3">
        <f t="shared" ref="AD156:AD219" si="87">AC156*1000000/6895</f>
        <v>621.12303105451952</v>
      </c>
      <c r="AI156" s="94">
        <f t="shared" si="58"/>
        <v>0.56448893359112129</v>
      </c>
    </row>
    <row r="157" spans="2:35">
      <c r="B157" s="39">
        <f t="shared" si="60"/>
        <v>129</v>
      </c>
      <c r="C157" s="42">
        <f t="shared" si="61"/>
        <v>2.7841726618705067</v>
      </c>
      <c r="D157" s="10">
        <f t="shared" si="62"/>
        <v>15.21582733812944</v>
      </c>
      <c r="E157" s="40">
        <f t="shared" si="63"/>
        <v>19.56834532374112</v>
      </c>
      <c r="F157" s="40">
        <f t="shared" si="64"/>
        <v>50</v>
      </c>
      <c r="G157" s="3">
        <f t="shared" si="65"/>
        <v>229.29496402877777</v>
      </c>
      <c r="H157" s="3">
        <f t="shared" si="66"/>
        <v>116.21860174682885</v>
      </c>
      <c r="I157">
        <f t="shared" si="78"/>
        <v>1.1621860174682886E-4</v>
      </c>
      <c r="J157" s="4">
        <f t="shared" si="67"/>
        <v>300.74477367008672</v>
      </c>
      <c r="K157" s="40">
        <f t="shared" si="68"/>
        <v>2.5877507485869651</v>
      </c>
      <c r="L157" s="40">
        <f t="shared" si="79"/>
        <v>3.4122492514130349</v>
      </c>
      <c r="M157" s="10">
        <f t="shared" si="69"/>
        <v>4.3836432991209122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13.235046718819424</v>
      </c>
      <c r="Q157" s="42">
        <f t="shared" si="71"/>
        <v>0.22087221881079722</v>
      </c>
      <c r="R157" s="4">
        <f t="shared" si="72"/>
        <v>381260.34700068965</v>
      </c>
      <c r="S157">
        <f t="shared" si="82"/>
        <v>3.8126034700068965E-4</v>
      </c>
      <c r="T157" s="41">
        <f t="shared" si="83"/>
        <v>2.8632809188714137E-4</v>
      </c>
      <c r="U157" s="42">
        <f t="shared" si="73"/>
        <v>0.68419075571008758</v>
      </c>
      <c r="V157" s="42">
        <f t="shared" si="74"/>
        <v>0.57156652501996108</v>
      </c>
      <c r="W157" s="42">
        <f t="shared" si="75"/>
        <v>0.56500842401783391</v>
      </c>
      <c r="X157" s="42">
        <f t="shared" si="76"/>
        <v>6.5581010021271702E-3</v>
      </c>
      <c r="Y157" s="42">
        <f t="shared" si="59"/>
        <v>3.9201574646294153E-3</v>
      </c>
      <c r="Z157" s="10">
        <f t="shared" si="77"/>
        <v>13.691138158300507</v>
      </c>
      <c r="AA157">
        <f t="shared" si="84"/>
        <v>4387568.8071958581</v>
      </c>
      <c r="AB157" s="10">
        <f t="shared" si="85"/>
        <v>4.3875688071958585</v>
      </c>
      <c r="AC157" s="10">
        <f t="shared" si="86"/>
        <v>4.2865688071958585</v>
      </c>
      <c r="AD157" s="3">
        <f t="shared" si="87"/>
        <v>621.69235782390979</v>
      </c>
      <c r="AI157" s="94">
        <f t="shared" ref="AI157:AI220" si="88">($M157-patm)*1000000*$I157/SQRT(rat*to)*SQRT(k)*(2/(k+1))^((k+1)/2/(k-1))</f>
        <v>0.56500842401783391</v>
      </c>
    </row>
    <row r="158" spans="2:35">
      <c r="B158" s="39">
        <f t="shared" si="60"/>
        <v>130</v>
      </c>
      <c r="C158" s="42">
        <f t="shared" si="61"/>
        <v>2.8057553956834562</v>
      </c>
      <c r="D158" s="10">
        <f t="shared" si="62"/>
        <v>15.19424460431649</v>
      </c>
      <c r="E158" s="40">
        <f t="shared" si="63"/>
        <v>19.611510791367021</v>
      </c>
      <c r="F158" s="40">
        <f t="shared" si="64"/>
        <v>50</v>
      </c>
      <c r="G158" s="3">
        <f t="shared" si="65"/>
        <v>229.16546762590008</v>
      </c>
      <c r="H158" s="3">
        <f t="shared" si="66"/>
        <v>116.21860174682885</v>
      </c>
      <c r="I158">
        <f t="shared" si="78"/>
        <v>1.1621860174682886E-4</v>
      </c>
      <c r="J158" s="4">
        <f t="shared" si="67"/>
        <v>302.0730522471365</v>
      </c>
      <c r="K158" s="40">
        <f t="shared" si="68"/>
        <v>2.5991798877874461</v>
      </c>
      <c r="L158" s="40">
        <f t="shared" si="79"/>
        <v>3.4008201122125539</v>
      </c>
      <c r="M158" s="10">
        <f t="shared" si="69"/>
        <v>4.3875688071958585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13.238826306740886</v>
      </c>
      <c r="Q158" s="42">
        <f t="shared" si="71"/>
        <v>0.22250247917624671</v>
      </c>
      <c r="R158" s="4">
        <f t="shared" si="72"/>
        <v>380740.6311933503</v>
      </c>
      <c r="S158">
        <f t="shared" si="82"/>
        <v>3.8074063119335032E-4</v>
      </c>
      <c r="T158" s="41">
        <f t="shared" si="83"/>
        <v>2.868478076944807E-4</v>
      </c>
      <c r="U158" s="42">
        <f t="shared" si="73"/>
        <v>0.68325809970802676</v>
      </c>
      <c r="V158" s="42">
        <f t="shared" si="74"/>
        <v>0.57209021443864516</v>
      </c>
      <c r="W158" s="42">
        <f t="shared" si="75"/>
        <v>0.56552631565063705</v>
      </c>
      <c r="X158" s="42">
        <f t="shared" si="76"/>
        <v>6.5638987880081157E-3</v>
      </c>
      <c r="Y158" s="42">
        <f t="shared" ref="Y158:Y221" si="89">IF((X158*(Q158-Q157)+Y157)&lt;0,0,X158*(Q158-Q157)+Y157)</f>
        <v>3.9308583286663265E-3</v>
      </c>
      <c r="Z158" s="10">
        <f t="shared" si="77"/>
        <v>13.703637340861437</v>
      </c>
      <c r="AA158">
        <f t="shared" si="84"/>
        <v>4391482.1857230216</v>
      </c>
      <c r="AB158" s="10">
        <f t="shared" si="85"/>
        <v>4.3914821857230217</v>
      </c>
      <c r="AC158" s="10">
        <f t="shared" si="86"/>
        <v>4.2904821857230218</v>
      </c>
      <c r="AD158" s="3">
        <f t="shared" si="87"/>
        <v>622.25992541305607</v>
      </c>
      <c r="AI158" s="94">
        <f t="shared" si="88"/>
        <v>0.56552631565063705</v>
      </c>
    </row>
    <row r="159" spans="2:35">
      <c r="B159" s="39">
        <f t="shared" si="60"/>
        <v>131</v>
      </c>
      <c r="C159" s="42">
        <f t="shared" si="61"/>
        <v>2.8273381294964057</v>
      </c>
      <c r="D159" s="10">
        <f t="shared" si="62"/>
        <v>15.172661870503539</v>
      </c>
      <c r="E159" s="40">
        <f t="shared" si="63"/>
        <v>19.654676258992922</v>
      </c>
      <c r="F159" s="40">
        <f t="shared" si="64"/>
        <v>50</v>
      </c>
      <c r="G159" s="3">
        <f t="shared" si="65"/>
        <v>229.03597122302239</v>
      </c>
      <c r="H159" s="3">
        <f t="shared" si="66"/>
        <v>116.21860174682885</v>
      </c>
      <c r="I159">
        <f t="shared" si="78"/>
        <v>1.1621860174682886E-4</v>
      </c>
      <c r="J159" s="4">
        <f t="shared" si="67"/>
        <v>303.40425762237282</v>
      </c>
      <c r="K159" s="40">
        <f t="shared" si="68"/>
        <v>2.6106342105484117</v>
      </c>
      <c r="L159" s="40">
        <f t="shared" si="79"/>
        <v>3.3893657894515883</v>
      </c>
      <c r="M159" s="10">
        <f t="shared" si="69"/>
        <v>4.3914821857230217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13.242591924515747</v>
      </c>
      <c r="Q159" s="42">
        <f t="shared" si="71"/>
        <v>0.22413227596648036</v>
      </c>
      <c r="R159" s="4">
        <f t="shared" si="72"/>
        <v>380220.58905854123</v>
      </c>
      <c r="S159">
        <f t="shared" si="82"/>
        <v>3.8022058905854122E-4</v>
      </c>
      <c r="T159" s="41">
        <f t="shared" si="83"/>
        <v>2.873678498292898E-4</v>
      </c>
      <c r="U159" s="42">
        <f t="shared" si="73"/>
        <v>0.6823248580950052</v>
      </c>
      <c r="V159" s="42">
        <f t="shared" si="74"/>
        <v>0.57261225363424806</v>
      </c>
      <c r="W159" s="42">
        <f t="shared" si="75"/>
        <v>0.56604260703420173</v>
      </c>
      <c r="X159" s="42">
        <f t="shared" si="76"/>
        <v>6.5696466000463305E-3</v>
      </c>
      <c r="Y159" s="42">
        <f t="shared" si="89"/>
        <v>3.9415655176080512E-3</v>
      </c>
      <c r="Z159" s="10">
        <f t="shared" si="77"/>
        <v>13.716097747014945</v>
      </c>
      <c r="AA159">
        <f t="shared" si="84"/>
        <v>4395383.4237154406</v>
      </c>
      <c r="AB159" s="10">
        <f t="shared" si="85"/>
        <v>4.3953834237154403</v>
      </c>
      <c r="AC159" s="10">
        <f t="shared" si="86"/>
        <v>4.2943834237154404</v>
      </c>
      <c r="AD159" s="3">
        <f t="shared" si="87"/>
        <v>622.82573222849032</v>
      </c>
      <c r="AI159" s="94">
        <f t="shared" si="88"/>
        <v>0.56604260703420173</v>
      </c>
    </row>
    <row r="160" spans="2:35">
      <c r="B160" s="39">
        <f t="shared" si="60"/>
        <v>132</v>
      </c>
      <c r="C160" s="42">
        <f t="shared" si="61"/>
        <v>2.8489208633093552</v>
      </c>
      <c r="D160" s="10">
        <f t="shared" si="62"/>
        <v>15.151079136690589</v>
      </c>
      <c r="E160" s="40">
        <f t="shared" si="63"/>
        <v>19.697841726618822</v>
      </c>
      <c r="F160" s="40">
        <f t="shared" si="64"/>
        <v>50</v>
      </c>
      <c r="G160" s="3">
        <f t="shared" si="65"/>
        <v>228.90647482014469</v>
      </c>
      <c r="H160" s="3">
        <f t="shared" si="66"/>
        <v>116.21860174682885</v>
      </c>
      <c r="I160">
        <f t="shared" si="78"/>
        <v>1.1621860174682886E-4</v>
      </c>
      <c r="J160" s="4">
        <f t="shared" si="67"/>
        <v>304.73838979579591</v>
      </c>
      <c r="K160" s="40">
        <f t="shared" si="68"/>
        <v>2.6221137168698645</v>
      </c>
      <c r="L160" s="40">
        <f t="shared" si="79"/>
        <v>3.3778862831301355</v>
      </c>
      <c r="M160" s="10">
        <f t="shared" si="69"/>
        <v>4.3953834237154403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13.246343586266272</v>
      </c>
      <c r="Q160" s="42">
        <f t="shared" si="71"/>
        <v>0.2257616111616905</v>
      </c>
      <c r="R160" s="4">
        <f t="shared" si="72"/>
        <v>379700.22173329192</v>
      </c>
      <c r="S160">
        <f t="shared" si="82"/>
        <v>3.7970022173329195E-4</v>
      </c>
      <c r="T160" s="41">
        <f t="shared" si="83"/>
        <v>2.8788821715453907E-4</v>
      </c>
      <c r="U160" s="42">
        <f t="shared" si="73"/>
        <v>0.68139103291147896</v>
      </c>
      <c r="V160" s="42">
        <f t="shared" si="74"/>
        <v>0.57313264101301975</v>
      </c>
      <c r="W160" s="42">
        <f t="shared" si="75"/>
        <v>0.56655729671902044</v>
      </c>
      <c r="X160" s="42">
        <f t="shared" si="76"/>
        <v>6.5753442939993079E-3</v>
      </c>
      <c r="Y160" s="42">
        <f t="shared" si="89"/>
        <v>3.9522789574868884E-3</v>
      </c>
      <c r="Z160" s="10">
        <f t="shared" si="77"/>
        <v>13.728519341815563</v>
      </c>
      <c r="AA160">
        <f t="shared" si="84"/>
        <v>4399272.5102320118</v>
      </c>
      <c r="AB160" s="10">
        <f t="shared" si="85"/>
        <v>4.399272510232012</v>
      </c>
      <c r="AC160" s="10">
        <f t="shared" si="86"/>
        <v>4.2982725102320121</v>
      </c>
      <c r="AD160" s="3">
        <f t="shared" si="87"/>
        <v>623.38977668339544</v>
      </c>
      <c r="AI160" s="94">
        <f t="shared" si="88"/>
        <v>0.56655729671902044</v>
      </c>
    </row>
    <row r="161" spans="2:35">
      <c r="B161" s="39">
        <f t="shared" si="60"/>
        <v>133</v>
      </c>
      <c r="C161" s="42">
        <f t="shared" si="61"/>
        <v>2.8705035971223047</v>
      </c>
      <c r="D161" s="10">
        <f t="shared" si="62"/>
        <v>15.129496402877638</v>
      </c>
      <c r="E161" s="40">
        <f t="shared" si="63"/>
        <v>19.741007194244723</v>
      </c>
      <c r="F161" s="40">
        <f t="shared" si="64"/>
        <v>50</v>
      </c>
      <c r="G161" s="3">
        <f t="shared" si="65"/>
        <v>228.776978417267</v>
      </c>
      <c r="H161" s="3">
        <f t="shared" si="66"/>
        <v>116.21860174682885</v>
      </c>
      <c r="I161">
        <f t="shared" si="78"/>
        <v>1.1621860174682886E-4</v>
      </c>
      <c r="J161" s="4">
        <f t="shared" si="67"/>
        <v>306.07544876740553</v>
      </c>
      <c r="K161" s="40">
        <f t="shared" si="68"/>
        <v>2.6336184067518014</v>
      </c>
      <c r="L161" s="40">
        <f t="shared" si="79"/>
        <v>3.3663815932481986</v>
      </c>
      <c r="M161" s="10">
        <f t="shared" si="69"/>
        <v>4.399272510232012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13.250081306046818</v>
      </c>
      <c r="Q161" s="42">
        <f t="shared" si="71"/>
        <v>0.22739048673720114</v>
      </c>
      <c r="R161" s="4">
        <f t="shared" si="72"/>
        <v>379179.53035463189</v>
      </c>
      <c r="S161">
        <f t="shared" si="82"/>
        <v>3.791795303546319E-4</v>
      </c>
      <c r="T161" s="41">
        <f t="shared" si="83"/>
        <v>2.8840890853319912E-4</v>
      </c>
      <c r="U161" s="42">
        <f t="shared" si="73"/>
        <v>0.68045662619790459</v>
      </c>
      <c r="V161" s="42">
        <f t="shared" si="74"/>
        <v>0.57365137498696617</v>
      </c>
      <c r="W161" s="42">
        <f t="shared" si="75"/>
        <v>0.56707038326163484</v>
      </c>
      <c r="X161" s="42">
        <f t="shared" si="76"/>
        <v>6.580991725331331E-3</v>
      </c>
      <c r="Y161" s="42">
        <f t="shared" si="89"/>
        <v>3.962998574170918E-3</v>
      </c>
      <c r="Z161" s="10">
        <f t="shared" si="77"/>
        <v>13.74090209045929</v>
      </c>
      <c r="AA161">
        <f t="shared" si="84"/>
        <v>4403149.4343759222</v>
      </c>
      <c r="AB161" s="10">
        <f t="shared" si="85"/>
        <v>4.4031494343759219</v>
      </c>
      <c r="AC161" s="10">
        <f t="shared" si="86"/>
        <v>4.3021494343759219</v>
      </c>
      <c r="AD161" s="3">
        <f t="shared" si="87"/>
        <v>623.95205719737817</v>
      </c>
      <c r="AI161" s="94">
        <f t="shared" si="88"/>
        <v>0.56707038326163484</v>
      </c>
    </row>
    <row r="162" spans="2:35">
      <c r="B162" s="39">
        <f t="shared" si="60"/>
        <v>134</v>
      </c>
      <c r="C162" s="42">
        <f t="shared" si="61"/>
        <v>2.8920863309352542</v>
      </c>
      <c r="D162" s="10">
        <f t="shared" si="62"/>
        <v>15.107913669064688</v>
      </c>
      <c r="E162" s="40">
        <f t="shared" si="63"/>
        <v>19.784172661870624</v>
      </c>
      <c r="F162" s="40">
        <f t="shared" si="64"/>
        <v>50</v>
      </c>
      <c r="G162" s="3">
        <f t="shared" si="65"/>
        <v>228.64748201438931</v>
      </c>
      <c r="H162" s="3">
        <f t="shared" si="66"/>
        <v>116.21860174682885</v>
      </c>
      <c r="I162">
        <f t="shared" si="78"/>
        <v>1.1621860174682886E-4</v>
      </c>
      <c r="J162" s="4">
        <f t="shared" si="67"/>
        <v>307.41543453720192</v>
      </c>
      <c r="K162" s="40">
        <f t="shared" si="68"/>
        <v>2.6451482801942254</v>
      </c>
      <c r="L162" s="40">
        <f t="shared" si="79"/>
        <v>3.3548517198057746</v>
      </c>
      <c r="M162" s="10">
        <f t="shared" si="69"/>
        <v>4.4031494343759219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13.253805097842662</v>
      </c>
      <c r="Q162" s="42">
        <f t="shared" si="71"/>
        <v>0.22901890466349634</v>
      </c>
      <c r="R162" s="4">
        <f t="shared" si="72"/>
        <v>378658.51605959062</v>
      </c>
      <c r="S162">
        <f t="shared" si="82"/>
        <v>3.786585160595906E-4</v>
      </c>
      <c r="T162" s="41">
        <f t="shared" si="83"/>
        <v>2.8892992282824042E-4</v>
      </c>
      <c r="U162" s="42">
        <f t="shared" si="73"/>
        <v>0.67952163999473825</v>
      </c>
      <c r="V162" s="42">
        <f t="shared" si="74"/>
        <v>0.57416845397515537</v>
      </c>
      <c r="W162" s="42">
        <f t="shared" si="75"/>
        <v>0.56758186522443033</v>
      </c>
      <c r="X162" s="42">
        <f t="shared" si="76"/>
        <v>6.586588750725042E-3</v>
      </c>
      <c r="Y162" s="42">
        <f t="shared" si="89"/>
        <v>3.9737242933657333E-3</v>
      </c>
      <c r="Z162" s="10">
        <f t="shared" si="77"/>
        <v>13.753245958287211</v>
      </c>
      <c r="AA162">
        <f t="shared" si="84"/>
        <v>4407014.1852957895</v>
      </c>
      <c r="AB162" s="10">
        <f t="shared" si="85"/>
        <v>4.4070141852957896</v>
      </c>
      <c r="AC162" s="10">
        <f t="shared" si="86"/>
        <v>4.3060141852957896</v>
      </c>
      <c r="AD162" s="3">
        <f t="shared" si="87"/>
        <v>624.51257219663376</v>
      </c>
      <c r="AI162" s="94">
        <f t="shared" si="88"/>
        <v>0.56758186522443033</v>
      </c>
    </row>
    <row r="163" spans="2:35">
      <c r="B163" s="39">
        <f t="shared" si="60"/>
        <v>135</v>
      </c>
      <c r="C163" s="42">
        <f t="shared" si="61"/>
        <v>2.9136690647482038</v>
      </c>
      <c r="D163" s="10">
        <f t="shared" si="62"/>
        <v>15.086330935251738</v>
      </c>
      <c r="E163" s="40">
        <f t="shared" si="63"/>
        <v>19.827338129496525</v>
      </c>
      <c r="F163" s="40">
        <f t="shared" si="64"/>
        <v>50</v>
      </c>
      <c r="G163" s="3">
        <f t="shared" si="65"/>
        <v>228.51798561151162</v>
      </c>
      <c r="H163" s="3">
        <f t="shared" si="66"/>
        <v>116.21860174682885</v>
      </c>
      <c r="I163">
        <f t="shared" si="78"/>
        <v>1.1621860174682886E-4</v>
      </c>
      <c r="J163" s="4">
        <f t="shared" si="67"/>
        <v>308.75834710518461</v>
      </c>
      <c r="K163" s="40">
        <f t="shared" si="68"/>
        <v>2.6567033371971318</v>
      </c>
      <c r="L163" s="40">
        <f t="shared" si="79"/>
        <v>3.3432966628028682</v>
      </c>
      <c r="M163" s="10">
        <f t="shared" si="69"/>
        <v>4.4070141852957896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13.257514975571441</v>
      </c>
      <c r="Q163" s="42">
        <f t="shared" si="71"/>
        <v>0.23064686690624836</v>
      </c>
      <c r="R163" s="4">
        <f t="shared" si="72"/>
        <v>378137.17998519767</v>
      </c>
      <c r="S163">
        <f t="shared" si="82"/>
        <v>3.7813717998519766E-4</v>
      </c>
      <c r="T163" s="41">
        <f t="shared" si="83"/>
        <v>2.8945125890263336E-4</v>
      </c>
      <c r="U163" s="42">
        <f t="shared" si="73"/>
        <v>0.6785860763424364</v>
      </c>
      <c r="V163" s="42">
        <f t="shared" si="74"/>
        <v>0.57468387640262975</v>
      </c>
      <c r="W163" s="42">
        <f t="shared" si="75"/>
        <v>0.56809174117578598</v>
      </c>
      <c r="X163" s="42">
        <f t="shared" si="76"/>
        <v>6.592135226843765E-3</v>
      </c>
      <c r="Y163" s="42">
        <f t="shared" si="89"/>
        <v>3.9844560406141509E-3</v>
      </c>
      <c r="Z163" s="10">
        <f t="shared" si="77"/>
        <v>13.765550910782034</v>
      </c>
      <c r="AA163">
        <f t="shared" si="84"/>
        <v>4410866.7521845661</v>
      </c>
      <c r="AB163" s="10">
        <f t="shared" si="85"/>
        <v>4.4108667521845657</v>
      </c>
      <c r="AC163" s="10">
        <f t="shared" si="86"/>
        <v>4.3098667521845657</v>
      </c>
      <c r="AD163" s="3">
        <f t="shared" si="87"/>
        <v>625.07132011378769</v>
      </c>
      <c r="AI163" s="94">
        <f t="shared" si="88"/>
        <v>0.56809174117578598</v>
      </c>
    </row>
    <row r="164" spans="2:35">
      <c r="B164" s="39">
        <f t="shared" si="60"/>
        <v>136</v>
      </c>
      <c r="C164" s="42">
        <f t="shared" si="61"/>
        <v>2.9352517985611533</v>
      </c>
      <c r="D164" s="10">
        <f t="shared" si="62"/>
        <v>15.064748201438787</v>
      </c>
      <c r="E164" s="40">
        <f t="shared" si="63"/>
        <v>19.870503597122426</v>
      </c>
      <c r="F164" s="40">
        <f t="shared" si="64"/>
        <v>50</v>
      </c>
      <c r="G164" s="3">
        <f t="shared" si="65"/>
        <v>228.38848920863393</v>
      </c>
      <c r="H164" s="3">
        <f t="shared" si="66"/>
        <v>116.21860174682885</v>
      </c>
      <c r="I164">
        <f t="shared" si="78"/>
        <v>1.1621860174682886E-4</v>
      </c>
      <c r="J164" s="4">
        <f t="shared" si="67"/>
        <v>310.10418647135452</v>
      </c>
      <c r="K164" s="40">
        <f t="shared" si="68"/>
        <v>2.6682835777605289</v>
      </c>
      <c r="L164" s="40">
        <f t="shared" si="79"/>
        <v>3.3317164222394711</v>
      </c>
      <c r="M164" s="10">
        <f t="shared" si="69"/>
        <v>4.4108667521845657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13.261210953082452</v>
      </c>
      <c r="Q164" s="42">
        <f t="shared" si="71"/>
        <v>0.23227437542634569</v>
      </c>
      <c r="R164" s="4">
        <f t="shared" si="72"/>
        <v>377615.52326848242</v>
      </c>
      <c r="S164">
        <f t="shared" si="82"/>
        <v>3.776155232684824E-4</v>
      </c>
      <c r="T164" s="41">
        <f t="shared" si="83"/>
        <v>2.8997291561934862E-4</v>
      </c>
      <c r="U164" s="42">
        <f t="shared" si="73"/>
        <v>0.67764993728145506</v>
      </c>
      <c r="V164" s="42">
        <f t="shared" si="74"/>
        <v>0.57519764070135371</v>
      </c>
      <c r="W164" s="42">
        <f t="shared" si="75"/>
        <v>0.56860000968992952</v>
      </c>
      <c r="X164" s="42">
        <f t="shared" si="76"/>
        <v>6.5976310114241876E-3</v>
      </c>
      <c r="Y164" s="42">
        <f t="shared" si="89"/>
        <v>3.9951937412977022E-3</v>
      </c>
      <c r="Z164" s="10">
        <f t="shared" si="77"/>
        <v>13.777816913570808</v>
      </c>
      <c r="AA164">
        <f t="shared" si="84"/>
        <v>4414707.1242803996</v>
      </c>
      <c r="AB164" s="10">
        <f t="shared" si="85"/>
        <v>4.4147071242803992</v>
      </c>
      <c r="AC164" s="10">
        <f t="shared" si="86"/>
        <v>4.3137071242803993</v>
      </c>
      <c r="AD164" s="3">
        <f t="shared" si="87"/>
        <v>625.62829938802031</v>
      </c>
      <c r="AI164" s="94">
        <f t="shared" si="88"/>
        <v>0.56860000968992952</v>
      </c>
    </row>
    <row r="165" spans="2:35">
      <c r="B165" s="39">
        <f t="shared" si="60"/>
        <v>137</v>
      </c>
      <c r="C165" s="42">
        <f t="shared" si="61"/>
        <v>2.9568345323741028</v>
      </c>
      <c r="D165" s="10">
        <f t="shared" si="62"/>
        <v>15.043165467625837</v>
      </c>
      <c r="E165" s="40">
        <f t="shared" si="63"/>
        <v>19.913669064748326</v>
      </c>
      <c r="F165" s="40">
        <f t="shared" si="64"/>
        <v>50</v>
      </c>
      <c r="G165" s="3">
        <f t="shared" si="65"/>
        <v>228.25899280575624</v>
      </c>
      <c r="H165" s="3">
        <f t="shared" si="66"/>
        <v>116.21860174682885</v>
      </c>
      <c r="I165">
        <f t="shared" si="78"/>
        <v>1.1621860174682886E-4</v>
      </c>
      <c r="J165" s="4">
        <f t="shared" si="67"/>
        <v>311.45295263571074</v>
      </c>
      <c r="K165" s="40">
        <f t="shared" si="68"/>
        <v>2.6798890018844084</v>
      </c>
      <c r="L165" s="40">
        <f t="shared" si="79"/>
        <v>3.3201109981155916</v>
      </c>
      <c r="M165" s="10">
        <f t="shared" si="69"/>
        <v>4.4147071242803992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13.264893044157809</v>
      </c>
      <c r="Q165" s="42">
        <f t="shared" si="71"/>
        <v>0.2339014321799209</v>
      </c>
      <c r="R165" s="4">
        <f t="shared" si="72"/>
        <v>377093.54704647453</v>
      </c>
      <c r="S165">
        <f t="shared" si="82"/>
        <v>3.7709354704647453E-4</v>
      </c>
      <c r="T165" s="41">
        <f t="shared" si="83"/>
        <v>2.9049489184135649E-4</v>
      </c>
      <c r="U165" s="42">
        <f t="shared" si="73"/>
        <v>0.67671322485225083</v>
      </c>
      <c r="V165" s="42">
        <f t="shared" si="74"/>
        <v>0.57570974530909647</v>
      </c>
      <c r="W165" s="42">
        <f t="shared" si="75"/>
        <v>0.56910666934705156</v>
      </c>
      <c r="X165" s="42">
        <f t="shared" si="76"/>
        <v>6.603075962044902E-3</v>
      </c>
      <c r="Y165" s="42">
        <f t="shared" si="89"/>
        <v>4.0059373206361177E-3</v>
      </c>
      <c r="Z165" s="10">
        <f t="shared" si="77"/>
        <v>13.790043932420742</v>
      </c>
      <c r="AA165">
        <f t="shared" si="84"/>
        <v>4418535.2908653188</v>
      </c>
      <c r="AB165" s="10">
        <f t="shared" si="85"/>
        <v>4.4185352908653188</v>
      </c>
      <c r="AC165" s="10">
        <f t="shared" si="86"/>
        <v>4.3175352908653188</v>
      </c>
      <c r="AD165" s="3">
        <f t="shared" si="87"/>
        <v>626.18350846487579</v>
      </c>
      <c r="AI165" s="94">
        <f t="shared" si="88"/>
        <v>0.56910666934705156</v>
      </c>
    </row>
    <row r="166" spans="2:35">
      <c r="B166" s="39">
        <f t="shared" si="60"/>
        <v>138</v>
      </c>
      <c r="C166" s="42">
        <f t="shared" si="61"/>
        <v>2.9784172661870523</v>
      </c>
      <c r="D166" s="10">
        <f t="shared" si="62"/>
        <v>15.021582733812886</v>
      </c>
      <c r="E166" s="40">
        <f t="shared" si="63"/>
        <v>19.956834532374227</v>
      </c>
      <c r="F166" s="40">
        <f t="shared" si="64"/>
        <v>50</v>
      </c>
      <c r="G166" s="3">
        <f t="shared" si="65"/>
        <v>228.12949640287854</v>
      </c>
      <c r="H166" s="3">
        <f t="shared" si="66"/>
        <v>116.21860174682885</v>
      </c>
      <c r="I166">
        <f t="shared" si="78"/>
        <v>1.1621860174682886E-4</v>
      </c>
      <c r="J166" s="4">
        <f t="shared" si="67"/>
        <v>312.80464559825373</v>
      </c>
      <c r="K166" s="40">
        <f t="shared" si="68"/>
        <v>2.691519609568775</v>
      </c>
      <c r="L166" s="40">
        <f t="shared" si="79"/>
        <v>3.308480390431225</v>
      </c>
      <c r="M166" s="10">
        <f t="shared" si="69"/>
        <v>4.4185352908653188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13.268561262511517</v>
      </c>
      <c r="Q166" s="42">
        <f t="shared" si="71"/>
        <v>0.23552803911837841</v>
      </c>
      <c r="R166" s="4">
        <f t="shared" si="72"/>
        <v>376571.25245620345</v>
      </c>
      <c r="S166">
        <f t="shared" si="82"/>
        <v>3.7657125245620343E-4</v>
      </c>
      <c r="T166" s="41">
        <f t="shared" si="83"/>
        <v>2.9101718643162759E-4</v>
      </c>
      <c r="U166" s="42">
        <f t="shared" si="73"/>
        <v>0.67577594109527983</v>
      </c>
      <c r="V166" s="42">
        <f t="shared" si="74"/>
        <v>0.57622018867066405</v>
      </c>
      <c r="W166" s="42">
        <f t="shared" si="75"/>
        <v>0.5696117187331321</v>
      </c>
      <c r="X166" s="42">
        <f t="shared" si="76"/>
        <v>6.6084699375319467E-3</v>
      </c>
      <c r="Y166" s="42">
        <f t="shared" si="89"/>
        <v>4.0166867036890951E-3</v>
      </c>
      <c r="Z166" s="10">
        <f t="shared" si="77"/>
        <v>13.802231933242838</v>
      </c>
      <c r="AA166">
        <f t="shared" si="84"/>
        <v>4422351.2412663745</v>
      </c>
      <c r="AB166" s="10">
        <f t="shared" si="85"/>
        <v>4.4223512412663748</v>
      </c>
      <c r="AC166" s="10">
        <f t="shared" si="86"/>
        <v>4.3213512412663748</v>
      </c>
      <c r="AD166" s="3">
        <f t="shared" si="87"/>
        <v>626.73694579642847</v>
      </c>
      <c r="AI166" s="94">
        <f t="shared" si="88"/>
        <v>0.5696117187331321</v>
      </c>
    </row>
    <row r="167" spans="2:35">
      <c r="B167" s="39">
        <f t="shared" si="60"/>
        <v>139</v>
      </c>
      <c r="C167" s="42">
        <f t="shared" si="61"/>
        <v>3.0000000000000018</v>
      </c>
      <c r="D167" s="10">
        <f t="shared" si="62"/>
        <v>14.999999999999936</v>
      </c>
      <c r="E167" s="40">
        <f t="shared" si="63"/>
        <v>20.000000000000128</v>
      </c>
      <c r="F167" s="40">
        <f t="shared" si="64"/>
        <v>50</v>
      </c>
      <c r="G167" s="3">
        <f t="shared" si="65"/>
        <v>228.00000000000085</v>
      </c>
      <c r="H167" s="3">
        <f t="shared" si="66"/>
        <v>116.21860174682885</v>
      </c>
      <c r="I167">
        <f t="shared" si="78"/>
        <v>1.1621860174682886E-4</v>
      </c>
      <c r="J167" s="4">
        <f t="shared" si="67"/>
        <v>314.15926535898325</v>
      </c>
      <c r="K167" s="40">
        <f t="shared" si="68"/>
        <v>2.7031754008136257</v>
      </c>
      <c r="L167" s="40">
        <f t="shared" si="79"/>
        <v>3.2968245991863743</v>
      </c>
      <c r="M167" s="10">
        <f t="shared" si="69"/>
        <v>4.4223512412663748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13.272215621790899</v>
      </c>
      <c r="Q167" s="42">
        <f t="shared" si="71"/>
        <v>0.23715419818842201</v>
      </c>
      <c r="R167" s="4">
        <f t="shared" si="72"/>
        <v>376048.64063469874</v>
      </c>
      <c r="S167">
        <f t="shared" si="82"/>
        <v>3.7604864063469875E-4</v>
      </c>
      <c r="T167" s="41">
        <f t="shared" si="83"/>
        <v>2.9153979825313227E-4</v>
      </c>
      <c r="U167" s="42">
        <f t="shared" si="73"/>
        <v>0.67483808805099854</v>
      </c>
      <c r="V167" s="42">
        <f t="shared" si="74"/>
        <v>0.57672896923678274</v>
      </c>
      <c r="W167" s="42">
        <f t="shared" si="75"/>
        <v>0.57011515644009059</v>
      </c>
      <c r="X167" s="42">
        <f t="shared" si="76"/>
        <v>6.6138127966921534E-3</v>
      </c>
      <c r="Y167" s="42">
        <f t="shared" si="89"/>
        <v>4.0274418153560063E-3</v>
      </c>
      <c r="Z167" s="10">
        <f t="shared" si="77"/>
        <v>13.814380882088491</v>
      </c>
      <c r="AA167">
        <f t="shared" si="84"/>
        <v>4426154.964854572</v>
      </c>
      <c r="AB167" s="10">
        <f t="shared" si="85"/>
        <v>4.4261549648545717</v>
      </c>
      <c r="AC167" s="10">
        <f t="shared" si="86"/>
        <v>4.3251549648545717</v>
      </c>
      <c r="AD167" s="3">
        <f t="shared" si="87"/>
        <v>627.28860984112714</v>
      </c>
      <c r="AI167" s="94">
        <f t="shared" si="88"/>
        <v>0.57011515644009059</v>
      </c>
    </row>
    <row r="168" spans="2:35">
      <c r="B168" s="39">
        <f t="shared" ref="B168:B231" si="90">1+B167</f>
        <v>140</v>
      </c>
      <c r="C168" s="42">
        <f t="shared" ref="C168:C231" si="91">xincp+C167</f>
        <v>3.0215827338129513</v>
      </c>
      <c r="D168" s="10">
        <f t="shared" ref="D168:D231" si="92">(F168-E168)/2</f>
        <v>14.978417266186986</v>
      </c>
      <c r="E168" s="40">
        <f t="shared" ref="E168:E231" si="93">E167+ci*2*xincp</f>
        <v>20.043165467626029</v>
      </c>
      <c r="F168" s="40">
        <f t="shared" ref="F168:F231" si="94">F167-osi*2*xincp</f>
        <v>50</v>
      </c>
      <c r="G168" s="3">
        <f t="shared" ref="G168:G231" si="95">G167-ei*n*2*xincp</f>
        <v>227.87050359712316</v>
      </c>
      <c r="H168" s="3">
        <f t="shared" ref="H168:H231" si="96">PI()/4*(dto+erate*(two-D168)/two)^2</f>
        <v>116.21860174682885</v>
      </c>
      <c r="I168">
        <f t="shared" si="78"/>
        <v>1.1621860174682886E-4</v>
      </c>
      <c r="J168" s="4">
        <f t="shared" ref="J168:J231" si="97">PI()/4*dc^2-PI()/4*(F168^2-E168^2)</f>
        <v>315.51681191789976</v>
      </c>
      <c r="K168" s="40">
        <f t="shared" ref="K168:K231" si="98">J168/H168</f>
        <v>2.7148563756189654</v>
      </c>
      <c r="L168" s="40">
        <f t="shared" si="79"/>
        <v>3.2851436243810346</v>
      </c>
      <c r="M168" s="10">
        <f t="shared" ref="M168:M231" si="99">AB167</f>
        <v>4.4261549648545717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13.275856135575919</v>
      </c>
      <c r="Q168" s="42">
        <f t="shared" ref="Q168:Q231" si="101">xincp/P168+Q167</f>
        <v>0.23877991133208237</v>
      </c>
      <c r="R168" s="4">
        <f t="shared" ref="R168:R231" si="102">PI()/4*(F168^2-E168^2)*G168</f>
        <v>375525.71271898982</v>
      </c>
      <c r="S168">
        <f t="shared" si="82"/>
        <v>3.7552571271898982E-4</v>
      </c>
      <c r="T168" s="41">
        <f t="shared" si="83"/>
        <v>2.920627261688412E-4</v>
      </c>
      <c r="U168" s="42">
        <f t="shared" ref="U168:U231" si="103">rhopgrain*R168/1000^2</f>
        <v>0.6738996677598631</v>
      </c>
      <c r="V168" s="42">
        <f t="shared" ref="V168:V231" si="104">(U167-U168)/(Q168-Q167)</f>
        <v>0.57723608546496175</v>
      </c>
      <c r="W168" s="42">
        <f t="shared" ref="W168:W231" si="105">IF(V168&lt;AI168,IF(AB167&gt;pbd,AI168,0),AI168)</f>
        <v>0.57061698106564562</v>
      </c>
      <c r="X168" s="42">
        <f t="shared" ref="X168:X231" si="106">V168-W168</f>
        <v>6.6191043993161225E-3</v>
      </c>
      <c r="Y168" s="42">
        <f t="shared" si="89"/>
        <v>4.0382025803772344E-3</v>
      </c>
      <c r="Z168" s="10">
        <f t="shared" ref="Z168:Z231" si="107">Y168/T168</f>
        <v>13.826490745151618</v>
      </c>
      <c r="AA168">
        <f t="shared" si="84"/>
        <v>4429946.4510455383</v>
      </c>
      <c r="AB168" s="10">
        <f t="shared" si="85"/>
        <v>4.429946451045538</v>
      </c>
      <c r="AC168" s="10">
        <f t="shared" si="86"/>
        <v>4.328946451045538</v>
      </c>
      <c r="AD168" s="3">
        <f t="shared" si="87"/>
        <v>627.83849906389241</v>
      </c>
      <c r="AI168" s="94">
        <f t="shared" si="88"/>
        <v>0.57061698106564562</v>
      </c>
    </row>
    <row r="169" spans="2:35">
      <c r="B169" s="39">
        <f t="shared" si="90"/>
        <v>141</v>
      </c>
      <c r="C169" s="42">
        <f t="shared" si="91"/>
        <v>3.0431654676259008</v>
      </c>
      <c r="D169" s="10">
        <f t="shared" si="92"/>
        <v>14.956834532374035</v>
      </c>
      <c r="E169" s="40">
        <f t="shared" si="93"/>
        <v>20.086330935251929</v>
      </c>
      <c r="F169" s="40">
        <f t="shared" si="94"/>
        <v>50</v>
      </c>
      <c r="G169" s="3">
        <f t="shared" si="95"/>
        <v>227.74100719424547</v>
      </c>
      <c r="H169" s="3">
        <f t="shared" si="96"/>
        <v>116.21860174682885</v>
      </c>
      <c r="I169">
        <f t="shared" si="78"/>
        <v>1.1621860174682886E-4</v>
      </c>
      <c r="J169" s="4">
        <f t="shared" si="97"/>
        <v>316.87728527500258</v>
      </c>
      <c r="K169" s="40">
        <f t="shared" si="98"/>
        <v>2.7265625339847879</v>
      </c>
      <c r="L169" s="40">
        <f t="shared" si="79"/>
        <v>3.2734374660152121</v>
      </c>
      <c r="M169" s="10">
        <f t="shared" si="99"/>
        <v>4.429946451045538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13.27948281738014</v>
      </c>
      <c r="Q169" s="42">
        <f t="shared" si="101"/>
        <v>0.2404051804867442</v>
      </c>
      <c r="R169" s="4">
        <f t="shared" si="102"/>
        <v>375002.46984610631</v>
      </c>
      <c r="S169">
        <f t="shared" si="82"/>
        <v>3.7500246984610629E-4</v>
      </c>
      <c r="T169" s="41">
        <f t="shared" si="83"/>
        <v>2.9258596904172473E-4</v>
      </c>
      <c r="U169" s="42">
        <f t="shared" si="103"/>
        <v>0.67296068226233008</v>
      </c>
      <c r="V169" s="42">
        <f t="shared" si="104"/>
        <v>0.5777415358186605</v>
      </c>
      <c r="W169" s="42">
        <f t="shared" si="105"/>
        <v>0.57111719121340254</v>
      </c>
      <c r="X169" s="42">
        <f t="shared" si="106"/>
        <v>6.6243446052579591E-3</v>
      </c>
      <c r="Y169" s="42">
        <f t="shared" si="89"/>
        <v>4.0489689233340108E-3</v>
      </c>
      <c r="Z169" s="10">
        <f t="shared" si="107"/>
        <v>13.83856148876572</v>
      </c>
      <c r="AA169">
        <f t="shared" si="84"/>
        <v>4433725.6892986055</v>
      </c>
      <c r="AB169" s="10">
        <f t="shared" si="85"/>
        <v>4.4337256892986057</v>
      </c>
      <c r="AC169" s="10">
        <f t="shared" si="86"/>
        <v>4.3327256892986057</v>
      </c>
      <c r="AD169" s="3">
        <f t="shared" si="87"/>
        <v>628.38661193598341</v>
      </c>
      <c r="AI169" s="94">
        <f t="shared" si="88"/>
        <v>0.57111719121340254</v>
      </c>
    </row>
    <row r="170" spans="2:35">
      <c r="B170" s="39">
        <f t="shared" si="90"/>
        <v>142</v>
      </c>
      <c r="C170" s="42">
        <f t="shared" si="91"/>
        <v>3.0647482014388503</v>
      </c>
      <c r="D170" s="10">
        <f t="shared" si="92"/>
        <v>14.935251798561085</v>
      </c>
      <c r="E170" s="40">
        <f t="shared" si="93"/>
        <v>20.12949640287783</v>
      </c>
      <c r="F170" s="40">
        <f t="shared" si="94"/>
        <v>50</v>
      </c>
      <c r="G170" s="3">
        <f t="shared" si="95"/>
        <v>227.61151079136778</v>
      </c>
      <c r="H170" s="3">
        <f t="shared" si="96"/>
        <v>116.21860174682885</v>
      </c>
      <c r="I170">
        <f t="shared" si="78"/>
        <v>1.1621860174682886E-4</v>
      </c>
      <c r="J170" s="4">
        <f t="shared" si="97"/>
        <v>318.24068543029239</v>
      </c>
      <c r="K170" s="40">
        <f t="shared" si="98"/>
        <v>2.7382938759110989</v>
      </c>
      <c r="L170" s="40">
        <f t="shared" si="79"/>
        <v>3.2617061240889011</v>
      </c>
      <c r="M170" s="10">
        <f t="shared" si="99"/>
        <v>4.4337256892986057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13.283095680650174</v>
      </c>
      <c r="Q170" s="42">
        <f t="shared" si="101"/>
        <v>0.24203000758517351</v>
      </c>
      <c r="R170" s="4">
        <f t="shared" si="102"/>
        <v>374478.91315307759</v>
      </c>
      <c r="S170">
        <f t="shared" si="82"/>
        <v>3.744789131530776E-4</v>
      </c>
      <c r="T170" s="41">
        <f t="shared" si="83"/>
        <v>2.9310952573475342E-4</v>
      </c>
      <c r="U170" s="42">
        <f t="shared" si="103"/>
        <v>0.6720211335988554</v>
      </c>
      <c r="V170" s="42">
        <f t="shared" si="104"/>
        <v>0.57824531876832752</v>
      </c>
      <c r="W170" s="42">
        <f t="shared" si="105"/>
        <v>0.57161578549273262</v>
      </c>
      <c r="X170" s="42">
        <f t="shared" si="106"/>
        <v>6.629533275594901E-3</v>
      </c>
      <c r="Y170" s="42">
        <f t="shared" si="89"/>
        <v>4.0597407686501366E-3</v>
      </c>
      <c r="Z170" s="10">
        <f t="shared" si="107"/>
        <v>13.850593079407316</v>
      </c>
      <c r="AA170">
        <f t="shared" si="84"/>
        <v>4437492.6691178801</v>
      </c>
      <c r="AB170" s="10">
        <f t="shared" si="85"/>
        <v>4.43749266911788</v>
      </c>
      <c r="AC170" s="10">
        <f t="shared" si="86"/>
        <v>4.33649266911788</v>
      </c>
      <c r="AD170" s="3">
        <f t="shared" si="87"/>
        <v>628.93294693515304</v>
      </c>
      <c r="AI170" s="94">
        <f t="shared" si="88"/>
        <v>0.57161578549273262</v>
      </c>
    </row>
    <row r="171" spans="2:35">
      <c r="B171" s="39">
        <f t="shared" si="90"/>
        <v>143</v>
      </c>
      <c r="C171" s="42">
        <f t="shared" si="91"/>
        <v>3.0863309352517998</v>
      </c>
      <c r="D171" s="10">
        <f t="shared" si="92"/>
        <v>14.913669064748134</v>
      </c>
      <c r="E171" s="40">
        <f t="shared" si="93"/>
        <v>20.172661870503731</v>
      </c>
      <c r="F171" s="40">
        <f t="shared" si="94"/>
        <v>50</v>
      </c>
      <c r="G171" s="3">
        <f t="shared" si="95"/>
        <v>227.48201438849009</v>
      </c>
      <c r="H171" s="3">
        <f t="shared" si="96"/>
        <v>116.21860174682885</v>
      </c>
      <c r="I171">
        <f t="shared" si="78"/>
        <v>1.1621860174682886E-4</v>
      </c>
      <c r="J171" s="4">
        <f t="shared" si="97"/>
        <v>319.60701238376851</v>
      </c>
      <c r="K171" s="40">
        <f t="shared" si="98"/>
        <v>2.7500504013978926</v>
      </c>
      <c r="L171" s="40">
        <f t="shared" si="79"/>
        <v>3.2499495986021074</v>
      </c>
      <c r="M171" s="10">
        <f t="shared" si="99"/>
        <v>4.43749266911788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13.286694738767038</v>
      </c>
      <c r="Q171" s="42">
        <f t="shared" si="101"/>
        <v>0.2436543945555445</v>
      </c>
      <c r="R171" s="4">
        <f t="shared" si="102"/>
        <v>373955.04377693328</v>
      </c>
      <c r="S171">
        <f t="shared" si="82"/>
        <v>3.7395504377693328E-4</v>
      </c>
      <c r="T171" s="41">
        <f t="shared" si="83"/>
        <v>2.9363339511089773E-4</v>
      </c>
      <c r="U171" s="42">
        <f t="shared" si="103"/>
        <v>0.67108102380989565</v>
      </c>
      <c r="V171" s="42">
        <f t="shared" si="104"/>
        <v>0.57874743279001273</v>
      </c>
      <c r="W171" s="42">
        <f t="shared" si="105"/>
        <v>0.57211276251891463</v>
      </c>
      <c r="X171" s="42">
        <f t="shared" si="106"/>
        <v>6.6346702710980976E-3</v>
      </c>
      <c r="Y171" s="42">
        <f t="shared" si="89"/>
        <v>4.0705180405912157E-3</v>
      </c>
      <c r="Z171" s="10">
        <f t="shared" si="107"/>
        <v>13.862585483690935</v>
      </c>
      <c r="AA171">
        <f t="shared" si="84"/>
        <v>4441247.3800506797</v>
      </c>
      <c r="AB171" s="10">
        <f t="shared" si="85"/>
        <v>4.4412473800506795</v>
      </c>
      <c r="AC171" s="10">
        <f t="shared" si="86"/>
        <v>4.3402473800506796</v>
      </c>
      <c r="AD171" s="3">
        <f t="shared" si="87"/>
        <v>629.47750254542132</v>
      </c>
      <c r="AI171" s="94">
        <f t="shared" si="88"/>
        <v>0.57211276251891463</v>
      </c>
    </row>
    <row r="172" spans="2:35">
      <c r="B172" s="39">
        <f t="shared" si="90"/>
        <v>144</v>
      </c>
      <c r="C172" s="42">
        <f t="shared" si="91"/>
        <v>3.1079136690647493</v>
      </c>
      <c r="D172" s="10">
        <f t="shared" si="92"/>
        <v>14.892086330935184</v>
      </c>
      <c r="E172" s="40">
        <f t="shared" si="93"/>
        <v>20.215827338129632</v>
      </c>
      <c r="F172" s="40">
        <f t="shared" si="94"/>
        <v>50</v>
      </c>
      <c r="G172" s="3">
        <f t="shared" si="95"/>
        <v>227.35251798561239</v>
      </c>
      <c r="H172" s="3">
        <f t="shared" si="96"/>
        <v>116.21860174682885</v>
      </c>
      <c r="I172">
        <f t="shared" si="78"/>
        <v>1.1621860174682886E-4</v>
      </c>
      <c r="J172" s="4">
        <f t="shared" si="97"/>
        <v>320.97626613543162</v>
      </c>
      <c r="K172" s="40">
        <f t="shared" si="98"/>
        <v>2.7618321104451748</v>
      </c>
      <c r="L172" s="40">
        <f t="shared" si="79"/>
        <v>3.2381678895548252</v>
      </c>
      <c r="M172" s="10">
        <f t="shared" si="99"/>
        <v>4.4412473800506795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13.290280005044977</v>
      </c>
      <c r="Q172" s="42">
        <f t="shared" si="101"/>
        <v>0.24527834332146642</v>
      </c>
      <c r="R172" s="4">
        <f t="shared" si="102"/>
        <v>373430.86285470286</v>
      </c>
      <c r="S172">
        <f t="shared" si="82"/>
        <v>3.7343086285470284E-4</v>
      </c>
      <c r="T172" s="41">
        <f t="shared" si="83"/>
        <v>2.9415757603312818E-4</v>
      </c>
      <c r="U172" s="42">
        <f t="shared" si="103"/>
        <v>0.67014035493590696</v>
      </c>
      <c r="V172" s="42">
        <f t="shared" si="104"/>
        <v>0.57924787636675878</v>
      </c>
      <c r="W172" s="42">
        <f t="shared" si="105"/>
        <v>0.57260812091292779</v>
      </c>
      <c r="X172" s="42">
        <f t="shared" si="106"/>
        <v>6.6397554538309977E-3</v>
      </c>
      <c r="Y172" s="42">
        <f t="shared" si="89"/>
        <v>4.0813006632664881E-3</v>
      </c>
      <c r="Z172" s="10">
        <f t="shared" si="107"/>
        <v>13.874538668372933</v>
      </c>
      <c r="AA172">
        <f t="shared" si="84"/>
        <v>4444989.8116887268</v>
      </c>
      <c r="AB172" s="10">
        <f t="shared" si="85"/>
        <v>4.4449898116887265</v>
      </c>
      <c r="AC172" s="10">
        <f t="shared" si="86"/>
        <v>4.3439898116887266</v>
      </c>
      <c r="AD172" s="3">
        <f t="shared" si="87"/>
        <v>630.02027725724827</v>
      </c>
      <c r="AI172" s="94">
        <f t="shared" si="88"/>
        <v>0.57260812091292779</v>
      </c>
    </row>
    <row r="173" spans="2:35">
      <c r="B173" s="39">
        <f t="shared" si="90"/>
        <v>145</v>
      </c>
      <c r="C173" s="42">
        <f t="shared" si="91"/>
        <v>3.1294964028776988</v>
      </c>
      <c r="D173" s="10">
        <f t="shared" si="92"/>
        <v>14.870503597122234</v>
      </c>
      <c r="E173" s="40">
        <f t="shared" si="93"/>
        <v>20.258992805755533</v>
      </c>
      <c r="F173" s="40">
        <f t="shared" si="94"/>
        <v>50</v>
      </c>
      <c r="G173" s="3">
        <f t="shared" si="95"/>
        <v>227.2230215827347</v>
      </c>
      <c r="H173" s="3">
        <f t="shared" si="96"/>
        <v>116.21860174682885</v>
      </c>
      <c r="I173">
        <f t="shared" si="78"/>
        <v>1.1621860174682886E-4</v>
      </c>
      <c r="J173" s="4">
        <f t="shared" si="97"/>
        <v>322.34844668528149</v>
      </c>
      <c r="K173" s="40">
        <f t="shared" si="98"/>
        <v>2.7736390030529439</v>
      </c>
      <c r="L173" s="40">
        <f t="shared" si="79"/>
        <v>3.2263609969470561</v>
      </c>
      <c r="M173" s="10">
        <f t="shared" si="99"/>
        <v>4.4449898116887265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13.293851492732935</v>
      </c>
      <c r="Q173" s="42">
        <f t="shared" si="101"/>
        <v>0.24690185580201038</v>
      </c>
      <c r="R173" s="4">
        <f t="shared" si="102"/>
        <v>372906.37152341573</v>
      </c>
      <c r="S173">
        <f t="shared" si="82"/>
        <v>3.7290637152341571E-4</v>
      </c>
      <c r="T173" s="41">
        <f t="shared" si="83"/>
        <v>2.9468206736441531E-4</v>
      </c>
      <c r="U173" s="42">
        <f t="shared" si="103"/>
        <v>0.66919912901734557</v>
      </c>
      <c r="V173" s="42">
        <f t="shared" si="104"/>
        <v>0.57974664798759357</v>
      </c>
      <c r="W173" s="42">
        <f t="shared" si="105"/>
        <v>0.57310185930160973</v>
      </c>
      <c r="X173" s="42">
        <f t="shared" si="106"/>
        <v>6.6447886859838379E-3</v>
      </c>
      <c r="Y173" s="42">
        <f t="shared" si="89"/>
        <v>4.0920885606287602E-3</v>
      </c>
      <c r="Z173" s="10">
        <f t="shared" si="107"/>
        <v>13.88645260034885</v>
      </c>
      <c r="AA173">
        <f t="shared" si="84"/>
        <v>4448719.9536673222</v>
      </c>
      <c r="AB173" s="10">
        <f t="shared" si="85"/>
        <v>4.4487199536673225</v>
      </c>
      <c r="AC173" s="10">
        <f t="shared" si="86"/>
        <v>4.3477199536673226</v>
      </c>
      <c r="AD173" s="3">
        <f t="shared" si="87"/>
        <v>630.56126956741434</v>
      </c>
      <c r="AI173" s="94">
        <f t="shared" si="88"/>
        <v>0.57310185930160973</v>
      </c>
    </row>
    <row r="174" spans="2:35">
      <c r="B174" s="39">
        <f t="shared" si="90"/>
        <v>146</v>
      </c>
      <c r="C174" s="42">
        <f t="shared" si="91"/>
        <v>3.1510791366906483</v>
      </c>
      <c r="D174" s="10">
        <f t="shared" si="92"/>
        <v>14.848920863309283</v>
      </c>
      <c r="E174" s="40">
        <f t="shared" si="93"/>
        <v>20.302158273381433</v>
      </c>
      <c r="F174" s="40">
        <f t="shared" si="94"/>
        <v>50</v>
      </c>
      <c r="G174" s="3">
        <f t="shared" si="95"/>
        <v>227.09352517985701</v>
      </c>
      <c r="H174" s="3">
        <f t="shared" si="96"/>
        <v>116.21860174682885</v>
      </c>
      <c r="I174">
        <f t="shared" si="78"/>
        <v>1.1621860174682886E-4</v>
      </c>
      <c r="J174" s="4">
        <f t="shared" si="97"/>
        <v>323.7235540333179</v>
      </c>
      <c r="K174" s="40">
        <f t="shared" si="98"/>
        <v>2.7854710792211974</v>
      </c>
      <c r="L174" s="40">
        <f t="shared" si="79"/>
        <v>3.2145289207788026</v>
      </c>
      <c r="M174" s="10">
        <f t="shared" si="99"/>
        <v>4.4487199536673225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13.297409215014078</v>
      </c>
      <c r="Q174" s="42">
        <f t="shared" si="101"/>
        <v>0.24852493391173575</v>
      </c>
      <c r="R174" s="4">
        <f t="shared" si="102"/>
        <v>372381.5709201016</v>
      </c>
      <c r="S174">
        <f t="shared" si="82"/>
        <v>3.7238157092010158E-4</v>
      </c>
      <c r="T174" s="41">
        <f t="shared" si="83"/>
        <v>2.9520686796772943E-4</v>
      </c>
      <c r="U174" s="42">
        <f t="shared" si="103"/>
        <v>0.66825734809466819</v>
      </c>
      <c r="V174" s="42">
        <f t="shared" si="104"/>
        <v>0.58024374614770435</v>
      </c>
      <c r="W174" s="42">
        <f t="shared" si="105"/>
        <v>0.57359397631754749</v>
      </c>
      <c r="X174" s="42">
        <f t="shared" si="106"/>
        <v>6.6497698301568597E-3</v>
      </c>
      <c r="Y174" s="42">
        <f t="shared" si="89"/>
        <v>4.1028816564747999E-3</v>
      </c>
      <c r="Z174" s="10">
        <f t="shared" si="107"/>
        <v>13.898327246652361</v>
      </c>
      <c r="AA174">
        <f t="shared" si="84"/>
        <v>4452437.7956650117</v>
      </c>
      <c r="AB174" s="10">
        <f t="shared" si="85"/>
        <v>4.4524377956650119</v>
      </c>
      <c r="AC174" s="10">
        <f t="shared" si="86"/>
        <v>4.3514377956650119</v>
      </c>
      <c r="AD174" s="3">
        <f t="shared" si="87"/>
        <v>631.10047797897198</v>
      </c>
      <c r="AI174" s="94">
        <f t="shared" si="88"/>
        <v>0.57359397631754749</v>
      </c>
    </row>
    <row r="175" spans="2:35">
      <c r="B175" s="39">
        <f t="shared" si="90"/>
        <v>147</v>
      </c>
      <c r="C175" s="42">
        <f t="shared" si="91"/>
        <v>3.1726618705035978</v>
      </c>
      <c r="D175" s="10">
        <f t="shared" si="92"/>
        <v>14.827338129496333</v>
      </c>
      <c r="E175" s="40">
        <f t="shared" si="93"/>
        <v>20.345323741007334</v>
      </c>
      <c r="F175" s="40">
        <f t="shared" si="94"/>
        <v>50</v>
      </c>
      <c r="G175" s="3">
        <f t="shared" si="95"/>
        <v>226.96402877697932</v>
      </c>
      <c r="H175" s="3">
        <f t="shared" si="96"/>
        <v>116.21860174682885</v>
      </c>
      <c r="I175">
        <f t="shared" si="78"/>
        <v>1.1621860174682886E-4</v>
      </c>
      <c r="J175" s="4">
        <f t="shared" si="97"/>
        <v>325.10158817954061</v>
      </c>
      <c r="K175" s="40">
        <f t="shared" si="98"/>
        <v>2.7973283389499337</v>
      </c>
      <c r="L175" s="40">
        <f t="shared" si="79"/>
        <v>3.2026716610500663</v>
      </c>
      <c r="M175" s="10">
        <f t="shared" si="99"/>
        <v>4.4524377956650119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13.300953185005792</v>
      </c>
      <c r="Q175" s="42">
        <f t="shared" si="101"/>
        <v>0.25014757956071676</v>
      </c>
      <c r="R175" s="4">
        <f t="shared" si="102"/>
        <v>371856.46218178998</v>
      </c>
      <c r="S175">
        <f t="shared" si="82"/>
        <v>3.7185646218178996E-4</v>
      </c>
      <c r="T175" s="41">
        <f t="shared" si="83"/>
        <v>2.9573197670604106E-4</v>
      </c>
      <c r="U175" s="42">
        <f t="shared" si="103"/>
        <v>0.66731501420833117</v>
      </c>
      <c r="V175" s="42">
        <f t="shared" si="104"/>
        <v>0.58073916934901126</v>
      </c>
      <c r="W175" s="42">
        <f t="shared" si="105"/>
        <v>0.57408447059903323</v>
      </c>
      <c r="X175" s="42">
        <f t="shared" si="106"/>
        <v>6.6546987499780386E-3</v>
      </c>
      <c r="Y175" s="42">
        <f t="shared" si="89"/>
        <v>4.1136798744467315E-3</v>
      </c>
      <c r="Z175" s="10">
        <f t="shared" si="107"/>
        <v>13.910162574457575</v>
      </c>
      <c r="AA175">
        <f t="shared" si="84"/>
        <v>4456143.3274043156</v>
      </c>
      <c r="AB175" s="10">
        <f t="shared" si="85"/>
        <v>4.4561433274043152</v>
      </c>
      <c r="AC175" s="10">
        <f t="shared" si="86"/>
        <v>4.3551433274043152</v>
      </c>
      <c r="AD175" s="3">
        <f t="shared" si="87"/>
        <v>631.63790100135111</v>
      </c>
      <c r="AI175" s="94">
        <f t="shared" si="88"/>
        <v>0.57408447059903323</v>
      </c>
    </row>
    <row r="176" spans="2:35">
      <c r="B176" s="39">
        <f t="shared" si="90"/>
        <v>148</v>
      </c>
      <c r="C176" s="42">
        <f t="shared" si="91"/>
        <v>3.1942446043165473</v>
      </c>
      <c r="D176" s="10">
        <f t="shared" si="92"/>
        <v>14.805755395683383</v>
      </c>
      <c r="E176" s="40">
        <f t="shared" si="93"/>
        <v>20.388489208633235</v>
      </c>
      <c r="F176" s="40">
        <f t="shared" si="94"/>
        <v>50</v>
      </c>
      <c r="G176" s="3">
        <f t="shared" si="95"/>
        <v>226.83453237410163</v>
      </c>
      <c r="H176" s="3">
        <f t="shared" si="96"/>
        <v>116.21860174682885</v>
      </c>
      <c r="I176">
        <f t="shared" si="78"/>
        <v>1.1621860174682886E-4</v>
      </c>
      <c r="J176" s="4">
        <f t="shared" si="97"/>
        <v>326.48254912395055</v>
      </c>
      <c r="K176" s="40">
        <f t="shared" si="98"/>
        <v>2.8092107822391603</v>
      </c>
      <c r="L176" s="40">
        <f t="shared" si="79"/>
        <v>3.1907892177608397</v>
      </c>
      <c r="M176" s="10">
        <f t="shared" si="99"/>
        <v>4.4561433274043152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13.304483415760705</v>
      </c>
      <c r="Q176" s="42">
        <f t="shared" si="101"/>
        <v>0.25176979465456867</v>
      </c>
      <c r="R176" s="4">
        <f t="shared" si="102"/>
        <v>371331.04644551012</v>
      </c>
      <c r="S176">
        <f t="shared" si="82"/>
        <v>3.7133104644551012E-4</v>
      </c>
      <c r="T176" s="41">
        <f t="shared" si="83"/>
        <v>2.962573924423209E-4</v>
      </c>
      <c r="U176" s="42">
        <f t="shared" si="103"/>
        <v>0.6663721293987902</v>
      </c>
      <c r="V176" s="42">
        <f t="shared" si="104"/>
        <v>0.58123291609999195</v>
      </c>
      <c r="W176" s="42">
        <f t="shared" si="105"/>
        <v>0.57457334079016065</v>
      </c>
      <c r="X176" s="42">
        <f t="shared" si="106"/>
        <v>6.6595753098313004E-3</v>
      </c>
      <c r="Y176" s="42">
        <f t="shared" si="89"/>
        <v>4.1244831380329834E-3</v>
      </c>
      <c r="Z176" s="10">
        <f t="shared" si="107"/>
        <v>13.921958551079832</v>
      </c>
      <c r="AA176">
        <f t="shared" si="84"/>
        <v>4459836.5386519674</v>
      </c>
      <c r="AB176" s="10">
        <f t="shared" si="85"/>
        <v>4.4598365386519676</v>
      </c>
      <c r="AC176" s="10">
        <f t="shared" si="86"/>
        <v>4.3588365386519676</v>
      </c>
      <c r="AD176" s="3">
        <f t="shared" si="87"/>
        <v>632.17353715039417</v>
      </c>
      <c r="AI176" s="94">
        <f t="shared" si="88"/>
        <v>0.57457334079016065</v>
      </c>
    </row>
    <row r="177" spans="2:35">
      <c r="B177" s="39">
        <f t="shared" si="90"/>
        <v>149</v>
      </c>
      <c r="C177" s="42">
        <f t="shared" si="91"/>
        <v>3.2158273381294968</v>
      </c>
      <c r="D177" s="10">
        <f t="shared" si="92"/>
        <v>14.784172661870432</v>
      </c>
      <c r="E177" s="40">
        <f t="shared" si="93"/>
        <v>20.431654676259136</v>
      </c>
      <c r="F177" s="40">
        <f t="shared" si="94"/>
        <v>50</v>
      </c>
      <c r="G177" s="3">
        <f t="shared" si="95"/>
        <v>226.70503597122394</v>
      </c>
      <c r="H177" s="3">
        <f t="shared" si="96"/>
        <v>116.21860174682885</v>
      </c>
      <c r="I177">
        <f t="shared" si="78"/>
        <v>1.1621860174682886E-4</v>
      </c>
      <c r="J177" s="4">
        <f t="shared" si="97"/>
        <v>327.86643686654656</v>
      </c>
      <c r="K177" s="40">
        <f t="shared" si="98"/>
        <v>2.8211184090888684</v>
      </c>
      <c r="L177" s="40">
        <f t="shared" si="79"/>
        <v>3.1788815909111316</v>
      </c>
      <c r="M177" s="10">
        <f t="shared" si="99"/>
        <v>4.4598365386519676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13.307999920267221</v>
      </c>
      <c r="Q177" s="42">
        <f t="shared" si="101"/>
        <v>0.25339158109447391</v>
      </c>
      <c r="R177" s="4">
        <f t="shared" si="102"/>
        <v>370805.32484829187</v>
      </c>
      <c r="S177">
        <f t="shared" si="82"/>
        <v>3.7080532484829186E-4</v>
      </c>
      <c r="T177" s="41">
        <f t="shared" si="83"/>
        <v>2.9678311403953916E-4</v>
      </c>
      <c r="U177" s="42">
        <f t="shared" si="103"/>
        <v>0.6654286957065022</v>
      </c>
      <c r="V177" s="42">
        <f t="shared" si="104"/>
        <v>0.58172498491424307</v>
      </c>
      <c r="W177" s="42">
        <f t="shared" si="105"/>
        <v>0.57506058554085671</v>
      </c>
      <c r="X177" s="42">
        <f t="shared" si="106"/>
        <v>6.6643993733863649E-3</v>
      </c>
      <c r="Y177" s="42">
        <f t="shared" si="89"/>
        <v>4.1352913705668543E-3</v>
      </c>
      <c r="Z177" s="10">
        <f t="shared" si="107"/>
        <v>13.93371514396849</v>
      </c>
      <c r="AA177">
        <f t="shared" si="84"/>
        <v>4463517.4192166599</v>
      </c>
      <c r="AB177" s="10">
        <f t="shared" si="85"/>
        <v>4.46351741921666</v>
      </c>
      <c r="AC177" s="10">
        <f t="shared" si="86"/>
        <v>4.36251741921666</v>
      </c>
      <c r="AD177" s="3">
        <f t="shared" si="87"/>
        <v>632.70738494802902</v>
      </c>
      <c r="AI177" s="94">
        <f t="shared" si="88"/>
        <v>0.57506058554085671</v>
      </c>
    </row>
    <row r="178" spans="2:35">
      <c r="B178" s="39">
        <f t="shared" si="90"/>
        <v>150</v>
      </c>
      <c r="C178" s="42">
        <f t="shared" si="91"/>
        <v>3.2374100719424463</v>
      </c>
      <c r="D178" s="10">
        <f t="shared" si="92"/>
        <v>14.762589928057482</v>
      </c>
      <c r="E178" s="40">
        <f t="shared" si="93"/>
        <v>20.474820143885037</v>
      </c>
      <c r="F178" s="40">
        <f t="shared" si="94"/>
        <v>50</v>
      </c>
      <c r="G178" s="3">
        <f t="shared" si="95"/>
        <v>226.57553956834624</v>
      </c>
      <c r="H178" s="3">
        <f t="shared" si="96"/>
        <v>116.21860174682885</v>
      </c>
      <c r="I178">
        <f t="shared" si="78"/>
        <v>1.1621860174682886E-4</v>
      </c>
      <c r="J178" s="4">
        <f t="shared" si="97"/>
        <v>329.2532514073298</v>
      </c>
      <c r="K178" s="40">
        <f t="shared" si="98"/>
        <v>2.8330512194990662</v>
      </c>
      <c r="L178" s="40">
        <f t="shared" si="79"/>
        <v>3.1669487805009338</v>
      </c>
      <c r="M178" s="10">
        <f t="shared" si="99"/>
        <v>4.46351741921666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13.311502711447686</v>
      </c>
      <c r="Q178" s="42">
        <f t="shared" si="101"/>
        <v>0.25501294077720821</v>
      </c>
      <c r="R178" s="4">
        <f t="shared" si="102"/>
        <v>370279.29852716444</v>
      </c>
      <c r="S178">
        <f t="shared" si="82"/>
        <v>3.7027929852716447E-4</v>
      </c>
      <c r="T178" s="41">
        <f t="shared" si="83"/>
        <v>2.9730914036066655E-4</v>
      </c>
      <c r="U178" s="42">
        <f t="shared" si="103"/>
        <v>0.66448471517192298</v>
      </c>
      <c r="V178" s="42">
        <f t="shared" si="104"/>
        <v>0.58221537431304093</v>
      </c>
      <c r="W178" s="42">
        <f t="shared" si="105"/>
        <v>0.57554620350658403</v>
      </c>
      <c r="X178" s="42">
        <f t="shared" si="106"/>
        <v>6.6691708064569033E-3</v>
      </c>
      <c r="Y178" s="42">
        <f t="shared" si="89"/>
        <v>4.1461044952297117E-3</v>
      </c>
      <c r="Z178" s="10">
        <f t="shared" si="107"/>
        <v>13.945432320715268</v>
      </c>
      <c r="AA178">
        <f t="shared" si="84"/>
        <v>4467185.9589516632</v>
      </c>
      <c r="AB178" s="10">
        <f t="shared" si="85"/>
        <v>4.4671859589516636</v>
      </c>
      <c r="AC178" s="10">
        <f t="shared" si="86"/>
        <v>4.3661859589516636</v>
      </c>
      <c r="AD178" s="3">
        <f t="shared" si="87"/>
        <v>633.23944292264878</v>
      </c>
      <c r="AI178" s="94">
        <f t="shared" si="88"/>
        <v>0.57554620350658403</v>
      </c>
    </row>
    <row r="179" spans="2:35">
      <c r="B179" s="39">
        <f t="shared" si="90"/>
        <v>151</v>
      </c>
      <c r="C179" s="42">
        <f t="shared" si="91"/>
        <v>3.2589928057553958</v>
      </c>
      <c r="D179" s="10">
        <f t="shared" si="92"/>
        <v>14.741007194244531</v>
      </c>
      <c r="E179" s="40">
        <f t="shared" si="93"/>
        <v>20.517985611510937</v>
      </c>
      <c r="F179" s="40">
        <f t="shared" si="94"/>
        <v>50</v>
      </c>
      <c r="G179" s="3">
        <f t="shared" si="95"/>
        <v>226.44604316546855</v>
      </c>
      <c r="H179" s="3">
        <f t="shared" si="96"/>
        <v>116.21860174682885</v>
      </c>
      <c r="I179">
        <f t="shared" si="78"/>
        <v>1.1621860174682886E-4</v>
      </c>
      <c r="J179" s="4">
        <f t="shared" si="97"/>
        <v>330.64299274629911</v>
      </c>
      <c r="K179" s="40">
        <f t="shared" si="98"/>
        <v>2.8450092134697451</v>
      </c>
      <c r="L179" s="40">
        <f t="shared" si="79"/>
        <v>3.1549907865302549</v>
      </c>
      <c r="M179" s="10">
        <f t="shared" si="99"/>
        <v>4.4671859589516636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13.314991802161188</v>
      </c>
      <c r="Q179" s="42">
        <f t="shared" si="101"/>
        <v>0.25663387559516632</v>
      </c>
      <c r="R179" s="4">
        <f t="shared" si="102"/>
        <v>369752.96861915762</v>
      </c>
      <c r="S179">
        <f t="shared" si="82"/>
        <v>3.6975296861915764E-4</v>
      </c>
      <c r="T179" s="41">
        <f t="shared" si="83"/>
        <v>2.9783547026867338E-4</v>
      </c>
      <c r="U179" s="42">
        <f t="shared" si="103"/>
        <v>0.66354018983550933</v>
      </c>
      <c r="V179" s="42">
        <f t="shared" si="104"/>
        <v>0.58270408282269304</v>
      </c>
      <c r="W179" s="42">
        <f t="shared" si="105"/>
        <v>0.5760301933486861</v>
      </c>
      <c r="X179" s="42">
        <f t="shared" si="106"/>
        <v>6.6738894740069332E-3</v>
      </c>
      <c r="Y179" s="42">
        <f t="shared" si="89"/>
        <v>4.1569224350493338E-3</v>
      </c>
      <c r="Z179" s="10">
        <f t="shared" si="107"/>
        <v>13.957110049046307</v>
      </c>
      <c r="AA179">
        <f t="shared" si="84"/>
        <v>4470842.1477523278</v>
      </c>
      <c r="AB179" s="10">
        <f t="shared" si="85"/>
        <v>4.4708421477523279</v>
      </c>
      <c r="AC179" s="10">
        <f t="shared" si="86"/>
        <v>4.3698421477523279</v>
      </c>
      <c r="AD179" s="3">
        <f t="shared" si="87"/>
        <v>633.76970960874951</v>
      </c>
      <c r="AI179" s="94">
        <f t="shared" si="88"/>
        <v>0.5760301933486861</v>
      </c>
    </row>
    <row r="180" spans="2:35">
      <c r="B180" s="39">
        <f t="shared" si="90"/>
        <v>152</v>
      </c>
      <c r="C180" s="42">
        <f t="shared" si="91"/>
        <v>3.2805755395683454</v>
      </c>
      <c r="D180" s="10">
        <f t="shared" si="92"/>
        <v>14.719424460431581</v>
      </c>
      <c r="E180" s="40">
        <f t="shared" si="93"/>
        <v>20.561151079136838</v>
      </c>
      <c r="F180" s="40">
        <f t="shared" si="94"/>
        <v>50</v>
      </c>
      <c r="G180" s="3">
        <f t="shared" si="95"/>
        <v>226.31654676259086</v>
      </c>
      <c r="H180" s="3">
        <f t="shared" si="96"/>
        <v>116.21860174682885</v>
      </c>
      <c r="I180">
        <f t="shared" si="78"/>
        <v>1.1621860174682886E-4</v>
      </c>
      <c r="J180" s="4">
        <f t="shared" si="97"/>
        <v>332.03566088345565</v>
      </c>
      <c r="K180" s="40">
        <f t="shared" si="98"/>
        <v>2.8569923910009147</v>
      </c>
      <c r="L180" s="40">
        <f t="shared" si="79"/>
        <v>3.1430076089990853</v>
      </c>
      <c r="M180" s="10">
        <f t="shared" si="99"/>
        <v>4.4708421477523279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13.318467205201493</v>
      </c>
      <c r="Q180" s="42">
        <f t="shared" si="101"/>
        <v>0.25825438743638784</v>
      </c>
      <c r="R180" s="4">
        <f t="shared" si="102"/>
        <v>369226.3362613006</v>
      </c>
      <c r="S180">
        <f t="shared" si="82"/>
        <v>3.692263362613006E-4</v>
      </c>
      <c r="T180" s="41">
        <f t="shared" si="83"/>
        <v>2.9836210262653042E-4</v>
      </c>
      <c r="U180" s="42">
        <f t="shared" si="103"/>
        <v>0.66259512173771695</v>
      </c>
      <c r="V180" s="42">
        <f t="shared" si="104"/>
        <v>0.58319110897702198</v>
      </c>
      <c r="W180" s="42">
        <f t="shared" si="105"/>
        <v>0.57651255373405819</v>
      </c>
      <c r="X180" s="42">
        <f t="shared" si="106"/>
        <v>6.6785552429637907E-3</v>
      </c>
      <c r="Y180" s="42">
        <f t="shared" si="89"/>
        <v>4.1677451129028091E-3</v>
      </c>
      <c r="Z180" s="10">
        <f t="shared" si="107"/>
        <v>13.96874829682948</v>
      </c>
      <c r="AA180">
        <f t="shared" si="84"/>
        <v>4474485.9755583834</v>
      </c>
      <c r="AB180" s="10">
        <f t="shared" si="85"/>
        <v>4.474485975558383</v>
      </c>
      <c r="AC180" s="10">
        <f t="shared" si="86"/>
        <v>4.373485975558383</v>
      </c>
      <c r="AD180" s="3">
        <f t="shared" si="87"/>
        <v>634.29818354726376</v>
      </c>
      <c r="AI180" s="94">
        <f t="shared" si="88"/>
        <v>0.57651255373405819</v>
      </c>
    </row>
    <row r="181" spans="2:35">
      <c r="B181" s="39">
        <f t="shared" si="90"/>
        <v>153</v>
      </c>
      <c r="C181" s="42">
        <f t="shared" si="91"/>
        <v>3.3021582733812949</v>
      </c>
      <c r="D181" s="10">
        <f t="shared" si="92"/>
        <v>14.697841726618631</v>
      </c>
      <c r="E181" s="40">
        <f t="shared" si="93"/>
        <v>20.604316546762739</v>
      </c>
      <c r="F181" s="40">
        <f t="shared" si="94"/>
        <v>50</v>
      </c>
      <c r="G181" s="3">
        <f t="shared" si="95"/>
        <v>226.18705035971317</v>
      </c>
      <c r="H181" s="3">
        <f t="shared" si="96"/>
        <v>116.21860174682885</v>
      </c>
      <c r="I181">
        <f t="shared" si="78"/>
        <v>1.1621860174682886E-4</v>
      </c>
      <c r="J181" s="4">
        <f t="shared" si="97"/>
        <v>333.43125581879872</v>
      </c>
      <c r="K181" s="40">
        <f t="shared" si="98"/>
        <v>2.8690007520925689</v>
      </c>
      <c r="L181" s="40">
        <f t="shared" si="79"/>
        <v>3.1309992479074311</v>
      </c>
      <c r="M181" s="10">
        <f t="shared" si="99"/>
        <v>4.474485975558383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13.321928933299532</v>
      </c>
      <c r="Q181" s="42">
        <f t="shared" si="101"/>
        <v>0.25987447818458281</v>
      </c>
      <c r="R181" s="4">
        <f t="shared" si="102"/>
        <v>368699.40259062313</v>
      </c>
      <c r="S181">
        <f t="shared" si="82"/>
        <v>3.6869940259062311E-4</v>
      </c>
      <c r="T181" s="41">
        <f t="shared" si="83"/>
        <v>2.9888903629720791E-4</v>
      </c>
      <c r="U181" s="42">
        <f t="shared" si="103"/>
        <v>0.66164951291900265</v>
      </c>
      <c r="V181" s="42">
        <f t="shared" si="104"/>
        <v>0.58367645131475465</v>
      </c>
      <c r="W181" s="42">
        <f t="shared" si="105"/>
        <v>0.57699328333545052</v>
      </c>
      <c r="X181" s="42">
        <f t="shared" si="106"/>
        <v>6.6831679793041276E-3</v>
      </c>
      <c r="Y181" s="42">
        <f t="shared" si="89"/>
        <v>4.178572451514713E-3</v>
      </c>
      <c r="Z181" s="10">
        <f t="shared" si="107"/>
        <v>13.980347032065918</v>
      </c>
      <c r="AA181">
        <f t="shared" si="84"/>
        <v>4478117.43235128</v>
      </c>
      <c r="AB181" s="10">
        <f t="shared" si="85"/>
        <v>4.4781174323512802</v>
      </c>
      <c r="AC181" s="10">
        <f t="shared" si="86"/>
        <v>4.3771174323512803</v>
      </c>
      <c r="AD181" s="3">
        <f t="shared" si="87"/>
        <v>634.82486328517473</v>
      </c>
      <c r="AI181" s="94">
        <f t="shared" si="88"/>
        <v>0.57699328333545052</v>
      </c>
    </row>
    <row r="182" spans="2:35">
      <c r="B182" s="39">
        <f t="shared" si="90"/>
        <v>154</v>
      </c>
      <c r="C182" s="42">
        <f t="shared" si="91"/>
        <v>3.3237410071942444</v>
      </c>
      <c r="D182" s="10">
        <f t="shared" si="92"/>
        <v>14.67625899280568</v>
      </c>
      <c r="E182" s="40">
        <f t="shared" si="93"/>
        <v>20.64748201438864</v>
      </c>
      <c r="F182" s="40">
        <f t="shared" si="94"/>
        <v>50</v>
      </c>
      <c r="G182" s="3">
        <f t="shared" si="95"/>
        <v>226.05755395683548</v>
      </c>
      <c r="H182" s="3">
        <f t="shared" si="96"/>
        <v>116.21860174682885</v>
      </c>
      <c r="I182">
        <f t="shared" si="78"/>
        <v>1.1621860174682886E-4</v>
      </c>
      <c r="J182" s="4">
        <f t="shared" si="97"/>
        <v>334.82977755232855</v>
      </c>
      <c r="K182" s="40">
        <f t="shared" si="98"/>
        <v>2.8810342967447098</v>
      </c>
      <c r="L182" s="40">
        <f t="shared" si="79"/>
        <v>3.1189657032552902</v>
      </c>
      <c r="M182" s="10">
        <f t="shared" si="99"/>
        <v>4.4781174323512802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13.325376999121188</v>
      </c>
      <c r="Q182" s="42">
        <f t="shared" si="101"/>
        <v>0.26149414971915724</v>
      </c>
      <c r="R182" s="4">
        <f t="shared" si="102"/>
        <v>368172.16874415468</v>
      </c>
      <c r="S182">
        <f t="shared" si="82"/>
        <v>3.6817216874415466E-4</v>
      </c>
      <c r="T182" s="41">
        <f t="shared" si="83"/>
        <v>2.9941627014367636E-4</v>
      </c>
      <c r="U182" s="42">
        <f t="shared" si="103"/>
        <v>0.66070336541982277</v>
      </c>
      <c r="V182" s="42">
        <f t="shared" si="104"/>
        <v>0.58416010838177368</v>
      </c>
      <c r="W182" s="42">
        <f t="shared" si="105"/>
        <v>0.5774723808311174</v>
      </c>
      <c r="X182" s="42">
        <f t="shared" si="106"/>
        <v>6.687727550656275E-3</v>
      </c>
      <c r="Y182" s="42">
        <f t="shared" si="89"/>
        <v>4.1894043734595002E-3</v>
      </c>
      <c r="Z182" s="10">
        <f t="shared" si="107"/>
        <v>13.991906222895617</v>
      </c>
      <c r="AA182">
        <f t="shared" si="84"/>
        <v>4481736.5081559438</v>
      </c>
      <c r="AB182" s="10">
        <f t="shared" si="85"/>
        <v>4.4817365081559437</v>
      </c>
      <c r="AC182" s="10">
        <f t="shared" si="86"/>
        <v>4.3807365081559437</v>
      </c>
      <c r="AD182" s="3">
        <f t="shared" si="87"/>
        <v>635.34974737577136</v>
      </c>
      <c r="AI182" s="94">
        <f t="shared" si="88"/>
        <v>0.5774723808311174</v>
      </c>
    </row>
    <row r="183" spans="2:35">
      <c r="B183" s="39">
        <f t="shared" si="90"/>
        <v>155</v>
      </c>
      <c r="C183" s="42">
        <f t="shared" si="91"/>
        <v>3.3453237410071939</v>
      </c>
      <c r="D183" s="10">
        <f t="shared" si="92"/>
        <v>14.65467625899273</v>
      </c>
      <c r="E183" s="40">
        <f t="shared" si="93"/>
        <v>20.690647482014541</v>
      </c>
      <c r="F183" s="40">
        <f t="shared" si="94"/>
        <v>50</v>
      </c>
      <c r="G183" s="3">
        <f t="shared" si="95"/>
        <v>225.92805755395779</v>
      </c>
      <c r="H183" s="3">
        <f t="shared" si="96"/>
        <v>116.21860174682885</v>
      </c>
      <c r="I183">
        <f t="shared" si="78"/>
        <v>1.1621860174682886E-4</v>
      </c>
      <c r="J183" s="4">
        <f t="shared" si="97"/>
        <v>336.23122608404469</v>
      </c>
      <c r="K183" s="40">
        <f t="shared" si="98"/>
        <v>2.893093024957333</v>
      </c>
      <c r="L183" s="40">
        <f t="shared" si="79"/>
        <v>3.106906975042667</v>
      </c>
      <c r="M183" s="10">
        <f t="shared" si="99"/>
        <v>4.4817365081559437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13.328811415269245</v>
      </c>
      <c r="Q183" s="42">
        <f t="shared" si="101"/>
        <v>0.26311340391523846</v>
      </c>
      <c r="R183" s="4">
        <f t="shared" si="102"/>
        <v>367644.63585892477</v>
      </c>
      <c r="S183">
        <f t="shared" si="82"/>
        <v>3.6764463585892479E-4</v>
      </c>
      <c r="T183" s="41">
        <f t="shared" si="83"/>
        <v>2.9994380302890623E-4</v>
      </c>
      <c r="U183" s="42">
        <f t="shared" si="103"/>
        <v>0.65975668128063347</v>
      </c>
      <c r="V183" s="42">
        <f t="shared" si="104"/>
        <v>0.58464207873006302</v>
      </c>
      <c r="W183" s="42">
        <f t="shared" si="105"/>
        <v>0.57794984490504908</v>
      </c>
      <c r="X183" s="42">
        <f t="shared" si="106"/>
        <v>6.6922338250139379E-3</v>
      </c>
      <c r="Y183" s="42">
        <f t="shared" si="89"/>
        <v>4.2002408011618106E-3</v>
      </c>
      <c r="Z183" s="10">
        <f t="shared" si="107"/>
        <v>14.003425837596065</v>
      </c>
      <c r="AA183">
        <f t="shared" si="84"/>
        <v>4485343.1930403495</v>
      </c>
      <c r="AB183" s="10">
        <f t="shared" si="85"/>
        <v>4.4853431930403493</v>
      </c>
      <c r="AC183" s="10">
        <f t="shared" si="86"/>
        <v>4.3843431930403494</v>
      </c>
      <c r="AD183" s="3">
        <f t="shared" si="87"/>
        <v>635.87283437858582</v>
      </c>
      <c r="AI183" s="94">
        <f t="shared" si="88"/>
        <v>0.57794984490504908</v>
      </c>
    </row>
    <row r="184" spans="2:35">
      <c r="B184" s="39">
        <f t="shared" si="90"/>
        <v>156</v>
      </c>
      <c r="C184" s="42">
        <f t="shared" si="91"/>
        <v>3.3669064748201434</v>
      </c>
      <c r="D184" s="10">
        <f t="shared" si="92"/>
        <v>14.633093525179779</v>
      </c>
      <c r="E184" s="40">
        <f t="shared" si="93"/>
        <v>20.733812949640441</v>
      </c>
      <c r="F184" s="40">
        <f t="shared" si="94"/>
        <v>50</v>
      </c>
      <c r="G184" s="3">
        <f t="shared" si="95"/>
        <v>225.79856115108009</v>
      </c>
      <c r="H184" s="3">
        <f t="shared" si="96"/>
        <v>116.21860174682885</v>
      </c>
      <c r="I184">
        <f t="shared" si="78"/>
        <v>1.1621860174682886E-4</v>
      </c>
      <c r="J184" s="4">
        <f t="shared" si="97"/>
        <v>337.63560141394782</v>
      </c>
      <c r="K184" s="40">
        <f t="shared" si="98"/>
        <v>2.9051769367304452</v>
      </c>
      <c r="L184" s="40">
        <f t="shared" si="79"/>
        <v>3.0948230632695548</v>
      </c>
      <c r="M184" s="10">
        <f t="shared" si="99"/>
        <v>4.4853431930403493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13.332232194283311</v>
      </c>
      <c r="Q184" s="42">
        <f t="shared" si="101"/>
        <v>0.26473224264370016</v>
      </c>
      <c r="R184" s="4">
        <f t="shared" si="102"/>
        <v>367116.80507196282</v>
      </c>
      <c r="S184">
        <f t="shared" si="82"/>
        <v>3.6711680507196283E-4</v>
      </c>
      <c r="T184" s="41">
        <f t="shared" si="83"/>
        <v>3.0047163381586819E-4</v>
      </c>
      <c r="U184" s="42">
        <f t="shared" si="103"/>
        <v>0.65880946254189077</v>
      </c>
      <c r="V184" s="42">
        <f t="shared" si="104"/>
        <v>0.58512236091781944</v>
      </c>
      <c r="W184" s="42">
        <f t="shared" si="105"/>
        <v>0.57842567424691482</v>
      </c>
      <c r="X184" s="42">
        <f t="shared" si="106"/>
        <v>6.6966866709046169E-3</v>
      </c>
      <c r="Y184" s="42">
        <f t="shared" si="89"/>
        <v>4.2110816568970439E-3</v>
      </c>
      <c r="Z184" s="10">
        <f t="shared" si="107"/>
        <v>14.014905844581769</v>
      </c>
      <c r="AA184">
        <f t="shared" si="84"/>
        <v>4488937.4771153722</v>
      </c>
      <c r="AB184" s="10">
        <f t="shared" si="85"/>
        <v>4.4889374771153721</v>
      </c>
      <c r="AC184" s="10">
        <f t="shared" si="86"/>
        <v>4.3879374771153721</v>
      </c>
      <c r="AD184" s="3">
        <f t="shared" si="87"/>
        <v>636.39412285937237</v>
      </c>
      <c r="AI184" s="94">
        <f t="shared" si="88"/>
        <v>0.57842567424691482</v>
      </c>
    </row>
    <row r="185" spans="2:35">
      <c r="B185" s="39">
        <f t="shared" si="90"/>
        <v>157</v>
      </c>
      <c r="C185" s="42">
        <f t="shared" si="91"/>
        <v>3.3884892086330929</v>
      </c>
      <c r="D185" s="10">
        <f t="shared" si="92"/>
        <v>14.611510791366829</v>
      </c>
      <c r="E185" s="40">
        <f t="shared" si="93"/>
        <v>20.776978417266342</v>
      </c>
      <c r="F185" s="40">
        <f t="shared" si="94"/>
        <v>50</v>
      </c>
      <c r="G185" s="3">
        <f t="shared" si="95"/>
        <v>225.6690647482024</v>
      </c>
      <c r="H185" s="3">
        <f t="shared" si="96"/>
        <v>116.21860174682885</v>
      </c>
      <c r="I185">
        <f t="shared" si="78"/>
        <v>1.1621860174682886E-4</v>
      </c>
      <c r="J185" s="4">
        <f t="shared" si="97"/>
        <v>339.04290354203749</v>
      </c>
      <c r="K185" s="40">
        <f t="shared" si="98"/>
        <v>2.9172860320640419</v>
      </c>
      <c r="L185" s="40">
        <f t="shared" si="79"/>
        <v>3.0827139679359581</v>
      </c>
      <c r="M185" s="10">
        <f t="shared" si="99"/>
        <v>4.4889374771153721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13.335639348639951</v>
      </c>
      <c r="Q185" s="42">
        <f t="shared" si="101"/>
        <v>0.26635066777118765</v>
      </c>
      <c r="R185" s="4">
        <f t="shared" si="102"/>
        <v>366588.6775202984</v>
      </c>
      <c r="S185">
        <f t="shared" si="82"/>
        <v>3.6658867752029838E-4</v>
      </c>
      <c r="T185" s="41">
        <f t="shared" si="83"/>
        <v>3.0099976136753264E-4</v>
      </c>
      <c r="U185" s="42">
        <f t="shared" si="103"/>
        <v>0.65786171124405146</v>
      </c>
      <c r="V185" s="42">
        <f t="shared" si="104"/>
        <v>0.58560095350881514</v>
      </c>
      <c r="W185" s="42">
        <f t="shared" si="105"/>
        <v>0.57889986755204448</v>
      </c>
      <c r="X185" s="42">
        <f t="shared" si="106"/>
        <v>6.7010859567706582E-3</v>
      </c>
      <c r="Y185" s="42">
        <f t="shared" si="89"/>
        <v>4.221926862790935E-3</v>
      </c>
      <c r="Z185" s="10">
        <f t="shared" si="107"/>
        <v>14.026346212400464</v>
      </c>
      <c r="AA185">
        <f t="shared" si="84"/>
        <v>4492519.3505335962</v>
      </c>
      <c r="AB185" s="10">
        <f t="shared" si="85"/>
        <v>4.4925193505335965</v>
      </c>
      <c r="AC185" s="10">
        <f t="shared" si="86"/>
        <v>4.3915193505335965</v>
      </c>
      <c r="AD185" s="3">
        <f t="shared" si="87"/>
        <v>636.9136113899342</v>
      </c>
      <c r="AI185" s="94">
        <f t="shared" si="88"/>
        <v>0.57889986755204448</v>
      </c>
    </row>
    <row r="186" spans="2:35">
      <c r="B186" s="39">
        <f t="shared" si="90"/>
        <v>158</v>
      </c>
      <c r="C186" s="42">
        <f t="shared" si="91"/>
        <v>3.4100719424460424</v>
      </c>
      <c r="D186" s="10">
        <f t="shared" si="92"/>
        <v>14.589928057553879</v>
      </c>
      <c r="E186" s="40">
        <f t="shared" si="93"/>
        <v>20.820143884892243</v>
      </c>
      <c r="F186" s="40">
        <f t="shared" si="94"/>
        <v>50</v>
      </c>
      <c r="G186" s="3">
        <f t="shared" si="95"/>
        <v>225.53956834532471</v>
      </c>
      <c r="H186" s="3">
        <f t="shared" si="96"/>
        <v>116.21860174682885</v>
      </c>
      <c r="I186">
        <f t="shared" si="78"/>
        <v>1.1621860174682886E-4</v>
      </c>
      <c r="J186" s="4">
        <f t="shared" si="97"/>
        <v>340.4531324683137</v>
      </c>
      <c r="K186" s="40">
        <f t="shared" si="98"/>
        <v>2.9294203109581236</v>
      </c>
      <c r="L186" s="40">
        <f t="shared" si="79"/>
        <v>3.0705796890418764</v>
      </c>
      <c r="M186" s="10">
        <f t="shared" si="99"/>
        <v>4.4925193505335965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13.339032890751858</v>
      </c>
      <c r="Q186" s="42">
        <f t="shared" si="101"/>
        <v>0.26796868116014283</v>
      </c>
      <c r="R186" s="4">
        <f t="shared" si="102"/>
        <v>366060.25434096111</v>
      </c>
      <c r="S186">
        <f t="shared" si="82"/>
        <v>3.6606025434096114E-4</v>
      </c>
      <c r="T186" s="41">
        <f t="shared" si="83"/>
        <v>3.0152818454686988E-4</v>
      </c>
      <c r="U186" s="42">
        <f t="shared" si="103"/>
        <v>0.65691342942757169</v>
      </c>
      <c r="V186" s="42">
        <f t="shared" si="104"/>
        <v>0.58607785507394139</v>
      </c>
      <c r="W186" s="42">
        <f t="shared" si="105"/>
        <v>0.57937242352126972</v>
      </c>
      <c r="X186" s="42">
        <f t="shared" si="106"/>
        <v>6.7054315526716701E-3</v>
      </c>
      <c r="Y186" s="42">
        <f t="shared" si="89"/>
        <v>4.23277634082188E-3</v>
      </c>
      <c r="Z186" s="10">
        <f t="shared" si="107"/>
        <v>14.037746909738491</v>
      </c>
      <c r="AA186">
        <f t="shared" si="84"/>
        <v>4496088.8034910085</v>
      </c>
      <c r="AB186" s="10">
        <f t="shared" si="85"/>
        <v>4.4960888034910083</v>
      </c>
      <c r="AC186" s="10">
        <f t="shared" si="86"/>
        <v>4.3950888034910083</v>
      </c>
      <c r="AD186" s="3">
        <f t="shared" si="87"/>
        <v>637.43129854836957</v>
      </c>
      <c r="AI186" s="94">
        <f t="shared" si="88"/>
        <v>0.57937242352126972</v>
      </c>
    </row>
    <row r="187" spans="2:35">
      <c r="B187" s="39">
        <f t="shared" si="90"/>
        <v>159</v>
      </c>
      <c r="C187" s="42">
        <f t="shared" si="91"/>
        <v>3.4316546762589919</v>
      </c>
      <c r="D187" s="10">
        <f t="shared" si="92"/>
        <v>14.568345323740928</v>
      </c>
      <c r="E187" s="40">
        <f t="shared" si="93"/>
        <v>20.863309352518144</v>
      </c>
      <c r="F187" s="40">
        <f t="shared" si="94"/>
        <v>50</v>
      </c>
      <c r="G187" s="3">
        <f t="shared" si="95"/>
        <v>225.41007194244702</v>
      </c>
      <c r="H187" s="3">
        <f t="shared" si="96"/>
        <v>116.21860174682885</v>
      </c>
      <c r="I187">
        <f t="shared" si="78"/>
        <v>1.1621860174682886E-4</v>
      </c>
      <c r="J187" s="4">
        <f t="shared" si="97"/>
        <v>341.86628819277689</v>
      </c>
      <c r="K187" s="40">
        <f t="shared" si="98"/>
        <v>2.9415797734126934</v>
      </c>
      <c r="L187" s="40">
        <f t="shared" si="79"/>
        <v>3.0584202265873066</v>
      </c>
      <c r="M187" s="10">
        <f t="shared" si="99"/>
        <v>4.4960888034910083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13.342412832969767</v>
      </c>
      <c r="Q187" s="42">
        <f t="shared" si="101"/>
        <v>0.26958628466882889</v>
      </c>
      <c r="R187" s="4">
        <f t="shared" si="102"/>
        <v>365531.53667098028</v>
      </c>
      <c r="S187">
        <f t="shared" si="82"/>
        <v>3.6553153667098027E-4</v>
      </c>
      <c r="T187" s="41">
        <f t="shared" si="83"/>
        <v>3.0205690221685074E-4</v>
      </c>
      <c r="U187" s="42">
        <f t="shared" si="103"/>
        <v>0.6559646191329076</v>
      </c>
      <c r="V187" s="42">
        <f t="shared" si="104"/>
        <v>0.58655306418986952</v>
      </c>
      <c r="W187" s="42">
        <f t="shared" si="105"/>
        <v>0.57984334086114886</v>
      </c>
      <c r="X187" s="42">
        <f t="shared" si="106"/>
        <v>6.7097233287206626E-3</v>
      </c>
      <c r="Y187" s="42">
        <f t="shared" si="89"/>
        <v>4.2436300128207314E-3</v>
      </c>
      <c r="Z187" s="10">
        <f t="shared" si="107"/>
        <v>14.049107905417674</v>
      </c>
      <c r="AA187">
        <f t="shared" si="84"/>
        <v>4499645.8262260063</v>
      </c>
      <c r="AB187" s="10">
        <f t="shared" si="85"/>
        <v>4.499645826226006</v>
      </c>
      <c r="AC187" s="10">
        <f t="shared" si="86"/>
        <v>4.398645826226006</v>
      </c>
      <c r="AD187" s="3">
        <f t="shared" si="87"/>
        <v>637.94718291892764</v>
      </c>
      <c r="AI187" s="94">
        <f t="shared" si="88"/>
        <v>0.57984334086114886</v>
      </c>
    </row>
    <row r="188" spans="2:35">
      <c r="B188" s="39">
        <f t="shared" si="90"/>
        <v>160</v>
      </c>
      <c r="C188" s="42">
        <f t="shared" si="91"/>
        <v>3.4532374100719414</v>
      </c>
      <c r="D188" s="10">
        <f t="shared" si="92"/>
        <v>14.546762589927978</v>
      </c>
      <c r="E188" s="40">
        <f t="shared" si="93"/>
        <v>20.906474820144044</v>
      </c>
      <c r="F188" s="40">
        <f t="shared" si="94"/>
        <v>50</v>
      </c>
      <c r="G188" s="3">
        <f t="shared" si="95"/>
        <v>225.28057553956933</v>
      </c>
      <c r="H188" s="3">
        <f t="shared" si="96"/>
        <v>116.21860174682885</v>
      </c>
      <c r="I188">
        <f t="shared" si="78"/>
        <v>1.1621860174682886E-4</v>
      </c>
      <c r="J188" s="4">
        <f t="shared" si="97"/>
        <v>343.28237071542662</v>
      </c>
      <c r="K188" s="40">
        <f t="shared" si="98"/>
        <v>2.9537644194277481</v>
      </c>
      <c r="L188" s="40">
        <f t="shared" si="79"/>
        <v>3.0462355805722519</v>
      </c>
      <c r="M188" s="10">
        <f t="shared" si="99"/>
        <v>4.499645826226006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13.345779187581789</v>
      </c>
      <c r="Q188" s="42">
        <f t="shared" si="101"/>
        <v>0.27120348015135509</v>
      </c>
      <c r="R188" s="4">
        <f t="shared" si="102"/>
        <v>365002.52564738557</v>
      </c>
      <c r="S188">
        <f t="shared" si="82"/>
        <v>3.6500252564738555E-4</v>
      </c>
      <c r="T188" s="41">
        <f t="shared" si="83"/>
        <v>3.0258591324044547E-4</v>
      </c>
      <c r="U188" s="42">
        <f t="shared" si="103"/>
        <v>0.65501528240051576</v>
      </c>
      <c r="V188" s="42">
        <f t="shared" si="104"/>
        <v>0.58702657943917169</v>
      </c>
      <c r="W188" s="42">
        <f t="shared" si="105"/>
        <v>0.58031261828383518</v>
      </c>
      <c r="X188" s="42">
        <f t="shared" si="106"/>
        <v>6.7139611553365119E-3</v>
      </c>
      <c r="Y188" s="42">
        <f t="shared" si="89"/>
        <v>4.254487800470998E-3</v>
      </c>
      <c r="Z188" s="10">
        <f t="shared" si="107"/>
        <v>14.060429168393677</v>
      </c>
      <c r="AA188">
        <f t="shared" si="84"/>
        <v>4503190.4090188956</v>
      </c>
      <c r="AB188" s="10">
        <f t="shared" si="85"/>
        <v>4.5031904090188952</v>
      </c>
      <c r="AC188" s="10">
        <f t="shared" si="86"/>
        <v>4.4021904090188952</v>
      </c>
      <c r="AD188" s="3">
        <f t="shared" si="87"/>
        <v>638.46126309193551</v>
      </c>
      <c r="AI188" s="94">
        <f t="shared" si="88"/>
        <v>0.58031261828383518</v>
      </c>
    </row>
    <row r="189" spans="2:35">
      <c r="B189" s="39">
        <f t="shared" si="90"/>
        <v>161</v>
      </c>
      <c r="C189" s="42">
        <f t="shared" si="91"/>
        <v>3.4748201438848909</v>
      </c>
      <c r="D189" s="10">
        <f t="shared" si="92"/>
        <v>14.525179856115027</v>
      </c>
      <c r="E189" s="40">
        <f t="shared" si="93"/>
        <v>20.949640287769945</v>
      </c>
      <c r="F189" s="40">
        <f t="shared" si="94"/>
        <v>50</v>
      </c>
      <c r="G189" s="3">
        <f t="shared" si="95"/>
        <v>225.15107913669164</v>
      </c>
      <c r="H189" s="3">
        <f t="shared" si="96"/>
        <v>116.21860174682885</v>
      </c>
      <c r="I189">
        <f t="shared" si="78"/>
        <v>1.1621860174682886E-4</v>
      </c>
      <c r="J189" s="4">
        <f t="shared" si="97"/>
        <v>344.70138003626266</v>
      </c>
      <c r="K189" s="40">
        <f t="shared" si="98"/>
        <v>2.9659742490032857</v>
      </c>
      <c r="L189" s="40">
        <f t="shared" si="79"/>
        <v>3.0340257509967143</v>
      </c>
      <c r="M189" s="10">
        <f t="shared" si="99"/>
        <v>4.5031904090188952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13.34913196681323</v>
      </c>
      <c r="Q189" s="42">
        <f t="shared" si="101"/>
        <v>0.27282026945770144</v>
      </c>
      <c r="R189" s="4">
        <f t="shared" si="102"/>
        <v>364473.22240720649</v>
      </c>
      <c r="S189">
        <f t="shared" si="82"/>
        <v>3.6447322240720651E-4</v>
      </c>
      <c r="T189" s="41">
        <f t="shared" si="83"/>
        <v>3.0311521648062451E-4</v>
      </c>
      <c r="U189" s="42">
        <f t="shared" si="103"/>
        <v>0.65406542127085232</v>
      </c>
      <c r="V189" s="42">
        <f t="shared" si="104"/>
        <v>0.58749839941108939</v>
      </c>
      <c r="W189" s="42">
        <f t="shared" si="105"/>
        <v>0.58078025450701121</v>
      </c>
      <c r="X189" s="42">
        <f t="shared" si="106"/>
        <v>6.7181449040781827E-3</v>
      </c>
      <c r="Y189" s="42">
        <f t="shared" si="89"/>
        <v>4.2653496253103971E-3</v>
      </c>
      <c r="Z189" s="10">
        <f t="shared" si="107"/>
        <v>14.071710667758717</v>
      </c>
      <c r="AA189">
        <f t="shared" si="84"/>
        <v>4506722.5421927376</v>
      </c>
      <c r="AB189" s="10">
        <f t="shared" si="85"/>
        <v>4.5067225421927377</v>
      </c>
      <c r="AC189" s="10">
        <f t="shared" si="86"/>
        <v>4.4057225421927377</v>
      </c>
      <c r="AD189" s="3">
        <f t="shared" si="87"/>
        <v>638.97353766392132</v>
      </c>
      <c r="AI189" s="94">
        <f t="shared" si="88"/>
        <v>0.58078025450701121</v>
      </c>
    </row>
    <row r="190" spans="2:35">
      <c r="B190" s="39">
        <f t="shared" si="90"/>
        <v>162</v>
      </c>
      <c r="C190" s="42">
        <f t="shared" si="91"/>
        <v>3.4964028776978404</v>
      </c>
      <c r="D190" s="10">
        <f t="shared" si="92"/>
        <v>14.503597122302077</v>
      </c>
      <c r="E190" s="40">
        <f t="shared" si="93"/>
        <v>20.992805755395846</v>
      </c>
      <c r="F190" s="40">
        <f t="shared" si="94"/>
        <v>50</v>
      </c>
      <c r="G190" s="3">
        <f t="shared" si="95"/>
        <v>225.02158273381394</v>
      </c>
      <c r="H190" s="3">
        <f t="shared" si="96"/>
        <v>116.21860174682885</v>
      </c>
      <c r="I190">
        <f t="shared" si="78"/>
        <v>1.1621860174682886E-4</v>
      </c>
      <c r="J190" s="4">
        <f t="shared" si="97"/>
        <v>346.12331615528569</v>
      </c>
      <c r="K190" s="40">
        <f t="shared" si="98"/>
        <v>2.9782092621393117</v>
      </c>
      <c r="L190" s="40">
        <f t="shared" si="79"/>
        <v>3.0217907378606883</v>
      </c>
      <c r="M190" s="10">
        <f t="shared" si="99"/>
        <v>4.5067225421927377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13.352471182827696</v>
      </c>
      <c r="Q190" s="42">
        <f t="shared" si="101"/>
        <v>0.27443665443374293</v>
      </c>
      <c r="R190" s="4">
        <f t="shared" si="102"/>
        <v>363943.6280874724</v>
      </c>
      <c r="S190">
        <f t="shared" si="82"/>
        <v>3.6394362808747242E-4</v>
      </c>
      <c r="T190" s="41">
        <f t="shared" si="83"/>
        <v>3.036448108003586E-4</v>
      </c>
      <c r="U190" s="42">
        <f t="shared" si="103"/>
        <v>0.65311503778437352</v>
      </c>
      <c r="V190" s="42">
        <f t="shared" si="104"/>
        <v>0.58796852270074695</v>
      </c>
      <c r="W190" s="42">
        <f t="shared" si="105"/>
        <v>0.58124624825400006</v>
      </c>
      <c r="X190" s="42">
        <f t="shared" si="106"/>
        <v>6.7222744467468898E-3</v>
      </c>
      <c r="Y190" s="42">
        <f t="shared" si="89"/>
        <v>4.2762154087309465E-3</v>
      </c>
      <c r="Z190" s="10">
        <f t="shared" si="107"/>
        <v>14.0829523727395</v>
      </c>
      <c r="AA190">
        <f t="shared" si="84"/>
        <v>4510242.2161126966</v>
      </c>
      <c r="AB190" s="10">
        <f t="shared" si="85"/>
        <v>4.5102422161126965</v>
      </c>
      <c r="AC190" s="10">
        <f t="shared" si="86"/>
        <v>4.4092422161126965</v>
      </c>
      <c r="AD190" s="3">
        <f t="shared" si="87"/>
        <v>639.48400523751945</v>
      </c>
      <c r="AI190" s="94">
        <f t="shared" si="88"/>
        <v>0.58124624825400006</v>
      </c>
    </row>
    <row r="191" spans="2:35">
      <c r="B191" s="39">
        <f t="shared" si="90"/>
        <v>163</v>
      </c>
      <c r="C191" s="42">
        <f t="shared" si="91"/>
        <v>3.5179856115107899</v>
      </c>
      <c r="D191" s="10">
        <f t="shared" si="92"/>
        <v>14.482014388489127</v>
      </c>
      <c r="E191" s="40">
        <f t="shared" si="93"/>
        <v>21.035971223021747</v>
      </c>
      <c r="F191" s="40">
        <f t="shared" si="94"/>
        <v>50</v>
      </c>
      <c r="G191" s="3">
        <f t="shared" si="95"/>
        <v>224.89208633093625</v>
      </c>
      <c r="H191" s="3">
        <f t="shared" si="96"/>
        <v>116.21860174682885</v>
      </c>
      <c r="I191">
        <f t="shared" si="78"/>
        <v>1.1621860174682886E-4</v>
      </c>
      <c r="J191" s="4">
        <f t="shared" si="97"/>
        <v>347.54817907249549</v>
      </c>
      <c r="K191" s="40">
        <f t="shared" si="98"/>
        <v>2.9904694588358245</v>
      </c>
      <c r="L191" s="40">
        <f t="shared" si="79"/>
        <v>3.0095305411641755</v>
      </c>
      <c r="M191" s="10">
        <f t="shared" si="99"/>
        <v>4.5102422161126965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13.355796847726738</v>
      </c>
      <c r="Q191" s="42">
        <f t="shared" si="101"/>
        <v>0.27605263692127407</v>
      </c>
      <c r="R191" s="4">
        <f t="shared" si="102"/>
        <v>363413.74382521294</v>
      </c>
      <c r="S191">
        <f t="shared" si="82"/>
        <v>3.6341374382521294E-4</v>
      </c>
      <c r="T191" s="41">
        <f t="shared" si="83"/>
        <v>3.0417469506261808E-4</v>
      </c>
      <c r="U191" s="42">
        <f t="shared" si="103"/>
        <v>0.65216413398153583</v>
      </c>
      <c r="V191" s="42">
        <f t="shared" si="104"/>
        <v>0.58843694790929024</v>
      </c>
      <c r="W191" s="42">
        <f t="shared" si="105"/>
        <v>0.58171059825367921</v>
      </c>
      <c r="X191" s="42">
        <f t="shared" si="106"/>
        <v>6.7263496556110303E-3</v>
      </c>
      <c r="Y191" s="42">
        <f t="shared" si="89"/>
        <v>4.2870850719794254E-3</v>
      </c>
      <c r="Z191" s="10">
        <f t="shared" si="107"/>
        <v>14.094154252696388</v>
      </c>
      <c r="AA191">
        <f t="shared" si="84"/>
        <v>4513749.421185785</v>
      </c>
      <c r="AB191" s="10">
        <f t="shared" si="85"/>
        <v>4.5137494211857847</v>
      </c>
      <c r="AC191" s="10">
        <f t="shared" si="86"/>
        <v>4.4127494211857847</v>
      </c>
      <c r="AD191" s="3">
        <f t="shared" si="87"/>
        <v>639.99266442143369</v>
      </c>
      <c r="AI191" s="94">
        <f t="shared" si="88"/>
        <v>0.58171059825367921</v>
      </c>
    </row>
    <row r="192" spans="2:35">
      <c r="B192" s="39">
        <f t="shared" si="90"/>
        <v>164</v>
      </c>
      <c r="C192" s="42">
        <f t="shared" si="91"/>
        <v>3.5395683453237394</v>
      </c>
      <c r="D192" s="10">
        <f t="shared" si="92"/>
        <v>14.460431654676176</v>
      </c>
      <c r="E192" s="40">
        <f t="shared" si="93"/>
        <v>21.079136690647648</v>
      </c>
      <c r="F192" s="40">
        <f t="shared" si="94"/>
        <v>50</v>
      </c>
      <c r="G192" s="3">
        <f t="shared" si="95"/>
        <v>224.76258992805856</v>
      </c>
      <c r="H192" s="3">
        <f t="shared" si="96"/>
        <v>116.21860174682885</v>
      </c>
      <c r="I192">
        <f t="shared" si="78"/>
        <v>1.1621860174682886E-4</v>
      </c>
      <c r="J192" s="4">
        <f t="shared" si="97"/>
        <v>348.97596878789204</v>
      </c>
      <c r="K192" s="40">
        <f t="shared" si="98"/>
        <v>3.0027548390928236</v>
      </c>
      <c r="L192" s="40">
        <f t="shared" si="79"/>
        <v>2.9972451609071764</v>
      </c>
      <c r="M192" s="10">
        <f t="shared" si="99"/>
        <v>4.5137494211857847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13.359108973549917</v>
      </c>
      <c r="Q192" s="42">
        <f t="shared" si="101"/>
        <v>0.27766821875803294</v>
      </c>
      <c r="R192" s="4">
        <f t="shared" si="102"/>
        <v>362883.57075745758</v>
      </c>
      <c r="S192">
        <f t="shared" si="82"/>
        <v>3.6288357075745756E-4</v>
      </c>
      <c r="T192" s="41">
        <f t="shared" si="83"/>
        <v>3.0470486813037346E-4</v>
      </c>
      <c r="U192" s="42">
        <f t="shared" si="103"/>
        <v>0.6512127119027955</v>
      </c>
      <c r="V192" s="42">
        <f t="shared" si="104"/>
        <v>0.58890367364431717</v>
      </c>
      <c r="W192" s="42">
        <f t="shared" si="105"/>
        <v>0.58217330324044747</v>
      </c>
      <c r="X192" s="42">
        <f t="shared" si="106"/>
        <v>6.730370403869701E-3</v>
      </c>
      <c r="Y192" s="42">
        <f t="shared" si="89"/>
        <v>4.2979585361585769E-3</v>
      </c>
      <c r="Z192" s="10">
        <f t="shared" si="107"/>
        <v>14.105316277124979</v>
      </c>
      <c r="AA192">
        <f t="shared" si="84"/>
        <v>4517244.1478613568</v>
      </c>
      <c r="AB192" s="10">
        <f t="shared" si="85"/>
        <v>4.5172441478613568</v>
      </c>
      <c r="AC192" s="10">
        <f t="shared" si="86"/>
        <v>4.4162441478613568</v>
      </c>
      <c r="AD192" s="3">
        <f t="shared" si="87"/>
        <v>640.49951383050859</v>
      </c>
      <c r="AI192" s="94">
        <f t="shared" si="88"/>
        <v>0.58217330324044747</v>
      </c>
    </row>
    <row r="193" spans="2:35">
      <c r="B193" s="39">
        <f t="shared" si="90"/>
        <v>165</v>
      </c>
      <c r="C193" s="42">
        <f t="shared" si="91"/>
        <v>3.5611510791366889</v>
      </c>
      <c r="D193" s="10">
        <f t="shared" si="92"/>
        <v>14.438848920863226</v>
      </c>
      <c r="E193" s="40">
        <f t="shared" si="93"/>
        <v>21.122302158273548</v>
      </c>
      <c r="F193" s="40">
        <f t="shared" si="94"/>
        <v>50</v>
      </c>
      <c r="G193" s="3">
        <f t="shared" si="95"/>
        <v>224.63309352518087</v>
      </c>
      <c r="H193" s="3">
        <f t="shared" si="96"/>
        <v>116.21860174682885</v>
      </c>
      <c r="I193">
        <f t="shared" si="78"/>
        <v>1.1621860174682886E-4</v>
      </c>
      <c r="J193" s="4">
        <f t="shared" si="97"/>
        <v>350.40668530147514</v>
      </c>
      <c r="K193" s="40">
        <f t="shared" si="98"/>
        <v>3.0150654029103077</v>
      </c>
      <c r="L193" s="40">
        <f t="shared" si="79"/>
        <v>2.9849345970896923</v>
      </c>
      <c r="M193" s="10">
        <f t="shared" si="99"/>
        <v>4.5172441478613568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13.36240757227554</v>
      </c>
      <c r="Q193" s="42">
        <f t="shared" si="101"/>
        <v>0.27928340177772543</v>
      </c>
      <c r="R193" s="4">
        <f t="shared" si="102"/>
        <v>362353.11002123583</v>
      </c>
      <c r="S193">
        <f t="shared" si="82"/>
        <v>3.6235311002123582E-4</v>
      </c>
      <c r="T193" s="41">
        <f t="shared" si="83"/>
        <v>3.052353288665952E-4</v>
      </c>
      <c r="U193" s="42">
        <f t="shared" si="103"/>
        <v>0.65026077358860868</v>
      </c>
      <c r="V193" s="42">
        <f t="shared" si="104"/>
        <v>0.58936869851941953</v>
      </c>
      <c r="W193" s="42">
        <f t="shared" si="105"/>
        <v>0.58263436195428975</v>
      </c>
      <c r="X193" s="42">
        <f t="shared" si="106"/>
        <v>6.7343365651297837E-3</v>
      </c>
      <c r="Y193" s="42">
        <f t="shared" si="89"/>
        <v>4.3088357222274684E-3</v>
      </c>
      <c r="Z193" s="10">
        <f t="shared" si="107"/>
        <v>14.116438415654923</v>
      </c>
      <c r="AA193">
        <f t="shared" si="84"/>
        <v>4520726.3866307372</v>
      </c>
      <c r="AB193" s="10">
        <f t="shared" si="85"/>
        <v>4.520726386630737</v>
      </c>
      <c r="AC193" s="10">
        <f t="shared" si="86"/>
        <v>4.419726386630737</v>
      </c>
      <c r="AD193" s="3">
        <f t="shared" si="87"/>
        <v>641.00455208567621</v>
      </c>
      <c r="AI193" s="94">
        <f t="shared" si="88"/>
        <v>0.58263436195428975</v>
      </c>
    </row>
    <row r="194" spans="2:35">
      <c r="B194" s="39">
        <f t="shared" si="90"/>
        <v>166</v>
      </c>
      <c r="C194" s="42">
        <f t="shared" si="91"/>
        <v>3.5827338129496384</v>
      </c>
      <c r="D194" s="10">
        <f t="shared" si="92"/>
        <v>14.417266187050275</v>
      </c>
      <c r="E194" s="40">
        <f t="shared" si="93"/>
        <v>21.165467625899449</v>
      </c>
      <c r="F194" s="40">
        <f t="shared" si="94"/>
        <v>50</v>
      </c>
      <c r="G194" s="3">
        <f t="shared" si="95"/>
        <v>224.50359712230318</v>
      </c>
      <c r="H194" s="3">
        <f t="shared" si="96"/>
        <v>116.21860174682885</v>
      </c>
      <c r="I194">
        <f t="shared" si="78"/>
        <v>1.1621860174682886E-4</v>
      </c>
      <c r="J194" s="4">
        <f t="shared" si="97"/>
        <v>351.84032861324454</v>
      </c>
      <c r="K194" s="40">
        <f t="shared" si="98"/>
        <v>3.0274011502882745</v>
      </c>
      <c r="L194" s="40">
        <f t="shared" si="79"/>
        <v>2.9725988497117255</v>
      </c>
      <c r="M194" s="10">
        <f t="shared" si="99"/>
        <v>4.520726386630737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13.365692655820601</v>
      </c>
      <c r="Q194" s="42">
        <f t="shared" si="101"/>
        <v>0.28089818781004905</v>
      </c>
      <c r="R194" s="4">
        <f t="shared" si="102"/>
        <v>361822.3627535773</v>
      </c>
      <c r="S194">
        <f t="shared" si="82"/>
        <v>3.6182236275357732E-4</v>
      </c>
      <c r="T194" s="41">
        <f t="shared" si="83"/>
        <v>3.057660761342537E-4</v>
      </c>
      <c r="U194" s="42">
        <f t="shared" si="103"/>
        <v>0.64930832107943215</v>
      </c>
      <c r="V194" s="42">
        <f t="shared" si="104"/>
        <v>0.58983202115389832</v>
      </c>
      <c r="W194" s="42">
        <f t="shared" si="105"/>
        <v>0.58309377314072808</v>
      </c>
      <c r="X194" s="42">
        <f t="shared" si="106"/>
        <v>6.7382480131702449E-3</v>
      </c>
      <c r="Y194" s="42">
        <f t="shared" si="89"/>
        <v>4.3197165510014679E-3</v>
      </c>
      <c r="Z194" s="10">
        <f t="shared" si="107"/>
        <v>14.127520638047486</v>
      </c>
      <c r="AA194">
        <f t="shared" si="84"/>
        <v>4524196.1280264556</v>
      </c>
      <c r="AB194" s="10">
        <f t="shared" si="85"/>
        <v>4.524196128026456</v>
      </c>
      <c r="AC194" s="10">
        <f t="shared" si="86"/>
        <v>4.423196128026456</v>
      </c>
      <c r="AD194" s="3">
        <f t="shared" si="87"/>
        <v>641.5077778138442</v>
      </c>
      <c r="AI194" s="94">
        <f t="shared" si="88"/>
        <v>0.58309377314072808</v>
      </c>
    </row>
    <row r="195" spans="2:35">
      <c r="B195" s="39">
        <f t="shared" si="90"/>
        <v>167</v>
      </c>
      <c r="C195" s="42">
        <f t="shared" si="91"/>
        <v>3.6043165467625879</v>
      </c>
      <c r="D195" s="10">
        <f t="shared" si="92"/>
        <v>14.395683453237325</v>
      </c>
      <c r="E195" s="40">
        <f t="shared" si="93"/>
        <v>21.20863309352535</v>
      </c>
      <c r="F195" s="40">
        <f t="shared" si="94"/>
        <v>50</v>
      </c>
      <c r="G195" s="3">
        <f t="shared" si="95"/>
        <v>224.37410071942548</v>
      </c>
      <c r="H195" s="3">
        <f t="shared" si="96"/>
        <v>116.21860174682885</v>
      </c>
      <c r="I195">
        <f t="shared" si="78"/>
        <v>1.1621860174682886E-4</v>
      </c>
      <c r="J195" s="4">
        <f t="shared" si="97"/>
        <v>353.27689872320093</v>
      </c>
      <c r="K195" s="40">
        <f t="shared" si="98"/>
        <v>3.0397620812267299</v>
      </c>
      <c r="L195" s="40">
        <f t="shared" si="79"/>
        <v>2.9602379187732701</v>
      </c>
      <c r="M195" s="10">
        <f t="shared" si="99"/>
        <v>4.524196128026456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13.368964236040323</v>
      </c>
      <c r="Q195" s="42">
        <f t="shared" si="101"/>
        <v>0.282512578680717</v>
      </c>
      <c r="R195" s="4">
        <f t="shared" si="102"/>
        <v>361291.33009151137</v>
      </c>
      <c r="S195">
        <f t="shared" si="82"/>
        <v>3.6129133009151138E-4</v>
      </c>
      <c r="T195" s="41">
        <f t="shared" si="83"/>
        <v>3.0629710879631964E-4</v>
      </c>
      <c r="U195" s="42">
        <f t="shared" si="103"/>
        <v>0.64835535641572173</v>
      </c>
      <c r="V195" s="42">
        <f t="shared" si="104"/>
        <v>0.59029364017410191</v>
      </c>
      <c r="W195" s="42">
        <f t="shared" si="105"/>
        <v>0.5835515355507207</v>
      </c>
      <c r="X195" s="42">
        <f t="shared" si="106"/>
        <v>6.7421046233812065E-3</v>
      </c>
      <c r="Y195" s="42">
        <f t="shared" si="89"/>
        <v>4.3306009431545427E-3</v>
      </c>
      <c r="Z195" s="10">
        <f t="shared" si="107"/>
        <v>14.138562914200703</v>
      </c>
      <c r="AA195">
        <f t="shared" si="84"/>
        <v>4527653.3626238685</v>
      </c>
      <c r="AB195" s="10">
        <f t="shared" si="85"/>
        <v>4.5276533626238686</v>
      </c>
      <c r="AC195" s="10">
        <f t="shared" si="86"/>
        <v>4.4266533626238687</v>
      </c>
      <c r="AD195" s="3">
        <f t="shared" si="87"/>
        <v>642.00918964813172</v>
      </c>
      <c r="AI195" s="94">
        <f t="shared" si="88"/>
        <v>0.5835515355507207</v>
      </c>
    </row>
    <row r="196" spans="2:35">
      <c r="B196" s="39">
        <f t="shared" si="90"/>
        <v>168</v>
      </c>
      <c r="C196" s="42">
        <f t="shared" si="91"/>
        <v>3.6258992805755375</v>
      </c>
      <c r="D196" s="10">
        <f t="shared" si="92"/>
        <v>14.374100719424375</v>
      </c>
      <c r="E196" s="40">
        <f t="shared" si="93"/>
        <v>21.251798561151251</v>
      </c>
      <c r="F196" s="40">
        <f t="shared" si="94"/>
        <v>50</v>
      </c>
      <c r="G196" s="3">
        <f t="shared" si="95"/>
        <v>224.24460431654779</v>
      </c>
      <c r="H196" s="3">
        <f t="shared" si="96"/>
        <v>116.21860174682885</v>
      </c>
      <c r="I196">
        <f t="shared" si="78"/>
        <v>1.1621860174682886E-4</v>
      </c>
      <c r="J196" s="4">
        <f t="shared" si="97"/>
        <v>354.71639563134408</v>
      </c>
      <c r="K196" s="40">
        <f t="shared" si="98"/>
        <v>3.0521481957256715</v>
      </c>
      <c r="L196" s="40">
        <f t="shared" si="79"/>
        <v>2.9478518042743285</v>
      </c>
      <c r="M196" s="10">
        <f t="shared" si="99"/>
        <v>4.5276533626238686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13.372222324729979</v>
      </c>
      <c r="Q196" s="42">
        <f t="shared" si="101"/>
        <v>0.28412657621148163</v>
      </c>
      <c r="R196" s="4">
        <f t="shared" si="102"/>
        <v>360760.01317206759</v>
      </c>
      <c r="S196">
        <f t="shared" si="82"/>
        <v>3.6076001317206761E-4</v>
      </c>
      <c r="T196" s="41">
        <f t="shared" si="83"/>
        <v>3.0682842571576341E-4</v>
      </c>
      <c r="U196" s="42">
        <f t="shared" si="103"/>
        <v>0.64740188163793377</v>
      </c>
      <c r="V196" s="42">
        <f t="shared" si="104"/>
        <v>0.59075355421160125</v>
      </c>
      <c r="W196" s="42">
        <f t="shared" si="105"/>
        <v>0.5840076479408759</v>
      </c>
      <c r="X196" s="42">
        <f t="shared" si="106"/>
        <v>6.7459062707253548E-3</v>
      </c>
      <c r="Y196" s="42">
        <f t="shared" si="89"/>
        <v>4.3414888192182628E-3</v>
      </c>
      <c r="Z196" s="10">
        <f t="shared" si="107"/>
        <v>14.149565214143774</v>
      </c>
      <c r="AA196">
        <f t="shared" si="84"/>
        <v>4531098.0810393924</v>
      </c>
      <c r="AB196" s="10">
        <f t="shared" si="85"/>
        <v>4.5310980810393922</v>
      </c>
      <c r="AC196" s="10">
        <f t="shared" si="86"/>
        <v>4.4300980810393922</v>
      </c>
      <c r="AD196" s="3">
        <f t="shared" si="87"/>
        <v>642.50878622761309</v>
      </c>
      <c r="AI196" s="94">
        <f t="shared" si="88"/>
        <v>0.5840076479408759</v>
      </c>
    </row>
    <row r="197" spans="2:35">
      <c r="B197" s="39">
        <f t="shared" si="90"/>
        <v>169</v>
      </c>
      <c r="C197" s="42">
        <f t="shared" si="91"/>
        <v>3.647482014388487</v>
      </c>
      <c r="D197" s="10">
        <f t="shared" si="92"/>
        <v>14.352517985611424</v>
      </c>
      <c r="E197" s="40">
        <f t="shared" si="93"/>
        <v>21.294964028777152</v>
      </c>
      <c r="F197" s="40">
        <f t="shared" si="94"/>
        <v>50</v>
      </c>
      <c r="G197" s="3">
        <f t="shared" si="95"/>
        <v>224.1151079136701</v>
      </c>
      <c r="H197" s="3">
        <f t="shared" si="96"/>
        <v>116.21860174682885</v>
      </c>
      <c r="I197">
        <f t="shared" si="78"/>
        <v>1.1621860174682886E-4</v>
      </c>
      <c r="J197" s="4">
        <f t="shared" si="97"/>
        <v>356.15881933767378</v>
      </c>
      <c r="K197" s="40">
        <f t="shared" si="98"/>
        <v>3.0645594937850982</v>
      </c>
      <c r="L197" s="40">
        <f t="shared" si="79"/>
        <v>2.9354405062149018</v>
      </c>
      <c r="M197" s="10">
        <f t="shared" si="99"/>
        <v>4.5310980810393922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13.375466933623498</v>
      </c>
      <c r="Q197" s="42">
        <f t="shared" si="101"/>
        <v>0.28574018222015818</v>
      </c>
      <c r="R197" s="4">
        <f t="shared" si="102"/>
        <v>360228.41313227545</v>
      </c>
      <c r="S197">
        <f t="shared" si="82"/>
        <v>3.6022841313227544E-4</v>
      </c>
      <c r="T197" s="41">
        <f t="shared" si="83"/>
        <v>3.0736002575555558E-4</v>
      </c>
      <c r="U197" s="42">
        <f t="shared" si="103"/>
        <v>0.64644789878652487</v>
      </c>
      <c r="V197" s="42">
        <f t="shared" si="104"/>
        <v>0.59121176190422553</v>
      </c>
      <c r="W197" s="42">
        <f t="shared" si="105"/>
        <v>0.58446210907321905</v>
      </c>
      <c r="X197" s="42">
        <f t="shared" si="106"/>
        <v>6.7496528310064807E-3</v>
      </c>
      <c r="Y197" s="42">
        <f t="shared" si="89"/>
        <v>4.3523800995828553E-3</v>
      </c>
      <c r="Z197" s="10">
        <f t="shared" si="107"/>
        <v>14.160527508038138</v>
      </c>
      <c r="AA197">
        <f t="shared" si="84"/>
        <v>4534530.2739308504</v>
      </c>
      <c r="AB197" s="10">
        <f t="shared" si="85"/>
        <v>4.5345302739308506</v>
      </c>
      <c r="AC197" s="10">
        <f t="shared" si="86"/>
        <v>4.4335302739308506</v>
      </c>
      <c r="AD197" s="3">
        <f t="shared" si="87"/>
        <v>643.00656619736776</v>
      </c>
      <c r="AI197" s="94">
        <f t="shared" si="88"/>
        <v>0.58446210907321905</v>
      </c>
    </row>
    <row r="198" spans="2:35">
      <c r="B198" s="39">
        <f t="shared" si="90"/>
        <v>170</v>
      </c>
      <c r="C198" s="42">
        <f t="shared" si="91"/>
        <v>3.6690647482014365</v>
      </c>
      <c r="D198" s="10">
        <f t="shared" si="92"/>
        <v>14.330935251798474</v>
      </c>
      <c r="E198" s="40">
        <f t="shared" si="93"/>
        <v>21.338129496403052</v>
      </c>
      <c r="F198" s="40">
        <f t="shared" si="94"/>
        <v>50</v>
      </c>
      <c r="G198" s="3">
        <f t="shared" si="95"/>
        <v>223.98561151079241</v>
      </c>
      <c r="H198" s="3">
        <f t="shared" si="96"/>
        <v>116.21860174682885</v>
      </c>
      <c r="I198">
        <f t="shared" si="78"/>
        <v>1.1621860174682886E-4</v>
      </c>
      <c r="J198" s="4">
        <f t="shared" si="97"/>
        <v>357.60416984219023</v>
      </c>
      <c r="K198" s="40">
        <f t="shared" si="98"/>
        <v>3.0769959754050116</v>
      </c>
      <c r="L198" s="40">
        <f t="shared" si="79"/>
        <v>2.9230040245949884</v>
      </c>
      <c r="M198" s="10">
        <f t="shared" si="99"/>
        <v>4.5345302739308506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13.378698074394062</v>
      </c>
      <c r="Q198" s="42">
        <f t="shared" si="101"/>
        <v>0.2873533985206484</v>
      </c>
      <c r="R198" s="4">
        <f t="shared" si="102"/>
        <v>359696.53110916453</v>
      </c>
      <c r="S198">
        <f t="shared" si="82"/>
        <v>3.5969653110916452E-4</v>
      </c>
      <c r="T198" s="41">
        <f t="shared" si="83"/>
        <v>3.078919077786665E-4</v>
      </c>
      <c r="U198" s="42">
        <f t="shared" si="103"/>
        <v>0.64549340990195125</v>
      </c>
      <c r="V198" s="42">
        <f t="shared" si="104"/>
        <v>0.59166826189616761</v>
      </c>
      <c r="W198" s="42">
        <f t="shared" si="105"/>
        <v>0.58491491771523851</v>
      </c>
      <c r="X198" s="42">
        <f t="shared" si="106"/>
        <v>6.7533441809290995E-3</v>
      </c>
      <c r="Y198" s="42">
        <f t="shared" si="89"/>
        <v>4.3632747044983506E-3</v>
      </c>
      <c r="Z198" s="10">
        <f t="shared" si="107"/>
        <v>14.171449766178874</v>
      </c>
      <c r="AA198">
        <f t="shared" si="84"/>
        <v>4537949.9319979073</v>
      </c>
      <c r="AB198" s="10">
        <f t="shared" si="85"/>
        <v>4.5379499319979075</v>
      </c>
      <c r="AC198" s="10">
        <f t="shared" si="86"/>
        <v>4.4369499319979075</v>
      </c>
      <c r="AD198" s="3">
        <f t="shared" si="87"/>
        <v>643.50252820854348</v>
      </c>
      <c r="AI198" s="94">
        <f t="shared" si="88"/>
        <v>0.58491491771523851</v>
      </c>
    </row>
    <row r="199" spans="2:35">
      <c r="B199" s="39">
        <f t="shared" si="90"/>
        <v>171</v>
      </c>
      <c r="C199" s="42">
        <f t="shared" si="91"/>
        <v>3.690647482014386</v>
      </c>
      <c r="D199" s="10">
        <f t="shared" si="92"/>
        <v>14.309352517985523</v>
      </c>
      <c r="E199" s="40">
        <f t="shared" si="93"/>
        <v>21.381294964028953</v>
      </c>
      <c r="F199" s="40">
        <f t="shared" si="94"/>
        <v>50</v>
      </c>
      <c r="G199" s="3">
        <f t="shared" si="95"/>
        <v>223.85611510791472</v>
      </c>
      <c r="H199" s="3">
        <f t="shared" si="96"/>
        <v>116.21860174682885</v>
      </c>
      <c r="I199">
        <f t="shared" si="78"/>
        <v>1.1621860174682886E-4</v>
      </c>
      <c r="J199" s="4">
        <f t="shared" si="97"/>
        <v>359.05244714489322</v>
      </c>
      <c r="K199" s="40">
        <f t="shared" si="98"/>
        <v>3.0894576405854095</v>
      </c>
      <c r="L199" s="40">
        <f t="shared" si="79"/>
        <v>2.9105423594145905</v>
      </c>
      <c r="M199" s="10">
        <f t="shared" si="99"/>
        <v>4.5379499319979075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13.381915758654788</v>
      </c>
      <c r="Q199" s="42">
        <f t="shared" si="101"/>
        <v>0.28896622692296375</v>
      </c>
      <c r="R199" s="4">
        <f t="shared" si="102"/>
        <v>359164.3682397643</v>
      </c>
      <c r="S199">
        <f t="shared" si="82"/>
        <v>3.5916436823976429E-4</v>
      </c>
      <c r="T199" s="41">
        <f t="shared" si="83"/>
        <v>3.0842407064806673E-4</v>
      </c>
      <c r="U199" s="42">
        <f t="shared" si="103"/>
        <v>0.64453841702466896</v>
      </c>
      <c r="V199" s="42">
        <f t="shared" si="104"/>
        <v>0.59212305283768141</v>
      </c>
      <c r="W199" s="42">
        <f t="shared" si="105"/>
        <v>0.58536607263994211</v>
      </c>
      <c r="X199" s="42">
        <f t="shared" si="106"/>
        <v>6.7569801977392929E-3</v>
      </c>
      <c r="Y199" s="42">
        <f t="shared" si="89"/>
        <v>4.3741725540751468E-3</v>
      </c>
      <c r="Z199" s="10">
        <f t="shared" si="107"/>
        <v>14.182331958994151</v>
      </c>
      <c r="AA199">
        <f t="shared" si="84"/>
        <v>4541357.0459818952</v>
      </c>
      <c r="AB199" s="10">
        <f t="shared" si="85"/>
        <v>4.5413570459818953</v>
      </c>
      <c r="AC199" s="10">
        <f t="shared" si="86"/>
        <v>4.4403570459818953</v>
      </c>
      <c r="AD199" s="3">
        <f t="shared" si="87"/>
        <v>643.99667091833146</v>
      </c>
      <c r="AI199" s="94">
        <f t="shared" si="88"/>
        <v>0.58536607263994211</v>
      </c>
    </row>
    <row r="200" spans="2:35">
      <c r="B200" s="39">
        <f t="shared" si="90"/>
        <v>172</v>
      </c>
      <c r="C200" s="42">
        <f t="shared" si="91"/>
        <v>3.7122302158273355</v>
      </c>
      <c r="D200" s="10">
        <f t="shared" si="92"/>
        <v>14.287769784172573</v>
      </c>
      <c r="E200" s="40">
        <f t="shared" si="93"/>
        <v>21.424460431654854</v>
      </c>
      <c r="F200" s="40">
        <f t="shared" si="94"/>
        <v>50</v>
      </c>
      <c r="G200" s="3">
        <f t="shared" si="95"/>
        <v>223.72661870503703</v>
      </c>
      <c r="H200" s="3">
        <f t="shared" si="96"/>
        <v>116.21860174682885</v>
      </c>
      <c r="I200">
        <f t="shared" si="78"/>
        <v>1.1621860174682886E-4</v>
      </c>
      <c r="J200" s="4">
        <f t="shared" si="97"/>
        <v>360.50365124578275</v>
      </c>
      <c r="K200" s="40">
        <f t="shared" si="98"/>
        <v>3.101944489326292</v>
      </c>
      <c r="L200" s="40">
        <f t="shared" si="79"/>
        <v>2.898055510673708</v>
      </c>
      <c r="M200" s="10">
        <f t="shared" si="99"/>
        <v>4.5413570459818953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13.385119997958842</v>
      </c>
      <c r="Q200" s="42">
        <f t="shared" si="101"/>
        <v>0.29057866923324865</v>
      </c>
      <c r="R200" s="4">
        <f t="shared" si="102"/>
        <v>358631.92566110432</v>
      </c>
      <c r="S200">
        <f t="shared" si="82"/>
        <v>3.5863192566110434E-4</v>
      </c>
      <c r="T200" s="41">
        <f t="shared" si="83"/>
        <v>3.0895651322672668E-4</v>
      </c>
      <c r="U200" s="42">
        <f t="shared" si="103"/>
        <v>0.64358292219513469</v>
      </c>
      <c r="V200" s="42">
        <f t="shared" si="104"/>
        <v>0.59257613338454906</v>
      </c>
      <c r="W200" s="42">
        <f t="shared" si="105"/>
        <v>0.58581557262583572</v>
      </c>
      <c r="X200" s="42">
        <f t="shared" si="106"/>
        <v>6.7605607587133409E-3</v>
      </c>
      <c r="Y200" s="42">
        <f t="shared" si="89"/>
        <v>4.3850735682837479E-3</v>
      </c>
      <c r="Z200" s="10">
        <f t="shared" si="107"/>
        <v>14.193174057042055</v>
      </c>
      <c r="AA200">
        <f t="shared" si="84"/>
        <v>4544751.6066648234</v>
      </c>
      <c r="AB200" s="10">
        <f t="shared" si="85"/>
        <v>4.544751606664823</v>
      </c>
      <c r="AC200" s="10">
        <f t="shared" si="86"/>
        <v>4.4437516066648231</v>
      </c>
      <c r="AD200" s="3">
        <f t="shared" si="87"/>
        <v>644.48899298982212</v>
      </c>
      <c r="AI200" s="94">
        <f t="shared" si="88"/>
        <v>0.58581557262583572</v>
      </c>
    </row>
    <row r="201" spans="2:35">
      <c r="B201" s="39">
        <f t="shared" si="90"/>
        <v>173</v>
      </c>
      <c r="C201" s="42">
        <f t="shared" si="91"/>
        <v>3.733812949640285</v>
      </c>
      <c r="D201" s="10">
        <f t="shared" si="92"/>
        <v>14.266187050359623</v>
      </c>
      <c r="E201" s="40">
        <f t="shared" si="93"/>
        <v>21.467625899280755</v>
      </c>
      <c r="F201" s="40">
        <f t="shared" si="94"/>
        <v>50</v>
      </c>
      <c r="G201" s="3">
        <f t="shared" si="95"/>
        <v>223.59712230215933</v>
      </c>
      <c r="H201" s="3">
        <f t="shared" si="96"/>
        <v>116.21860174682885</v>
      </c>
      <c r="I201">
        <f t="shared" si="78"/>
        <v>1.1621860174682886E-4</v>
      </c>
      <c r="J201" s="4">
        <f t="shared" si="97"/>
        <v>361.95778214485927</v>
      </c>
      <c r="K201" s="40">
        <f t="shared" si="98"/>
        <v>3.1144565216276634</v>
      </c>
      <c r="L201" s="40">
        <f t="shared" si="79"/>
        <v>2.8855434783723366</v>
      </c>
      <c r="M201" s="10">
        <f t="shared" si="99"/>
        <v>4.544751606664823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13.388310803798763</v>
      </c>
      <c r="Q201" s="42">
        <f t="shared" si="101"/>
        <v>0.29219072725380385</v>
      </c>
      <c r="R201" s="4">
        <f t="shared" si="102"/>
        <v>358099.20451021398</v>
      </c>
      <c r="S201">
        <f t="shared" si="82"/>
        <v>3.5809920451021401E-4</v>
      </c>
      <c r="T201" s="41">
        <f t="shared" si="83"/>
        <v>3.0948923437761701E-4</v>
      </c>
      <c r="U201" s="42">
        <f t="shared" si="103"/>
        <v>0.64262692745380445</v>
      </c>
      <c r="V201" s="42">
        <f t="shared" si="104"/>
        <v>0.59302750219932443</v>
      </c>
      <c r="W201" s="42">
        <f t="shared" si="105"/>
        <v>0.58626341645679125</v>
      </c>
      <c r="X201" s="42">
        <f t="shared" si="106"/>
        <v>6.7640857425331768E-3</v>
      </c>
      <c r="Y201" s="42">
        <f t="shared" si="89"/>
        <v>4.3959776669567213E-3</v>
      </c>
      <c r="Z201" s="10">
        <f t="shared" si="107"/>
        <v>14.203976031014566</v>
      </c>
      <c r="AA201">
        <f t="shared" si="84"/>
        <v>4548133.604870622</v>
      </c>
      <c r="AB201" s="10">
        <f t="shared" si="85"/>
        <v>4.548133604870622</v>
      </c>
      <c r="AC201" s="10">
        <f t="shared" si="86"/>
        <v>4.447133604870622</v>
      </c>
      <c r="AD201" s="3">
        <f t="shared" si="87"/>
        <v>644.97949309218598</v>
      </c>
      <c r="AI201" s="94">
        <f t="shared" si="88"/>
        <v>0.58626341645679125</v>
      </c>
    </row>
    <row r="202" spans="2:35">
      <c r="B202" s="39">
        <f t="shared" si="90"/>
        <v>174</v>
      </c>
      <c r="C202" s="42">
        <f t="shared" si="91"/>
        <v>3.7553956834532345</v>
      </c>
      <c r="D202" s="10">
        <f t="shared" si="92"/>
        <v>14.244604316546672</v>
      </c>
      <c r="E202" s="40">
        <f t="shared" si="93"/>
        <v>21.510791366906655</v>
      </c>
      <c r="F202" s="40">
        <f t="shared" si="94"/>
        <v>50</v>
      </c>
      <c r="G202" s="3">
        <f t="shared" si="95"/>
        <v>223.46762589928164</v>
      </c>
      <c r="H202" s="3">
        <f t="shared" si="96"/>
        <v>116.21860174682885</v>
      </c>
      <c r="I202">
        <f t="shared" si="78"/>
        <v>1.1621860174682886E-4</v>
      </c>
      <c r="J202" s="4">
        <f t="shared" si="97"/>
        <v>363.41483984212232</v>
      </c>
      <c r="K202" s="40">
        <f t="shared" si="98"/>
        <v>3.1269937374895194</v>
      </c>
      <c r="L202" s="40">
        <f t="shared" si="79"/>
        <v>2.8730062625104806</v>
      </c>
      <c r="M202" s="10">
        <f t="shared" si="99"/>
        <v>4.548133604870622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13.391488187607907</v>
      </c>
      <c r="Q202" s="42">
        <f t="shared" si="101"/>
        <v>0.29380240278310921</v>
      </c>
      <c r="R202" s="4">
        <f t="shared" si="102"/>
        <v>357566.20592412289</v>
      </c>
      <c r="S202">
        <f t="shared" si="82"/>
        <v>3.5756620592412289E-4</v>
      </c>
      <c r="T202" s="41">
        <f t="shared" si="83"/>
        <v>3.1002223296370813E-4</v>
      </c>
      <c r="U202" s="42">
        <f t="shared" si="103"/>
        <v>0.64167043484113473</v>
      </c>
      <c r="V202" s="42">
        <f t="shared" si="104"/>
        <v>0.59347715795001177</v>
      </c>
      <c r="W202" s="42">
        <f t="shared" si="105"/>
        <v>0.58670960292221119</v>
      </c>
      <c r="X202" s="42">
        <f t="shared" si="106"/>
        <v>6.7675550278005758E-3</v>
      </c>
      <c r="Y202" s="42">
        <f t="shared" si="89"/>
        <v>4.4068847697882546E-3</v>
      </c>
      <c r="Z202" s="10">
        <f t="shared" si="107"/>
        <v>14.214737851733794</v>
      </c>
      <c r="AA202">
        <f t="shared" si="84"/>
        <v>4551503.031463962</v>
      </c>
      <c r="AB202" s="10">
        <f t="shared" si="85"/>
        <v>4.5515030314639624</v>
      </c>
      <c r="AC202" s="10">
        <f t="shared" si="86"/>
        <v>4.4505030314639624</v>
      </c>
      <c r="AD202" s="3">
        <f t="shared" si="87"/>
        <v>645.46816990050206</v>
      </c>
      <c r="AI202" s="94">
        <f t="shared" si="88"/>
        <v>0.58670960292221119</v>
      </c>
    </row>
    <row r="203" spans="2:35">
      <c r="B203" s="39">
        <f t="shared" si="90"/>
        <v>175</v>
      </c>
      <c r="C203" s="42">
        <f t="shared" si="91"/>
        <v>3.776978417266184</v>
      </c>
      <c r="D203" s="10">
        <f t="shared" si="92"/>
        <v>14.223021582733722</v>
      </c>
      <c r="E203" s="40">
        <f t="shared" si="93"/>
        <v>21.553956834532556</v>
      </c>
      <c r="F203" s="40">
        <f t="shared" si="94"/>
        <v>50</v>
      </c>
      <c r="G203" s="3">
        <f t="shared" si="95"/>
        <v>223.33812949640395</v>
      </c>
      <c r="H203" s="3">
        <f t="shared" si="96"/>
        <v>116.21860174682885</v>
      </c>
      <c r="I203">
        <f t="shared" si="78"/>
        <v>1.1621860174682886E-4</v>
      </c>
      <c r="J203" s="4">
        <f t="shared" si="97"/>
        <v>364.87482433757214</v>
      </c>
      <c r="K203" s="40">
        <f t="shared" si="98"/>
        <v>3.1395561369118616</v>
      </c>
      <c r="L203" s="40">
        <f t="shared" si="79"/>
        <v>2.8604438630881384</v>
      </c>
      <c r="M203" s="10">
        <f t="shared" si="99"/>
        <v>4.5515030314639624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13.394652160759605</v>
      </c>
      <c r="Q203" s="42">
        <f t="shared" si="101"/>
        <v>0.29541369761584685</v>
      </c>
      <c r="R203" s="4">
        <f t="shared" si="102"/>
        <v>357032.93103986053</v>
      </c>
      <c r="S203">
        <f t="shared" si="82"/>
        <v>3.5703293103986052E-4</v>
      </c>
      <c r="T203" s="41">
        <f t="shared" si="83"/>
        <v>3.105555078479705E-4</v>
      </c>
      <c r="U203" s="42">
        <f t="shared" si="103"/>
        <v>0.64071344639758177</v>
      </c>
      <c r="V203" s="42">
        <f t="shared" si="104"/>
        <v>0.59392509931097448</v>
      </c>
      <c r="W203" s="42">
        <f t="shared" si="105"/>
        <v>0.58715413081687318</v>
      </c>
      <c r="X203" s="42">
        <f t="shared" si="106"/>
        <v>6.7709684941013037E-3</v>
      </c>
      <c r="Y203" s="42">
        <f t="shared" si="89"/>
        <v>4.4177947963354291E-3</v>
      </c>
      <c r="Z203" s="10">
        <f t="shared" si="107"/>
        <v>14.225459490153749</v>
      </c>
      <c r="AA203">
        <f t="shared" si="84"/>
        <v>4554859.8773508137</v>
      </c>
      <c r="AB203" s="10">
        <f t="shared" si="85"/>
        <v>4.5548598773508138</v>
      </c>
      <c r="AC203" s="10">
        <f t="shared" si="86"/>
        <v>4.4538598773508138</v>
      </c>
      <c r="AD203" s="3">
        <f t="shared" si="87"/>
        <v>645.95502209583958</v>
      </c>
      <c r="AI203" s="94">
        <f t="shared" si="88"/>
        <v>0.58715413081687318</v>
      </c>
    </row>
    <row r="204" spans="2:35">
      <c r="B204" s="39">
        <f t="shared" si="90"/>
        <v>176</v>
      </c>
      <c r="C204" s="42">
        <f t="shared" si="91"/>
        <v>3.7985611510791335</v>
      </c>
      <c r="D204" s="10">
        <f t="shared" si="92"/>
        <v>14.201438848920771</v>
      </c>
      <c r="E204" s="40">
        <f t="shared" si="93"/>
        <v>21.597122302158457</v>
      </c>
      <c r="F204" s="40">
        <f t="shared" si="94"/>
        <v>50</v>
      </c>
      <c r="G204" s="3">
        <f t="shared" si="95"/>
        <v>223.20863309352626</v>
      </c>
      <c r="H204" s="3">
        <f t="shared" si="96"/>
        <v>116.21860174682885</v>
      </c>
      <c r="I204">
        <f t="shared" si="78"/>
        <v>1.1621860174682886E-4</v>
      </c>
      <c r="J204" s="4">
        <f t="shared" si="97"/>
        <v>366.33773563120849</v>
      </c>
      <c r="K204" s="40">
        <f t="shared" si="98"/>
        <v>3.1521437198946889</v>
      </c>
      <c r="L204" s="40">
        <f t="shared" si="79"/>
        <v>2.8478562801053111</v>
      </c>
      <c r="M204" s="10">
        <f t="shared" si="99"/>
        <v>4.5548598773508138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13.397802734567948</v>
      </c>
      <c r="Q204" s="42">
        <f t="shared" si="101"/>
        <v>0.29702461354292375</v>
      </c>
      <c r="R204" s="4">
        <f t="shared" si="102"/>
        <v>356499.38099445641</v>
      </c>
      <c r="S204">
        <f t="shared" si="82"/>
        <v>3.5649938099445639E-4</v>
      </c>
      <c r="T204" s="41">
        <f t="shared" si="83"/>
        <v>3.1108905789337463E-4</v>
      </c>
      <c r="U204" s="42">
        <f t="shared" si="103"/>
        <v>0.6397559641636017</v>
      </c>
      <c r="V204" s="42">
        <f t="shared" si="104"/>
        <v>0.59437132496260714</v>
      </c>
      <c r="W204" s="42">
        <f t="shared" si="105"/>
        <v>0.58759699894100348</v>
      </c>
      <c r="X204" s="42">
        <f t="shared" si="106"/>
        <v>6.7743260216036605E-3</v>
      </c>
      <c r="Y204" s="42">
        <f t="shared" si="89"/>
        <v>4.4287076660188421E-3</v>
      </c>
      <c r="Z204" s="10">
        <f t="shared" si="107"/>
        <v>14.236140917359993</v>
      </c>
      <c r="AA204">
        <f t="shared" si="84"/>
        <v>4558204.1334783342</v>
      </c>
      <c r="AB204" s="10">
        <f t="shared" si="85"/>
        <v>4.5582041334783341</v>
      </c>
      <c r="AC204" s="10">
        <f t="shared" si="86"/>
        <v>4.4572041334783341</v>
      </c>
      <c r="AD204" s="3">
        <f t="shared" si="87"/>
        <v>646.44004836524061</v>
      </c>
      <c r="AI204" s="94">
        <f t="shared" si="88"/>
        <v>0.58759699894100348</v>
      </c>
    </row>
    <row r="205" spans="2:35">
      <c r="B205" s="39">
        <f t="shared" si="90"/>
        <v>177</v>
      </c>
      <c r="C205" s="42">
        <f t="shared" si="91"/>
        <v>3.820143884892083</v>
      </c>
      <c r="D205" s="10">
        <f t="shared" si="92"/>
        <v>14.179856115107821</v>
      </c>
      <c r="E205" s="40">
        <f t="shared" si="93"/>
        <v>21.640287769784358</v>
      </c>
      <c r="F205" s="40">
        <f t="shared" si="94"/>
        <v>50</v>
      </c>
      <c r="G205" s="3">
        <f t="shared" si="95"/>
        <v>223.07913669064857</v>
      </c>
      <c r="H205" s="3">
        <f t="shared" si="96"/>
        <v>116.21860174682885</v>
      </c>
      <c r="I205">
        <f t="shared" si="78"/>
        <v>1.1621860174682886E-4</v>
      </c>
      <c r="J205" s="4">
        <f t="shared" si="97"/>
        <v>367.80357372303138</v>
      </c>
      <c r="K205" s="40">
        <f t="shared" si="98"/>
        <v>3.1647564864380007</v>
      </c>
      <c r="L205" s="40">
        <f t="shared" si="79"/>
        <v>2.8352435135619993</v>
      </c>
      <c r="M205" s="10">
        <f t="shared" si="99"/>
        <v>4.5582041334783341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13.400939920287938</v>
      </c>
      <c r="Q205" s="42">
        <f t="shared" si="101"/>
        <v>0.29863515235149457</v>
      </c>
      <c r="R205" s="4">
        <f t="shared" si="102"/>
        <v>355965.55692494009</v>
      </c>
      <c r="S205">
        <f t="shared" si="82"/>
        <v>3.5596555692494011E-4</v>
      </c>
      <c r="T205" s="41">
        <f t="shared" si="83"/>
        <v>3.1162288196289091E-4</v>
      </c>
      <c r="U205" s="42">
        <f t="shared" si="103"/>
        <v>0.63879799017965122</v>
      </c>
      <c r="V205" s="42">
        <f t="shared" si="104"/>
        <v>0.5948158335908581</v>
      </c>
      <c r="W205" s="42">
        <f t="shared" si="105"/>
        <v>0.58803820610026192</v>
      </c>
      <c r="X205" s="42">
        <f t="shared" si="106"/>
        <v>6.7776274905961831E-3</v>
      </c>
      <c r="Y205" s="42">
        <f t="shared" si="89"/>
        <v>4.4396232981224835E-3</v>
      </c>
      <c r="Z205" s="10">
        <f t="shared" si="107"/>
        <v>14.246782104566918</v>
      </c>
      <c r="AA205">
        <f t="shared" si="84"/>
        <v>4561535.7908340143</v>
      </c>
      <c r="AB205" s="10">
        <f t="shared" si="85"/>
        <v>4.5615357908340144</v>
      </c>
      <c r="AC205" s="10">
        <f t="shared" si="86"/>
        <v>4.4605357908340144</v>
      </c>
      <c r="AD205" s="3">
        <f t="shared" si="87"/>
        <v>646.92324740159745</v>
      </c>
      <c r="AI205" s="94">
        <f t="shared" si="88"/>
        <v>0.58803820610026192</v>
      </c>
    </row>
    <row r="206" spans="2:35">
      <c r="B206" s="39">
        <f t="shared" si="90"/>
        <v>178</v>
      </c>
      <c r="C206" s="42">
        <f t="shared" si="91"/>
        <v>3.8417266187050325</v>
      </c>
      <c r="D206" s="10">
        <f t="shared" si="92"/>
        <v>14.158273381294871</v>
      </c>
      <c r="E206" s="40">
        <f t="shared" si="93"/>
        <v>21.683453237410259</v>
      </c>
      <c r="F206" s="40">
        <f t="shared" si="94"/>
        <v>50</v>
      </c>
      <c r="G206" s="3">
        <f t="shared" si="95"/>
        <v>222.94964028777088</v>
      </c>
      <c r="H206" s="3">
        <f t="shared" si="96"/>
        <v>116.21860174682885</v>
      </c>
      <c r="I206">
        <f t="shared" si="78"/>
        <v>1.1621860174682886E-4</v>
      </c>
      <c r="J206" s="4">
        <f t="shared" si="97"/>
        <v>369.27233861304126</v>
      </c>
      <c r="K206" s="40">
        <f t="shared" si="98"/>
        <v>3.1773944365418014</v>
      </c>
      <c r="L206" s="40">
        <f t="shared" si="79"/>
        <v>2.8226055634581986</v>
      </c>
      <c r="M206" s="10">
        <f t="shared" si="99"/>
        <v>4.5615357908340144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13.40406372911495</v>
      </c>
      <c r="Q206" s="42">
        <f t="shared" si="101"/>
        <v>0.30024531582498432</v>
      </c>
      <c r="R206" s="4">
        <f t="shared" si="102"/>
        <v>355431.45996834099</v>
      </c>
      <c r="S206">
        <f t="shared" si="82"/>
        <v>3.55431459968341E-4</v>
      </c>
      <c r="T206" s="41">
        <f t="shared" si="83"/>
        <v>3.1215697891949002E-4</v>
      </c>
      <c r="U206" s="42">
        <f t="shared" si="103"/>
        <v>0.63783952648618636</v>
      </c>
      <c r="V206" s="42">
        <f t="shared" si="104"/>
        <v>0.59525862388839357</v>
      </c>
      <c r="W206" s="42">
        <f t="shared" si="105"/>
        <v>0.58847775110562961</v>
      </c>
      <c r="X206" s="42">
        <f t="shared" si="106"/>
        <v>6.7808727827639581E-3</v>
      </c>
      <c r="Y206" s="42">
        <f t="shared" si="89"/>
        <v>4.4505416117956711E-3</v>
      </c>
      <c r="Z206" s="10">
        <f t="shared" si="107"/>
        <v>14.257383023121623</v>
      </c>
      <c r="AA206">
        <f t="shared" si="84"/>
        <v>4564854.8404468969</v>
      </c>
      <c r="AB206" s="10">
        <f t="shared" si="85"/>
        <v>4.5648548404468965</v>
      </c>
      <c r="AC206" s="10">
        <f t="shared" si="86"/>
        <v>4.4638548404468965</v>
      </c>
      <c r="AD206" s="3">
        <f t="shared" si="87"/>
        <v>647.40461790382835</v>
      </c>
      <c r="AI206" s="94">
        <f t="shared" si="88"/>
        <v>0.58847775110562961</v>
      </c>
    </row>
    <row r="207" spans="2:35">
      <c r="B207" s="39">
        <f t="shared" si="90"/>
        <v>179</v>
      </c>
      <c r="C207" s="42">
        <f t="shared" si="91"/>
        <v>3.863309352517982</v>
      </c>
      <c r="D207" s="10">
        <f t="shared" si="92"/>
        <v>14.13669064748192</v>
      </c>
      <c r="E207" s="40">
        <f t="shared" si="93"/>
        <v>21.726618705036159</v>
      </c>
      <c r="F207" s="40">
        <f t="shared" si="94"/>
        <v>50</v>
      </c>
      <c r="G207" s="3">
        <f t="shared" si="95"/>
        <v>222.82014388489318</v>
      </c>
      <c r="H207" s="3">
        <f t="shared" si="96"/>
        <v>116.21860174682885</v>
      </c>
      <c r="I207">
        <f t="shared" si="78"/>
        <v>1.1621860174682886E-4</v>
      </c>
      <c r="J207" s="4">
        <f t="shared" si="97"/>
        <v>370.74403030123767</v>
      </c>
      <c r="K207" s="40">
        <f t="shared" si="98"/>
        <v>3.1900575702060863</v>
      </c>
      <c r="L207" s="40">
        <f t="shared" si="79"/>
        <v>2.8099424297939137</v>
      </c>
      <c r="M207" s="10">
        <f t="shared" si="99"/>
        <v>4.5648548404468965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13.407174172186144</v>
      </c>
      <c r="Q207" s="42">
        <f t="shared" si="101"/>
        <v>0.3018551057431107</v>
      </c>
      <c r="R207" s="4">
        <f t="shared" si="102"/>
        <v>354897.09126168874</v>
      </c>
      <c r="S207">
        <f t="shared" si="82"/>
        <v>3.5489709126168876E-4</v>
      </c>
      <c r="T207" s="41">
        <f t="shared" si="83"/>
        <v>3.1269134762614226E-4</v>
      </c>
      <c r="U207" s="42">
        <f t="shared" si="103"/>
        <v>0.63688057512366347</v>
      </c>
      <c r="V207" s="42">
        <f t="shared" si="104"/>
        <v>0.59569969455331206</v>
      </c>
      <c r="W207" s="42">
        <f t="shared" si="105"/>
        <v>0.58891563277356984</v>
      </c>
      <c r="X207" s="42">
        <f t="shared" si="106"/>
        <v>6.7840617797422231E-3</v>
      </c>
      <c r="Y207" s="42">
        <f t="shared" si="89"/>
        <v>4.461462526052647E-3</v>
      </c>
      <c r="Z207" s="10">
        <f t="shared" si="107"/>
        <v>14.267943644500289</v>
      </c>
      <c r="AA207">
        <f t="shared" si="84"/>
        <v>4568161.2733864356</v>
      </c>
      <c r="AB207" s="10">
        <f t="shared" si="85"/>
        <v>4.5681612733864352</v>
      </c>
      <c r="AC207" s="10">
        <f t="shared" si="86"/>
        <v>4.4671612733864352</v>
      </c>
      <c r="AD207" s="3">
        <f t="shared" si="87"/>
        <v>647.88415857671293</v>
      </c>
      <c r="AI207" s="94">
        <f t="shared" si="88"/>
        <v>0.58891563277356984</v>
      </c>
    </row>
    <row r="208" spans="2:35">
      <c r="B208" s="39">
        <f t="shared" si="90"/>
        <v>180</v>
      </c>
      <c r="C208" s="42">
        <f t="shared" si="91"/>
        <v>3.8848920863309315</v>
      </c>
      <c r="D208" s="10">
        <f t="shared" si="92"/>
        <v>14.11510791366897</v>
      </c>
      <c r="E208" s="40">
        <f t="shared" si="93"/>
        <v>21.76978417266206</v>
      </c>
      <c r="F208" s="40">
        <f t="shared" si="94"/>
        <v>50</v>
      </c>
      <c r="G208" s="3">
        <f t="shared" si="95"/>
        <v>222.69064748201549</v>
      </c>
      <c r="H208" s="3">
        <f t="shared" si="96"/>
        <v>116.21860174682885</v>
      </c>
      <c r="I208">
        <f t="shared" si="78"/>
        <v>1.1621860174682886E-4</v>
      </c>
      <c r="J208" s="4">
        <f t="shared" si="97"/>
        <v>372.21864878762062</v>
      </c>
      <c r="K208" s="40">
        <f t="shared" si="98"/>
        <v>3.2027458874308561</v>
      </c>
      <c r="L208" s="40">
        <f t="shared" si="79"/>
        <v>2.7972541125691439</v>
      </c>
      <c r="M208" s="10">
        <f t="shared" si="99"/>
        <v>4.5681612733864352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13.410271260579632</v>
      </c>
      <c r="Q208" s="42">
        <f t="shared" si="101"/>
        <v>0.30346452388190653</v>
      </c>
      <c r="R208" s="4">
        <f t="shared" si="102"/>
        <v>354362.45194201276</v>
      </c>
      <c r="S208">
        <f t="shared" si="82"/>
        <v>3.5436245194201278E-4</v>
      </c>
      <c r="T208" s="41">
        <f t="shared" si="83"/>
        <v>3.1322598694581824E-4</v>
      </c>
      <c r="U208" s="42">
        <f t="shared" si="103"/>
        <v>0.63592113813253903</v>
      </c>
      <c r="V208" s="42">
        <f t="shared" si="104"/>
        <v>0.59613904428981324</v>
      </c>
      <c r="W208" s="42">
        <f t="shared" si="105"/>
        <v>0.58935184992587686</v>
      </c>
      <c r="X208" s="42">
        <f t="shared" si="106"/>
        <v>6.7871943639363774E-3</v>
      </c>
      <c r="Y208" s="42">
        <f t="shared" si="89"/>
        <v>4.4723859597734991E-3</v>
      </c>
      <c r="Z208" s="10">
        <f t="shared" si="107"/>
        <v>14.278463940308795</v>
      </c>
      <c r="AA208">
        <f t="shared" si="84"/>
        <v>4571455.0807626974</v>
      </c>
      <c r="AB208" s="10">
        <f t="shared" si="85"/>
        <v>4.5714550807626972</v>
      </c>
      <c r="AC208" s="10">
        <f t="shared" si="86"/>
        <v>4.4704550807626973</v>
      </c>
      <c r="AD208" s="3">
        <f t="shared" si="87"/>
        <v>648.36186813092058</v>
      </c>
      <c r="AI208" s="94">
        <f t="shared" si="88"/>
        <v>0.58935184992587686</v>
      </c>
    </row>
    <row r="209" spans="2:35">
      <c r="B209" s="39">
        <f t="shared" si="90"/>
        <v>181</v>
      </c>
      <c r="C209" s="42">
        <f t="shared" si="91"/>
        <v>3.906474820143881</v>
      </c>
      <c r="D209" s="10">
        <f t="shared" si="92"/>
        <v>14.093525179856019</v>
      </c>
      <c r="E209" s="40">
        <f t="shared" si="93"/>
        <v>21.812949640287961</v>
      </c>
      <c r="F209" s="40">
        <f t="shared" si="94"/>
        <v>50</v>
      </c>
      <c r="G209" s="3">
        <f t="shared" si="95"/>
        <v>222.5611510791378</v>
      </c>
      <c r="H209" s="3">
        <f t="shared" si="96"/>
        <v>116.21860174682885</v>
      </c>
      <c r="I209">
        <f t="shared" si="78"/>
        <v>1.1621860174682886E-4</v>
      </c>
      <c r="J209" s="4">
        <f t="shared" si="97"/>
        <v>373.69619407219056</v>
      </c>
      <c r="K209" s="40">
        <f t="shared" si="98"/>
        <v>3.2154593882161144</v>
      </c>
      <c r="L209" s="40">
        <f t="shared" si="79"/>
        <v>2.7845406117838856</v>
      </c>
      <c r="M209" s="10">
        <f t="shared" si="99"/>
        <v>4.5714550807626972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13.413355005314939</v>
      </c>
      <c r="Q209" s="42">
        <f t="shared" si="101"/>
        <v>0.30507357201374213</v>
      </c>
      <c r="R209" s="4">
        <f t="shared" si="102"/>
        <v>353827.5431463425</v>
      </c>
      <c r="S209">
        <f t="shared" si="82"/>
        <v>3.5382754314634249E-4</v>
      </c>
      <c r="T209" s="41">
        <f t="shared" si="83"/>
        <v>3.1376089574148853E-4</v>
      </c>
      <c r="U209" s="42">
        <f t="shared" si="103"/>
        <v>0.63496121755326884</v>
      </c>
      <c r="V209" s="42">
        <f t="shared" si="104"/>
        <v>0.5965766718085147</v>
      </c>
      <c r="W209" s="42">
        <f t="shared" si="105"/>
        <v>0.5897864013897034</v>
      </c>
      <c r="X209" s="42">
        <f t="shared" si="106"/>
        <v>6.7902704188113061E-3</v>
      </c>
      <c r="Y209" s="42">
        <f t="shared" si="89"/>
        <v>4.4833118317055458E-3</v>
      </c>
      <c r="Z209" s="10">
        <f t="shared" si="107"/>
        <v>14.288943882284814</v>
      </c>
      <c r="AA209">
        <f t="shared" si="84"/>
        <v>4574736.2537270049</v>
      </c>
      <c r="AB209" s="10">
        <f t="shared" si="85"/>
        <v>4.5747362537270044</v>
      </c>
      <c r="AC209" s="10">
        <f t="shared" si="86"/>
        <v>4.4737362537270045</v>
      </c>
      <c r="AD209" s="3">
        <f t="shared" si="87"/>
        <v>648.83774528310437</v>
      </c>
      <c r="AI209" s="94">
        <f t="shared" si="88"/>
        <v>0.5897864013897034</v>
      </c>
    </row>
    <row r="210" spans="2:35">
      <c r="B210" s="39">
        <f t="shared" si="90"/>
        <v>182</v>
      </c>
      <c r="C210" s="42">
        <f t="shared" si="91"/>
        <v>3.9280575539568305</v>
      </c>
      <c r="D210" s="10">
        <f t="shared" si="92"/>
        <v>14.071942446043069</v>
      </c>
      <c r="E210" s="40">
        <f t="shared" si="93"/>
        <v>21.856115107913862</v>
      </c>
      <c r="F210" s="40">
        <f t="shared" si="94"/>
        <v>50</v>
      </c>
      <c r="G210" s="3">
        <f t="shared" si="95"/>
        <v>222.43165467626011</v>
      </c>
      <c r="H210" s="3">
        <f t="shared" si="96"/>
        <v>116.21860174682885</v>
      </c>
      <c r="I210">
        <f t="shared" si="78"/>
        <v>1.1621860174682886E-4</v>
      </c>
      <c r="J210" s="4">
        <f t="shared" si="97"/>
        <v>375.17666615494682</v>
      </c>
      <c r="K210" s="40">
        <f t="shared" si="98"/>
        <v>3.2281980725618555</v>
      </c>
      <c r="L210" s="40">
        <f t="shared" si="79"/>
        <v>2.7718019274381445</v>
      </c>
      <c r="M210" s="10">
        <f t="shared" si="99"/>
        <v>4.5747362537270044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13.416425417353844</v>
      </c>
      <c r="Q210" s="42">
        <f t="shared" si="101"/>
        <v>0.30668225190734727</v>
      </c>
      <c r="R210" s="4">
        <f t="shared" si="102"/>
        <v>353292.36601170769</v>
      </c>
      <c r="S210">
        <f t="shared" si="82"/>
        <v>3.5329236601170771E-4</v>
      </c>
      <c r="T210" s="41">
        <f t="shared" si="83"/>
        <v>3.1429607287612331E-4</v>
      </c>
      <c r="U210" s="42">
        <f t="shared" si="103"/>
        <v>0.63400081542630993</v>
      </c>
      <c r="V210" s="42">
        <f t="shared" si="104"/>
        <v>0.59701257582489153</v>
      </c>
      <c r="W210" s="42">
        <f t="shared" si="105"/>
        <v>0.59021928599764495</v>
      </c>
      <c r="X210" s="42">
        <f t="shared" si="106"/>
        <v>6.7932898272465847E-3</v>
      </c>
      <c r="Y210" s="42">
        <f t="shared" si="89"/>
        <v>4.4942400604620694E-3</v>
      </c>
      <c r="Z210" s="10">
        <f t="shared" si="107"/>
        <v>14.299383442291466</v>
      </c>
      <c r="AA210">
        <f t="shared" si="84"/>
        <v>4578004.7834699638</v>
      </c>
      <c r="AB210" s="10">
        <f t="shared" si="85"/>
        <v>4.5780047834699635</v>
      </c>
      <c r="AC210" s="10">
        <f t="shared" si="86"/>
        <v>4.4770047834699636</v>
      </c>
      <c r="AD210" s="3">
        <f t="shared" si="87"/>
        <v>649.31178875561477</v>
      </c>
      <c r="AI210" s="94">
        <f t="shared" si="88"/>
        <v>0.59021928599764495</v>
      </c>
    </row>
    <row r="211" spans="2:35">
      <c r="B211" s="39">
        <f t="shared" si="90"/>
        <v>183</v>
      </c>
      <c r="C211" s="42">
        <f t="shared" si="91"/>
        <v>3.94964028776978</v>
      </c>
      <c r="D211" s="10">
        <f t="shared" si="92"/>
        <v>14.050359712230119</v>
      </c>
      <c r="E211" s="40">
        <f t="shared" si="93"/>
        <v>21.899280575539763</v>
      </c>
      <c r="F211" s="40">
        <f t="shared" si="94"/>
        <v>50</v>
      </c>
      <c r="G211" s="3">
        <f t="shared" si="95"/>
        <v>222.30215827338242</v>
      </c>
      <c r="H211" s="3">
        <f t="shared" si="96"/>
        <v>116.21860174682885</v>
      </c>
      <c r="I211">
        <f t="shared" si="78"/>
        <v>1.1621860174682886E-4</v>
      </c>
      <c r="J211" s="4">
        <f t="shared" si="97"/>
        <v>376.66006503588983</v>
      </c>
      <c r="K211" s="40">
        <f t="shared" si="98"/>
        <v>3.2409619404680834</v>
      </c>
      <c r="L211" s="40">
        <f t="shared" si="79"/>
        <v>2.7590380595319166</v>
      </c>
      <c r="M211" s="10">
        <f t="shared" si="99"/>
        <v>4.5780047834699635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13.419482507598801</v>
      </c>
      <c r="Q211" s="42">
        <f t="shared" si="101"/>
        <v>0.30829056532783339</v>
      </c>
      <c r="R211" s="4">
        <f t="shared" si="102"/>
        <v>352756.92167513765</v>
      </c>
      <c r="S211">
        <f t="shared" si="82"/>
        <v>3.5275692167513765E-4</v>
      </c>
      <c r="T211" s="41">
        <f t="shared" si="83"/>
        <v>3.1483151721269336E-4</v>
      </c>
      <c r="U211" s="42">
        <f t="shared" si="103"/>
        <v>0.6330399337921182</v>
      </c>
      <c r="V211" s="42">
        <f t="shared" si="104"/>
        <v>0.5974467550617677</v>
      </c>
      <c r="W211" s="42">
        <f t="shared" si="105"/>
        <v>0.59065050258747953</v>
      </c>
      <c r="X211" s="42">
        <f t="shared" si="106"/>
        <v>6.7962524742881669E-3</v>
      </c>
      <c r="Y211" s="42">
        <f t="shared" si="89"/>
        <v>4.5051705645254795E-3</v>
      </c>
      <c r="Z211" s="10">
        <f t="shared" si="107"/>
        <v>14.309782592325035</v>
      </c>
      <c r="AA211">
        <f t="shared" si="84"/>
        <v>4581260.6612238688</v>
      </c>
      <c r="AB211" s="10">
        <f t="shared" si="85"/>
        <v>4.5812606612238689</v>
      </c>
      <c r="AC211" s="10">
        <f t="shared" si="86"/>
        <v>4.4802606612238689</v>
      </c>
      <c r="AD211" s="3">
        <f t="shared" si="87"/>
        <v>649.78399727684825</v>
      </c>
      <c r="AI211" s="94">
        <f t="shared" si="88"/>
        <v>0.59065050258747953</v>
      </c>
    </row>
    <row r="212" spans="2:35">
      <c r="B212" s="39">
        <f t="shared" si="90"/>
        <v>184</v>
      </c>
      <c r="C212" s="42">
        <f t="shared" si="91"/>
        <v>3.9712230215827296</v>
      </c>
      <c r="D212" s="10">
        <f t="shared" si="92"/>
        <v>14.028776978417168</v>
      </c>
      <c r="E212" s="40">
        <f t="shared" si="93"/>
        <v>21.942446043165663</v>
      </c>
      <c r="F212" s="40">
        <f t="shared" si="94"/>
        <v>50</v>
      </c>
      <c r="G212" s="3">
        <f t="shared" si="95"/>
        <v>222.17266187050473</v>
      </c>
      <c r="H212" s="3">
        <f t="shared" si="96"/>
        <v>116.21860174682885</v>
      </c>
      <c r="I212">
        <f t="shared" si="78"/>
        <v>1.1621860174682886E-4</v>
      </c>
      <c r="J212" s="4">
        <f t="shared" si="97"/>
        <v>378.14639071501961</v>
      </c>
      <c r="K212" s="40">
        <f t="shared" si="98"/>
        <v>3.253750991934798</v>
      </c>
      <c r="L212" s="40">
        <f t="shared" si="79"/>
        <v>2.746249008065202</v>
      </c>
      <c r="M212" s="10">
        <f t="shared" si="99"/>
        <v>4.5812606612238689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13.422526286895417</v>
      </c>
      <c r="Q212" s="42">
        <f t="shared" si="101"/>
        <v>0.30989851403671548</v>
      </c>
      <c r="R212" s="4">
        <f t="shared" si="102"/>
        <v>352221.21127366193</v>
      </c>
      <c r="S212">
        <f t="shared" si="82"/>
        <v>3.5222121127366192E-4</v>
      </c>
      <c r="T212" s="41">
        <f t="shared" si="83"/>
        <v>3.1536722761416909E-4</v>
      </c>
      <c r="U212" s="42">
        <f t="shared" si="103"/>
        <v>0.63207857469115003</v>
      </c>
      <c r="V212" s="42">
        <f t="shared" si="104"/>
        <v>0.59787920824697727</v>
      </c>
      <c r="W212" s="42">
        <f t="shared" si="105"/>
        <v>0.5910800500024852</v>
      </c>
      <c r="X212" s="42">
        <f t="shared" si="106"/>
        <v>6.7991582444920651E-3</v>
      </c>
      <c r="Y212" s="42">
        <f t="shared" si="89"/>
        <v>4.5161032622461957E-3</v>
      </c>
      <c r="Z212" s="10">
        <f t="shared" si="107"/>
        <v>14.320141304509132</v>
      </c>
      <c r="AA212">
        <f t="shared" si="84"/>
        <v>4584503.8782608798</v>
      </c>
      <c r="AB212" s="10">
        <f t="shared" si="85"/>
        <v>4.5845038782608798</v>
      </c>
      <c r="AC212" s="10">
        <f t="shared" si="86"/>
        <v>4.4835038782608798</v>
      </c>
      <c r="AD212" s="3">
        <f t="shared" si="87"/>
        <v>650.25436958098328</v>
      </c>
      <c r="AI212" s="94">
        <f t="shared" si="88"/>
        <v>0.5910800500024852</v>
      </c>
    </row>
    <row r="213" spans="2:35">
      <c r="B213" s="39">
        <f t="shared" si="90"/>
        <v>185</v>
      </c>
      <c r="C213" s="42">
        <f t="shared" si="91"/>
        <v>3.9928057553956791</v>
      </c>
      <c r="D213" s="10">
        <f t="shared" si="92"/>
        <v>14.007194244604218</v>
      </c>
      <c r="E213" s="40">
        <f t="shared" si="93"/>
        <v>21.985611510791564</v>
      </c>
      <c r="F213" s="40">
        <f t="shared" si="94"/>
        <v>50</v>
      </c>
      <c r="G213" s="3">
        <f t="shared" si="95"/>
        <v>222.04316546762703</v>
      </c>
      <c r="H213" s="3">
        <f t="shared" si="96"/>
        <v>116.21860174682885</v>
      </c>
      <c r="I213">
        <f t="shared" si="78"/>
        <v>1.1621860174682886E-4</v>
      </c>
      <c r="J213" s="4">
        <f t="shared" si="97"/>
        <v>379.63564319233615</v>
      </c>
      <c r="K213" s="40">
        <f t="shared" si="98"/>
        <v>3.2665652269619989</v>
      </c>
      <c r="L213" s="40">
        <f t="shared" si="79"/>
        <v>2.7334347730380011</v>
      </c>
      <c r="M213" s="10">
        <f t="shared" si="99"/>
        <v>4.5845038782608798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13.425556766031022</v>
      </c>
      <c r="Q213" s="42">
        <f t="shared" si="101"/>
        <v>0.31150609979193405</v>
      </c>
      <c r="R213" s="4">
        <f t="shared" si="102"/>
        <v>351685.23594431003</v>
      </c>
      <c r="S213">
        <f t="shared" si="82"/>
        <v>3.5168523594431001E-4</v>
      </c>
      <c r="T213" s="41">
        <f t="shared" si="83"/>
        <v>3.1590320294352101E-4</v>
      </c>
      <c r="U213" s="42">
        <f t="shared" si="103"/>
        <v>0.63111674016386154</v>
      </c>
      <c r="V213" s="42">
        <f t="shared" si="104"/>
        <v>0.5983099341146555</v>
      </c>
      <c r="W213" s="42">
        <f t="shared" si="105"/>
        <v>0.59150792709119937</v>
      </c>
      <c r="X213" s="42">
        <f t="shared" si="106"/>
        <v>6.8020070234561247E-3</v>
      </c>
      <c r="Y213" s="42">
        <f t="shared" si="89"/>
        <v>4.5270380718440001E-3</v>
      </c>
      <c r="Z213" s="10">
        <f t="shared" si="107"/>
        <v>14.330459551096638</v>
      </c>
      <c r="AA213">
        <f t="shared" si="84"/>
        <v>4587734.4258936299</v>
      </c>
      <c r="AB213" s="10">
        <f t="shared" si="85"/>
        <v>4.5877344258936299</v>
      </c>
      <c r="AC213" s="10">
        <f t="shared" si="86"/>
        <v>4.4867344258936299</v>
      </c>
      <c r="AD213" s="3">
        <f t="shared" si="87"/>
        <v>650.72290440806819</v>
      </c>
      <c r="AI213" s="94">
        <f t="shared" si="88"/>
        <v>0.59150792709119937</v>
      </c>
    </row>
    <row r="214" spans="2:35">
      <c r="B214" s="39">
        <f t="shared" si="90"/>
        <v>186</v>
      </c>
      <c r="C214" s="42">
        <f t="shared" si="91"/>
        <v>4.0143884892086286</v>
      </c>
      <c r="D214" s="10">
        <f t="shared" si="92"/>
        <v>13.985611510791268</v>
      </c>
      <c r="E214" s="40">
        <f t="shared" si="93"/>
        <v>22.028776978417465</v>
      </c>
      <c r="F214" s="40">
        <f t="shared" si="94"/>
        <v>50</v>
      </c>
      <c r="G214" s="3">
        <f t="shared" si="95"/>
        <v>221.91366906474934</v>
      </c>
      <c r="H214" s="3">
        <f t="shared" si="96"/>
        <v>116.21860174682885</v>
      </c>
      <c r="I214">
        <f t="shared" si="78"/>
        <v>1.1621860174682886E-4</v>
      </c>
      <c r="J214" s="4">
        <f t="shared" si="97"/>
        <v>381.12782246783922</v>
      </c>
      <c r="K214" s="40">
        <f t="shared" si="98"/>
        <v>3.2794046455496844</v>
      </c>
      <c r="L214" s="40">
        <f t="shared" si="79"/>
        <v>2.7205953544503156</v>
      </c>
      <c r="M214" s="10">
        <f t="shared" si="99"/>
        <v>4.5877344258936299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13.428573955735461</v>
      </c>
      <c r="Q214" s="42">
        <f t="shared" si="101"/>
        <v>0.3131133243478767</v>
      </c>
      <c r="R214" s="4">
        <f t="shared" si="102"/>
        <v>351148.99682411156</v>
      </c>
      <c r="S214">
        <f t="shared" si="82"/>
        <v>3.5114899682411156E-4</v>
      </c>
      <c r="T214" s="41">
        <f t="shared" si="83"/>
        <v>3.1643944206371946E-4</v>
      </c>
      <c r="U214" s="42">
        <f t="shared" si="103"/>
        <v>0.63015443225070944</v>
      </c>
      <c r="V214" s="42">
        <f t="shared" si="104"/>
        <v>0.59873893140445933</v>
      </c>
      <c r="W214" s="42">
        <f t="shared" si="105"/>
        <v>0.59193413270749939</v>
      </c>
      <c r="X214" s="42">
        <f t="shared" si="106"/>
        <v>6.804798696959935E-3</v>
      </c>
      <c r="Y214" s="42">
        <f t="shared" si="89"/>
        <v>4.5379749114080005E-3</v>
      </c>
      <c r="Z214" s="10">
        <f t="shared" si="107"/>
        <v>14.3407373044673</v>
      </c>
      <c r="AA214">
        <f t="shared" si="84"/>
        <v>4590952.2954744743</v>
      </c>
      <c r="AB214" s="10">
        <f t="shared" si="85"/>
        <v>4.5909522954744739</v>
      </c>
      <c r="AC214" s="10">
        <f t="shared" si="86"/>
        <v>4.4899522954744739</v>
      </c>
      <c r="AD214" s="3">
        <f t="shared" si="87"/>
        <v>651.18960050391217</v>
      </c>
      <c r="AI214" s="94">
        <f t="shared" si="88"/>
        <v>0.59193413270749939</v>
      </c>
    </row>
    <row r="215" spans="2:35">
      <c r="B215" s="39">
        <f t="shared" si="90"/>
        <v>187</v>
      </c>
      <c r="C215" s="42">
        <f t="shared" si="91"/>
        <v>4.0359712230215781</v>
      </c>
      <c r="D215" s="10">
        <f t="shared" si="92"/>
        <v>13.964028776978317</v>
      </c>
      <c r="E215" s="40">
        <f t="shared" si="93"/>
        <v>22.071942446043366</v>
      </c>
      <c r="F215" s="40">
        <f t="shared" si="94"/>
        <v>50</v>
      </c>
      <c r="G215" s="3">
        <f t="shared" si="95"/>
        <v>221.78417266187165</v>
      </c>
      <c r="H215" s="3">
        <f t="shared" si="96"/>
        <v>116.21860174682885</v>
      </c>
      <c r="I215">
        <f t="shared" si="78"/>
        <v>1.1621860174682886E-4</v>
      </c>
      <c r="J215" s="4">
        <f t="shared" si="97"/>
        <v>382.62292854152884</v>
      </c>
      <c r="K215" s="40">
        <f t="shared" si="98"/>
        <v>3.2922692476978548</v>
      </c>
      <c r="L215" s="40">
        <f t="shared" si="79"/>
        <v>2.7077307523021452</v>
      </c>
      <c r="M215" s="10">
        <f t="shared" si="99"/>
        <v>4.5909522954744739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13.431577866680646</v>
      </c>
      <c r="Q215" s="42">
        <f t="shared" si="101"/>
        <v>0.31472018945539987</v>
      </c>
      <c r="R215" s="4">
        <f t="shared" si="102"/>
        <v>350612.49505009595</v>
      </c>
      <c r="S215">
        <f t="shared" si="82"/>
        <v>3.5061249505009595E-4</v>
      </c>
      <c r="T215" s="41">
        <f t="shared" si="83"/>
        <v>3.1697594383773507E-4</v>
      </c>
      <c r="U215" s="42">
        <f t="shared" si="103"/>
        <v>0.62919165299214974</v>
      </c>
      <c r="V215" s="42">
        <f t="shared" si="104"/>
        <v>0.59916619886266076</v>
      </c>
      <c r="W215" s="42">
        <f t="shared" si="105"/>
        <v>0.59235866571050266</v>
      </c>
      <c r="X215" s="42">
        <f t="shared" si="106"/>
        <v>6.8075331521580962E-3</v>
      </c>
      <c r="Y215" s="42">
        <f t="shared" si="89"/>
        <v>4.5489136988985102E-3</v>
      </c>
      <c r="Z215" s="10">
        <f t="shared" si="107"/>
        <v>14.350974537131341</v>
      </c>
      <c r="AA215">
        <f t="shared" si="84"/>
        <v>4594157.4783966169</v>
      </c>
      <c r="AB215" s="10">
        <f t="shared" si="85"/>
        <v>4.5941574783966166</v>
      </c>
      <c r="AC215" s="10">
        <f t="shared" si="86"/>
        <v>4.4931574783966166</v>
      </c>
      <c r="AD215" s="3">
        <f t="shared" si="87"/>
        <v>651.65445662024899</v>
      </c>
      <c r="AI215" s="94">
        <f t="shared" si="88"/>
        <v>0.59235866571050266</v>
      </c>
    </row>
    <row r="216" spans="2:35">
      <c r="B216" s="39">
        <f t="shared" si="90"/>
        <v>188</v>
      </c>
      <c r="C216" s="42">
        <f t="shared" si="91"/>
        <v>4.0575539568345276</v>
      </c>
      <c r="D216" s="10">
        <f t="shared" si="92"/>
        <v>13.942446043165367</v>
      </c>
      <c r="E216" s="40">
        <f t="shared" si="93"/>
        <v>22.115107913669267</v>
      </c>
      <c r="F216" s="40">
        <f t="shared" si="94"/>
        <v>50</v>
      </c>
      <c r="G216" s="3">
        <f t="shared" si="95"/>
        <v>221.65467625899396</v>
      </c>
      <c r="H216" s="3">
        <f t="shared" si="96"/>
        <v>116.21860174682885</v>
      </c>
      <c r="I216">
        <f t="shared" si="78"/>
        <v>1.1621860174682886E-4</v>
      </c>
      <c r="J216" s="4">
        <f t="shared" si="97"/>
        <v>384.12096141340521</v>
      </c>
      <c r="K216" s="40">
        <f t="shared" si="98"/>
        <v>3.305159033406512</v>
      </c>
      <c r="L216" s="40">
        <f t="shared" si="79"/>
        <v>2.694840966593488</v>
      </c>
      <c r="M216" s="10">
        <f t="shared" si="99"/>
        <v>4.5941574783966166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13.434568509481856</v>
      </c>
      <c r="Q216" s="42">
        <f t="shared" si="101"/>
        <v>0.31632669686185039</v>
      </c>
      <c r="R216" s="4">
        <f t="shared" si="102"/>
        <v>350075.73175929277</v>
      </c>
      <c r="S216">
        <f t="shared" si="82"/>
        <v>3.5007573175929279E-4</v>
      </c>
      <c r="T216" s="41">
        <f t="shared" si="83"/>
        <v>3.1751270712853822E-4</v>
      </c>
      <c r="U216" s="42">
        <f t="shared" si="103"/>
        <v>0.6282284044286387</v>
      </c>
      <c r="V216" s="42">
        <f t="shared" si="104"/>
        <v>0.59959173524091158</v>
      </c>
      <c r="W216" s="42">
        <f t="shared" si="105"/>
        <v>0.59278152496471614</v>
      </c>
      <c r="X216" s="42">
        <f t="shared" si="106"/>
        <v>6.8102102761954386E-3</v>
      </c>
      <c r="Y216" s="42">
        <f t="shared" si="89"/>
        <v>4.5598543521467036E-3</v>
      </c>
      <c r="Z216" s="10">
        <f t="shared" si="107"/>
        <v>14.361171221726078</v>
      </c>
      <c r="AA216">
        <f t="shared" si="84"/>
        <v>4597349.9660930559</v>
      </c>
      <c r="AB216" s="10">
        <f t="shared" si="85"/>
        <v>4.5973499660930557</v>
      </c>
      <c r="AC216" s="10">
        <f t="shared" si="86"/>
        <v>4.4963499660930557</v>
      </c>
      <c r="AD216" s="3">
        <f t="shared" si="87"/>
        <v>652.11747151458394</v>
      </c>
      <c r="AI216" s="94">
        <f t="shared" si="88"/>
        <v>0.59278152496471614</v>
      </c>
    </row>
    <row r="217" spans="2:35">
      <c r="B217" s="39">
        <f t="shared" si="90"/>
        <v>189</v>
      </c>
      <c r="C217" s="42">
        <f t="shared" si="91"/>
        <v>4.0791366906474771</v>
      </c>
      <c r="D217" s="10">
        <f t="shared" si="92"/>
        <v>13.920863309352416</v>
      </c>
      <c r="E217" s="40">
        <f t="shared" si="93"/>
        <v>22.158273381295167</v>
      </c>
      <c r="F217" s="40">
        <f t="shared" si="94"/>
        <v>50</v>
      </c>
      <c r="G217" s="3">
        <f t="shared" si="95"/>
        <v>221.52517985611627</v>
      </c>
      <c r="H217" s="3">
        <f t="shared" si="96"/>
        <v>116.21860174682885</v>
      </c>
      <c r="I217">
        <f t="shared" si="78"/>
        <v>1.1621860174682886E-4</v>
      </c>
      <c r="J217" s="4">
        <f t="shared" si="97"/>
        <v>385.62192108346812</v>
      </c>
      <c r="K217" s="40">
        <f t="shared" si="98"/>
        <v>3.3180740026756537</v>
      </c>
      <c r="L217" s="40">
        <f t="shared" si="79"/>
        <v>2.6819259973243463</v>
      </c>
      <c r="M217" s="10">
        <f t="shared" si="99"/>
        <v>4.5973499660930557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13.437545894696981</v>
      </c>
      <c r="Q217" s="42">
        <f t="shared" si="101"/>
        <v>0.31793284831108692</v>
      </c>
      <c r="R217" s="4">
        <f t="shared" si="102"/>
        <v>349538.70808873145</v>
      </c>
      <c r="S217">
        <f t="shared" si="82"/>
        <v>3.4953870808873146E-4</v>
      </c>
      <c r="T217" s="41">
        <f t="shared" si="83"/>
        <v>3.1804973079909956E-4</v>
      </c>
      <c r="U217" s="42">
        <f t="shared" si="103"/>
        <v>0.62726468860063289</v>
      </c>
      <c r="V217" s="42">
        <f t="shared" si="104"/>
        <v>0.60001553929668117</v>
      </c>
      <c r="W217" s="42">
        <f t="shared" si="105"/>
        <v>0.59320270933989661</v>
      </c>
      <c r="X217" s="42">
        <f t="shared" si="106"/>
        <v>6.8128299567845607E-3</v>
      </c>
      <c r="Y217" s="42">
        <f t="shared" si="89"/>
        <v>4.5707967888551949E-3</v>
      </c>
      <c r="Z217" s="10">
        <f t="shared" si="107"/>
        <v>14.371327331015415</v>
      </c>
      <c r="AA217">
        <f t="shared" si="84"/>
        <v>4600529.7500364194</v>
      </c>
      <c r="AB217" s="10">
        <f t="shared" si="85"/>
        <v>4.6005297500364195</v>
      </c>
      <c r="AC217" s="10">
        <f t="shared" si="86"/>
        <v>4.4995297500364195</v>
      </c>
      <c r="AD217" s="3">
        <f t="shared" si="87"/>
        <v>652.57864395016963</v>
      </c>
      <c r="AI217" s="94">
        <f t="shared" si="88"/>
        <v>0.59320270933989661</v>
      </c>
    </row>
    <row r="218" spans="2:35">
      <c r="B218" s="39">
        <f t="shared" si="90"/>
        <v>190</v>
      </c>
      <c r="C218" s="42">
        <f t="shared" si="91"/>
        <v>4.1007194244604266</v>
      </c>
      <c r="D218" s="10">
        <f t="shared" si="92"/>
        <v>13.899280575539466</v>
      </c>
      <c r="E218" s="40">
        <f t="shared" si="93"/>
        <v>22.201438848921068</v>
      </c>
      <c r="F218" s="40">
        <f t="shared" si="94"/>
        <v>50</v>
      </c>
      <c r="G218" s="3">
        <f t="shared" si="95"/>
        <v>221.39568345323858</v>
      </c>
      <c r="H218" s="3">
        <f t="shared" si="96"/>
        <v>116.21860174682885</v>
      </c>
      <c r="I218">
        <f t="shared" si="78"/>
        <v>1.1621860174682886E-4</v>
      </c>
      <c r="J218" s="4">
        <f t="shared" si="97"/>
        <v>387.12580755171803</v>
      </c>
      <c r="K218" s="40">
        <f t="shared" si="98"/>
        <v>3.3310141555052839</v>
      </c>
      <c r="L218" s="40">
        <f t="shared" si="79"/>
        <v>2.6689858444947161</v>
      </c>
      <c r="M218" s="10">
        <f t="shared" si="99"/>
        <v>4.6005297500364195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13.440510032826621</v>
      </c>
      <c r="Q218" s="42">
        <f t="shared" si="101"/>
        <v>0.31953864554350125</v>
      </c>
      <c r="R218" s="4">
        <f t="shared" si="102"/>
        <v>349001.42517544149</v>
      </c>
      <c r="S218">
        <f t="shared" si="82"/>
        <v>3.490014251754415E-4</v>
      </c>
      <c r="T218" s="41">
        <f t="shared" si="83"/>
        <v>3.1858701371238952E-4</v>
      </c>
      <c r="U218" s="42">
        <f t="shared" si="103"/>
        <v>0.62630050754858846</v>
      </c>
      <c r="V218" s="42">
        <f t="shared" si="104"/>
        <v>0.60043760979384564</v>
      </c>
      <c r="W218" s="42">
        <f t="shared" si="105"/>
        <v>0.59362221771102952</v>
      </c>
      <c r="X218" s="42">
        <f t="shared" si="106"/>
        <v>6.8153920828161185E-3</v>
      </c>
      <c r="Y218" s="42">
        <f t="shared" si="89"/>
        <v>4.5817409265995999E-3</v>
      </c>
      <c r="Z218" s="10">
        <f t="shared" si="107"/>
        <v>14.381442837892488</v>
      </c>
      <c r="AA218">
        <f t="shared" si="84"/>
        <v>4603696.8217398012</v>
      </c>
      <c r="AB218" s="10">
        <f t="shared" si="85"/>
        <v>4.6036968217398009</v>
      </c>
      <c r="AC218" s="10">
        <f t="shared" si="86"/>
        <v>4.5026968217398009</v>
      </c>
      <c r="AD218" s="3">
        <f t="shared" si="87"/>
        <v>653.03797269612778</v>
      </c>
      <c r="AI218" s="94">
        <f t="shared" si="88"/>
        <v>0.59362221771102952</v>
      </c>
    </row>
    <row r="219" spans="2:35">
      <c r="B219" s="39">
        <f t="shared" si="90"/>
        <v>191</v>
      </c>
      <c r="C219" s="42">
        <f t="shared" si="91"/>
        <v>4.1223021582733761</v>
      </c>
      <c r="D219" s="10">
        <f t="shared" si="92"/>
        <v>13.877697841726516</v>
      </c>
      <c r="E219" s="40">
        <f t="shared" si="93"/>
        <v>22.244604316546969</v>
      </c>
      <c r="F219" s="40">
        <f t="shared" si="94"/>
        <v>50</v>
      </c>
      <c r="G219" s="3">
        <f t="shared" si="95"/>
        <v>221.26618705036088</v>
      </c>
      <c r="H219" s="3">
        <f t="shared" si="96"/>
        <v>116.21860174682885</v>
      </c>
      <c r="I219">
        <f t="shared" si="78"/>
        <v>1.1621860174682886E-4</v>
      </c>
      <c r="J219" s="4">
        <f t="shared" si="97"/>
        <v>388.63262081815446</v>
      </c>
      <c r="K219" s="40">
        <f t="shared" si="98"/>
        <v>3.3439794918953987</v>
      </c>
      <c r="L219" s="40">
        <f t="shared" si="79"/>
        <v>2.6560205081046013</v>
      </c>
      <c r="M219" s="10">
        <f t="shared" si="99"/>
        <v>4.6036968217398009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13.443460934315103</v>
      </c>
      <c r="Q219" s="42">
        <f t="shared" si="101"/>
        <v>0.32114409029603952</v>
      </c>
      <c r="R219" s="4">
        <f t="shared" si="102"/>
        <v>348463.88415645249</v>
      </c>
      <c r="S219">
        <f t="shared" si="82"/>
        <v>3.4846388415645251E-4</v>
      </c>
      <c r="T219" s="41">
        <f t="shared" si="83"/>
        <v>3.1912455473137851E-4</v>
      </c>
      <c r="U219" s="42">
        <f t="shared" si="103"/>
        <v>0.62533586331296176</v>
      </c>
      <c r="V219" s="42">
        <f t="shared" si="104"/>
        <v>0.60085794550174487</v>
      </c>
      <c r="W219" s="42">
        <f t="shared" si="105"/>
        <v>0.59404004895843843</v>
      </c>
      <c r="X219" s="42">
        <f t="shared" si="106"/>
        <v>6.8178965433064453E-3</v>
      </c>
      <c r="Y219" s="42">
        <f t="shared" si="89"/>
        <v>4.5926866828284001E-3</v>
      </c>
      <c r="Z219" s="10">
        <f t="shared" si="107"/>
        <v>14.391517715376903</v>
      </c>
      <c r="AA219">
        <f t="shared" si="84"/>
        <v>4606851.1727558877</v>
      </c>
      <c r="AB219" s="10">
        <f t="shared" si="85"/>
        <v>4.6068511727558876</v>
      </c>
      <c r="AC219" s="10">
        <f t="shared" si="86"/>
        <v>4.5058511727558876</v>
      </c>
      <c r="AD219" s="3">
        <f t="shared" si="87"/>
        <v>653.4954565273224</v>
      </c>
      <c r="AI219" s="94">
        <f t="shared" si="88"/>
        <v>0.59404004895843843</v>
      </c>
    </row>
    <row r="220" spans="2:35">
      <c r="B220" s="39">
        <f t="shared" si="90"/>
        <v>192</v>
      </c>
      <c r="C220" s="42">
        <f t="shared" si="91"/>
        <v>4.1438848920863256</v>
      </c>
      <c r="D220" s="10">
        <f t="shared" si="92"/>
        <v>13.856115107913565</v>
      </c>
      <c r="E220" s="40">
        <f t="shared" si="93"/>
        <v>22.28776978417287</v>
      </c>
      <c r="F220" s="40">
        <f t="shared" si="94"/>
        <v>50</v>
      </c>
      <c r="G220" s="3">
        <f t="shared" si="95"/>
        <v>221.13669064748319</v>
      </c>
      <c r="H220" s="3">
        <f t="shared" si="96"/>
        <v>116.21860174682885</v>
      </c>
      <c r="I220">
        <f t="shared" ref="I220:I230" si="108">H220/1000^2</f>
        <v>1.1621860174682886E-4</v>
      </c>
      <c r="J220" s="4">
        <f t="shared" si="97"/>
        <v>390.14236088277767</v>
      </c>
      <c r="K220" s="40">
        <f t="shared" si="98"/>
        <v>3.3569700118460006</v>
      </c>
      <c r="L220" s="40">
        <f t="shared" ref="L220:L230" si="109">IF((gstar-K220)&lt;0,0,gstar-K220)</f>
        <v>2.6430299881539994</v>
      </c>
      <c r="M220" s="10">
        <f t="shared" si="99"/>
        <v>4.6068511727558876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13.446398609549894</v>
      </c>
      <c r="Q220" s="42">
        <f t="shared" si="101"/>
        <v>0.32274918430222355</v>
      </c>
      <c r="R220" s="4">
        <f t="shared" si="102"/>
        <v>347926.0861687939</v>
      </c>
      <c r="S220">
        <f t="shared" ref="S220:S230" si="112">R220/1000^3</f>
        <v>3.4792608616879392E-4</v>
      </c>
      <c r="T220" s="41">
        <f t="shared" ref="T220:T230" si="113">(vc/1000^3-S220)</f>
        <v>3.196623527190371E-4</v>
      </c>
      <c r="U220" s="42">
        <f t="shared" si="103"/>
        <v>0.62437075793420904</v>
      </c>
      <c r="V220" s="42">
        <f t="shared" si="104"/>
        <v>0.60127654519573759</v>
      </c>
      <c r="W220" s="42">
        <f t="shared" si="105"/>
        <v>0.59445620196767091</v>
      </c>
      <c r="X220" s="42">
        <f t="shared" si="106"/>
        <v>6.8203432280666831E-3</v>
      </c>
      <c r="Y220" s="42">
        <f t="shared" si="89"/>
        <v>4.6036339748638877E-3</v>
      </c>
      <c r="Z220" s="10">
        <f t="shared" si="107"/>
        <v>14.401551936615412</v>
      </c>
      <c r="AA220">
        <f t="shared" ref="AA220:AA230" si="114">Z220*rat*to+patm*1000000</f>
        <v>4609992.7946771756</v>
      </c>
      <c r="AB220" s="10">
        <f t="shared" ref="AB220:AB230" si="115">AA220/1000000</f>
        <v>4.6099927946771757</v>
      </c>
      <c r="AC220" s="10">
        <f t="shared" ref="AC220:AC230" si="116">AB220-patm</f>
        <v>4.5089927946771757</v>
      </c>
      <c r="AD220" s="3">
        <f t="shared" ref="AD220:AD230" si="117">AC220*1000000/6895</f>
        <v>653.951094224391</v>
      </c>
      <c r="AI220" s="94">
        <f t="shared" si="88"/>
        <v>0.59445620196767091</v>
      </c>
    </row>
    <row r="221" spans="2:35">
      <c r="B221" s="39">
        <f t="shared" si="90"/>
        <v>193</v>
      </c>
      <c r="C221" s="42">
        <f t="shared" si="91"/>
        <v>4.1654676258992751</v>
      </c>
      <c r="D221" s="10">
        <f t="shared" si="92"/>
        <v>13.834532374100615</v>
      </c>
      <c r="E221" s="40">
        <f t="shared" si="93"/>
        <v>22.33093525179877</v>
      </c>
      <c r="F221" s="40">
        <f t="shared" si="94"/>
        <v>50</v>
      </c>
      <c r="G221" s="3">
        <f t="shared" si="95"/>
        <v>221.0071942446055</v>
      </c>
      <c r="H221" s="3">
        <f t="shared" si="96"/>
        <v>116.21860174682885</v>
      </c>
      <c r="I221">
        <f t="shared" si="108"/>
        <v>1.1621860174682886E-4</v>
      </c>
      <c r="J221" s="4">
        <f t="shared" si="97"/>
        <v>391.6550277455874</v>
      </c>
      <c r="K221" s="40">
        <f t="shared" si="98"/>
        <v>3.3699857153570867</v>
      </c>
      <c r="L221" s="40">
        <f t="shared" si="109"/>
        <v>2.6300142846429133</v>
      </c>
      <c r="M221" s="10">
        <f t="shared" si="99"/>
        <v>4.6099927946771757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13.44932306886205</v>
      </c>
      <c r="Q221" s="42">
        <f t="shared" si="101"/>
        <v>0.32435392929217166</v>
      </c>
      <c r="R221" s="4">
        <f t="shared" si="102"/>
        <v>347388.03234949528</v>
      </c>
      <c r="S221">
        <f t="shared" si="112"/>
        <v>3.4738803234949528E-4</v>
      </c>
      <c r="T221" s="41">
        <f t="shared" si="113"/>
        <v>3.2020040653833574E-4</v>
      </c>
      <c r="U221" s="42">
        <f t="shared" si="103"/>
        <v>0.62340519345278667</v>
      </c>
      <c r="V221" s="42">
        <f t="shared" si="104"/>
        <v>0.60169340765699808</v>
      </c>
      <c r="W221" s="42">
        <f t="shared" si="105"/>
        <v>0.59487067562952611</v>
      </c>
      <c r="X221" s="42">
        <f t="shared" si="106"/>
        <v>6.8227320274719672E-3</v>
      </c>
      <c r="Y221" s="42">
        <f t="shared" si="89"/>
        <v>4.6145827199027319E-3</v>
      </c>
      <c r="Z221" s="10">
        <f t="shared" si="107"/>
        <v>14.411545474881384</v>
      </c>
      <c r="AA221">
        <f t="shared" si="114"/>
        <v>4613121.6791358031</v>
      </c>
      <c r="AB221" s="10">
        <f t="shared" si="115"/>
        <v>4.6131216791358032</v>
      </c>
      <c r="AC221" s="10">
        <f t="shared" si="116"/>
        <v>4.5121216791358032</v>
      </c>
      <c r="AD221" s="3">
        <f t="shared" si="117"/>
        <v>654.40488457372055</v>
      </c>
      <c r="AI221" s="94">
        <f t="shared" ref="AI221:AI230" si="118">($M221-patm)*1000000*$I221/SQRT(rat*to)*SQRT(k)*(2/(k+1))^((k+1)/2/(k-1))</f>
        <v>0.59487067562952611</v>
      </c>
    </row>
    <row r="222" spans="2:35">
      <c r="B222" s="39">
        <f t="shared" si="90"/>
        <v>194</v>
      </c>
      <c r="C222" s="42">
        <f t="shared" si="91"/>
        <v>4.1870503597122246</v>
      </c>
      <c r="D222" s="10">
        <f t="shared" si="92"/>
        <v>13.812949640287664</v>
      </c>
      <c r="E222" s="40">
        <f t="shared" si="93"/>
        <v>22.374100719424671</v>
      </c>
      <c r="F222" s="40">
        <f t="shared" si="94"/>
        <v>50</v>
      </c>
      <c r="G222" s="3">
        <f t="shared" si="95"/>
        <v>220.87769784172781</v>
      </c>
      <c r="H222" s="3">
        <f t="shared" si="96"/>
        <v>116.21860174682885</v>
      </c>
      <c r="I222">
        <f t="shared" si="108"/>
        <v>1.1621860174682886E-4</v>
      </c>
      <c r="J222" s="4">
        <f t="shared" si="97"/>
        <v>393.17062140658368</v>
      </c>
      <c r="K222" s="40">
        <f t="shared" si="98"/>
        <v>3.3830266024286577</v>
      </c>
      <c r="L222" s="40">
        <f t="shared" si="109"/>
        <v>2.6169733975713423</v>
      </c>
      <c r="M222" s="10">
        <f t="shared" si="99"/>
        <v>4.6131216791358032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13.452234322526284</v>
      </c>
      <c r="Q222" s="42">
        <f t="shared" si="101"/>
        <v>0.32595832699261973</v>
      </c>
      <c r="R222" s="4">
        <f t="shared" si="102"/>
        <v>346849.7238355861</v>
      </c>
      <c r="S222">
        <f t="shared" si="112"/>
        <v>3.4684972383558613E-4</v>
      </c>
      <c r="T222" s="41">
        <f t="shared" si="113"/>
        <v>3.2073871505224489E-4</v>
      </c>
      <c r="U222" s="42">
        <f t="shared" si="103"/>
        <v>0.62243917190915099</v>
      </c>
      <c r="V222" s="42">
        <f t="shared" si="104"/>
        <v>0.60210853167259593</v>
      </c>
      <c r="W222" s="42">
        <f t="shared" si="105"/>
        <v>0.59528346884003369</v>
      </c>
      <c r="X222" s="42">
        <f t="shared" si="106"/>
        <v>6.8250628325622342E-3</v>
      </c>
      <c r="Y222" s="42">
        <f t="shared" ref="Y222:Y285" si="119">IF((X222*(Q222-Q221)+Y221)&lt;0,0,X222*(Q222-Q221)+Y221)</f>
        <v>4.6255328350167085E-3</v>
      </c>
      <c r="Z222" s="10">
        <f t="shared" si="107"/>
        <v>14.421498303574792</v>
      </c>
      <c r="AA222">
        <f t="shared" si="114"/>
        <v>4616237.8178035486</v>
      </c>
      <c r="AB222" s="10">
        <f t="shared" si="115"/>
        <v>4.6162378178035484</v>
      </c>
      <c r="AC222" s="10">
        <f t="shared" si="116"/>
        <v>4.5152378178035484</v>
      </c>
      <c r="AD222" s="3">
        <f t="shared" si="117"/>
        <v>654.85682636744718</v>
      </c>
      <c r="AI222" s="94">
        <f t="shared" si="118"/>
        <v>0.59528346884003369</v>
      </c>
    </row>
    <row r="223" spans="2:35">
      <c r="B223" s="39">
        <f t="shared" si="90"/>
        <v>195</v>
      </c>
      <c r="C223" s="42">
        <f t="shared" si="91"/>
        <v>4.2086330935251741</v>
      </c>
      <c r="D223" s="10">
        <f t="shared" si="92"/>
        <v>13.791366906474714</v>
      </c>
      <c r="E223" s="40">
        <f t="shared" si="93"/>
        <v>22.417266187050572</v>
      </c>
      <c r="F223" s="40">
        <f t="shared" si="94"/>
        <v>50</v>
      </c>
      <c r="G223" s="3">
        <f t="shared" si="95"/>
        <v>220.74820143885012</v>
      </c>
      <c r="H223" s="3">
        <f t="shared" si="96"/>
        <v>116.21860174682885</v>
      </c>
      <c r="I223">
        <f t="shared" si="108"/>
        <v>1.1621860174682886E-4</v>
      </c>
      <c r="J223" s="4">
        <f t="shared" si="97"/>
        <v>394.68914186576671</v>
      </c>
      <c r="K223" s="40">
        <f t="shared" si="98"/>
        <v>3.3960926730607155</v>
      </c>
      <c r="L223" s="40">
        <f t="shared" si="109"/>
        <v>2.6039073269392845</v>
      </c>
      <c r="M223" s="10">
        <f t="shared" si="99"/>
        <v>4.6162378178035484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13.455132380761203</v>
      </c>
      <c r="Q223" s="42">
        <f t="shared" si="101"/>
        <v>0.32756237912694208</v>
      </c>
      <c r="R223" s="4">
        <f t="shared" si="102"/>
        <v>346311.16176409594</v>
      </c>
      <c r="S223">
        <f t="shared" si="112"/>
        <v>3.4631116176409596E-4</v>
      </c>
      <c r="T223" s="41">
        <f t="shared" si="113"/>
        <v>3.2127727712373506E-4</v>
      </c>
      <c r="U223" s="42">
        <f t="shared" si="103"/>
        <v>0.62147269534375837</v>
      </c>
      <c r="V223" s="42">
        <f t="shared" si="104"/>
        <v>0.60252191603542382</v>
      </c>
      <c r="W223" s="42">
        <f t="shared" si="105"/>
        <v>0.59569458050045265</v>
      </c>
      <c r="X223" s="42">
        <f t="shared" si="106"/>
        <v>6.8273355349711684E-3</v>
      </c>
      <c r="Y223" s="42">
        <f t="shared" si="119"/>
        <v>4.6364842371533141E-3</v>
      </c>
      <c r="Z223" s="10">
        <f t="shared" si="107"/>
        <v>14.431410396221837</v>
      </c>
      <c r="AA223">
        <f t="shared" si="114"/>
        <v>4619341.2023917101</v>
      </c>
      <c r="AB223" s="10">
        <f t="shared" si="115"/>
        <v>4.61934120239171</v>
      </c>
      <c r="AC223" s="10">
        <f t="shared" si="116"/>
        <v>4.51834120239171</v>
      </c>
      <c r="AD223" s="3">
        <f t="shared" si="117"/>
        <v>655.30691840343877</v>
      </c>
      <c r="AI223" s="94">
        <f t="shared" si="118"/>
        <v>0.59569458050045265</v>
      </c>
    </row>
    <row r="224" spans="2:35">
      <c r="B224" s="39">
        <f t="shared" si="90"/>
        <v>196</v>
      </c>
      <c r="C224" s="42">
        <f t="shared" si="91"/>
        <v>4.2302158273381236</v>
      </c>
      <c r="D224" s="10">
        <f t="shared" si="92"/>
        <v>13.769784172661764</v>
      </c>
      <c r="E224" s="40">
        <f t="shared" si="93"/>
        <v>22.460431654676473</v>
      </c>
      <c r="F224" s="40">
        <f t="shared" si="94"/>
        <v>50</v>
      </c>
      <c r="G224" s="3">
        <f t="shared" si="95"/>
        <v>220.61870503597243</v>
      </c>
      <c r="H224" s="3">
        <f t="shared" si="96"/>
        <v>116.21860174682885</v>
      </c>
      <c r="I224">
        <f t="shared" si="108"/>
        <v>1.1621860174682886E-4</v>
      </c>
      <c r="J224" s="4">
        <f t="shared" si="97"/>
        <v>396.21058912313651</v>
      </c>
      <c r="K224" s="40">
        <f t="shared" si="98"/>
        <v>3.4091839272532596</v>
      </c>
      <c r="L224" s="40">
        <f t="shared" si="109"/>
        <v>2.5908160727467404</v>
      </c>
      <c r="M224" s="10">
        <f t="shared" si="99"/>
        <v>4.61934120239171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13.458017253729421</v>
      </c>
      <c r="Q224" s="42">
        <f t="shared" si="101"/>
        <v>0.32916608741517217</v>
      </c>
      <c r="R224" s="4">
        <f t="shared" si="102"/>
        <v>345772.34727205418</v>
      </c>
      <c r="S224">
        <f t="shared" si="112"/>
        <v>3.4577234727205415E-4</v>
      </c>
      <c r="T224" s="41">
        <f t="shared" si="113"/>
        <v>3.2181609161577686E-4</v>
      </c>
      <c r="U224" s="42">
        <f t="shared" si="103"/>
        <v>0.62050576579706473</v>
      </c>
      <c r="V224" s="42">
        <f t="shared" si="104"/>
        <v>0.60293355954453498</v>
      </c>
      <c r="W224" s="42">
        <f t="shared" si="105"/>
        <v>0.59610400951725606</v>
      </c>
      <c r="X224" s="42">
        <f t="shared" si="106"/>
        <v>6.8295500272789189E-3</v>
      </c>
      <c r="Y224" s="42">
        <f t="shared" si="119"/>
        <v>4.6474368431369435E-3</v>
      </c>
      <c r="Z224" s="10">
        <f t="shared" si="107"/>
        <v>14.441281726476307</v>
      </c>
      <c r="AA224">
        <f t="shared" si="114"/>
        <v>4622431.8246515319</v>
      </c>
      <c r="AB224" s="10">
        <f t="shared" si="115"/>
        <v>4.6224318246515317</v>
      </c>
      <c r="AC224" s="10">
        <f t="shared" si="116"/>
        <v>4.5214318246515317</v>
      </c>
      <c r="AD224" s="3">
        <f t="shared" si="117"/>
        <v>655.75515948535633</v>
      </c>
      <c r="AI224" s="94">
        <f t="shared" si="118"/>
        <v>0.59610400951725606</v>
      </c>
    </row>
    <row r="225" spans="2:35">
      <c r="B225" s="39">
        <f t="shared" si="90"/>
        <v>197</v>
      </c>
      <c r="C225" s="42">
        <f t="shared" si="91"/>
        <v>4.2517985611510731</v>
      </c>
      <c r="D225" s="10">
        <f t="shared" si="92"/>
        <v>13.748201438848813</v>
      </c>
      <c r="E225" s="40">
        <f t="shared" si="93"/>
        <v>22.503597122302374</v>
      </c>
      <c r="F225" s="40">
        <f t="shared" si="94"/>
        <v>50</v>
      </c>
      <c r="G225" s="3">
        <f t="shared" si="95"/>
        <v>220.48920863309473</v>
      </c>
      <c r="H225" s="3">
        <f t="shared" si="96"/>
        <v>116.21860174682885</v>
      </c>
      <c r="I225">
        <f t="shared" si="108"/>
        <v>1.1621860174682886E-4</v>
      </c>
      <c r="J225" s="4">
        <f t="shared" si="97"/>
        <v>397.73496317869308</v>
      </c>
      <c r="K225" s="40">
        <f t="shared" si="98"/>
        <v>3.4223003650062904</v>
      </c>
      <c r="L225" s="40">
        <f t="shared" si="109"/>
        <v>2.5776996349937096</v>
      </c>
      <c r="M225" s="10">
        <f t="shared" si="99"/>
        <v>4.6224318246515317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13.460888951538193</v>
      </c>
      <c r="Q225" s="42">
        <f t="shared" si="101"/>
        <v>0.33076945357402332</v>
      </c>
      <c r="R225" s="4">
        <f t="shared" si="102"/>
        <v>345233.28149649041</v>
      </c>
      <c r="S225">
        <f t="shared" si="112"/>
        <v>3.4523328149649042E-4</v>
      </c>
      <c r="T225" s="41">
        <f t="shared" si="113"/>
        <v>3.223551573913406E-4</v>
      </c>
      <c r="U225" s="42">
        <f t="shared" si="103"/>
        <v>0.61953838530952676</v>
      </c>
      <c r="V225" s="42">
        <f t="shared" si="104"/>
        <v>0.60334346100401892</v>
      </c>
      <c r="W225" s="42">
        <f t="shared" si="105"/>
        <v>0.59651175480218666</v>
      </c>
      <c r="X225" s="42">
        <f t="shared" si="106"/>
        <v>6.8317062018322661E-3</v>
      </c>
      <c r="Y225" s="42">
        <f t="shared" si="119"/>
        <v>4.6583905696681747E-3</v>
      </c>
      <c r="Z225" s="10">
        <f t="shared" si="107"/>
        <v>14.451112268115097</v>
      </c>
      <c r="AA225">
        <f t="shared" si="114"/>
        <v>4625509.6763728019</v>
      </c>
      <c r="AB225" s="10">
        <f t="shared" si="115"/>
        <v>4.6255096763728023</v>
      </c>
      <c r="AC225" s="10">
        <f t="shared" si="116"/>
        <v>4.5245096763728023</v>
      </c>
      <c r="AD225" s="3">
        <f t="shared" si="117"/>
        <v>656.20154842245131</v>
      </c>
      <c r="AI225" s="94">
        <f t="shared" si="118"/>
        <v>0.59651175480218666</v>
      </c>
    </row>
    <row r="226" spans="2:35">
      <c r="B226" s="39">
        <f t="shared" si="90"/>
        <v>198</v>
      </c>
      <c r="C226" s="42">
        <f t="shared" si="91"/>
        <v>4.2733812949640226</v>
      </c>
      <c r="D226" s="10">
        <f t="shared" si="92"/>
        <v>13.726618705035863</v>
      </c>
      <c r="E226" s="40">
        <f t="shared" si="93"/>
        <v>22.546762589928274</v>
      </c>
      <c r="F226" s="40">
        <f t="shared" si="94"/>
        <v>50</v>
      </c>
      <c r="G226" s="3">
        <f t="shared" si="95"/>
        <v>220.35971223021704</v>
      </c>
      <c r="H226" s="3">
        <f t="shared" si="96"/>
        <v>116.21860174682885</v>
      </c>
      <c r="I226">
        <f t="shared" si="108"/>
        <v>1.1621860174682886E-4</v>
      </c>
      <c r="J226" s="4">
        <f t="shared" si="97"/>
        <v>399.26226403243595</v>
      </c>
      <c r="K226" s="40">
        <f t="shared" si="98"/>
        <v>3.435441986319804</v>
      </c>
      <c r="L226" s="40">
        <f t="shared" si="109"/>
        <v>2.564558013680196</v>
      </c>
      <c r="M226" s="10">
        <f t="shared" si="99"/>
        <v>4.6255096763728023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13.463747484238331</v>
      </c>
      <c r="Q226" s="42">
        <f t="shared" si="101"/>
        <v>0.33237247931690928</v>
      </c>
      <c r="R226" s="4">
        <f t="shared" si="102"/>
        <v>344693.9655744342</v>
      </c>
      <c r="S226">
        <f t="shared" si="112"/>
        <v>3.4469396557443418E-4</v>
      </c>
      <c r="T226" s="41">
        <f t="shared" si="113"/>
        <v>3.2289447331339683E-4</v>
      </c>
      <c r="U226" s="42">
        <f t="shared" si="103"/>
        <v>0.61857055592160093</v>
      </c>
      <c r="V226" s="42">
        <f t="shared" si="104"/>
        <v>0.60375161922442599</v>
      </c>
      <c r="W226" s="42">
        <f t="shared" si="105"/>
        <v>0.59691781527207266</v>
      </c>
      <c r="X226" s="42">
        <f t="shared" si="106"/>
        <v>6.8338039523533345E-3</v>
      </c>
      <c r="Y226" s="42">
        <f t="shared" si="119"/>
        <v>4.6693453333256328E-3</v>
      </c>
      <c r="Z226" s="10">
        <f t="shared" si="107"/>
        <v>14.460901995041681</v>
      </c>
      <c r="AA226">
        <f t="shared" si="114"/>
        <v>4628574.7493849406</v>
      </c>
      <c r="AB226" s="10">
        <f t="shared" si="115"/>
        <v>4.6285747493849403</v>
      </c>
      <c r="AC226" s="10">
        <f t="shared" si="116"/>
        <v>4.5275747493849403</v>
      </c>
      <c r="AD226" s="3">
        <f t="shared" si="117"/>
        <v>656.64608402972306</v>
      </c>
      <c r="AI226" s="94">
        <f t="shared" si="118"/>
        <v>0.59691781527207266</v>
      </c>
    </row>
    <row r="227" spans="2:35">
      <c r="B227" s="39">
        <f t="shared" si="90"/>
        <v>199</v>
      </c>
      <c r="C227" s="42">
        <f t="shared" si="91"/>
        <v>4.2949640287769721</v>
      </c>
      <c r="D227" s="10">
        <f t="shared" si="92"/>
        <v>13.705035971222912</v>
      </c>
      <c r="E227" s="40">
        <f t="shared" si="93"/>
        <v>22.589928057554175</v>
      </c>
      <c r="F227" s="40">
        <f t="shared" si="94"/>
        <v>50</v>
      </c>
      <c r="G227" s="3">
        <f t="shared" si="95"/>
        <v>220.23021582733935</v>
      </c>
      <c r="H227" s="3">
        <f t="shared" si="96"/>
        <v>116.21860174682885</v>
      </c>
      <c r="I227">
        <f t="shared" si="108"/>
        <v>1.1621860174682886E-4</v>
      </c>
      <c r="J227" s="4">
        <f t="shared" si="97"/>
        <v>400.79249168436581</v>
      </c>
      <c r="K227" s="40">
        <f t="shared" si="98"/>
        <v>3.4486087911938061</v>
      </c>
      <c r="L227" s="40">
        <f t="shared" si="109"/>
        <v>2.5513912088061939</v>
      </c>
      <c r="M227" s="10">
        <f t="shared" si="99"/>
        <v>4.6285747493849403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13.466592861825438</v>
      </c>
      <c r="Q227" s="42">
        <f t="shared" si="101"/>
        <v>0.33397516635396463</v>
      </c>
      <c r="R227" s="4">
        <f t="shared" si="102"/>
        <v>344154.40064291493</v>
      </c>
      <c r="S227">
        <f t="shared" si="112"/>
        <v>3.4415440064291495E-4</v>
      </c>
      <c r="T227" s="41">
        <f t="shared" si="113"/>
        <v>3.2343403824491607E-4</v>
      </c>
      <c r="U227" s="42">
        <f t="shared" si="103"/>
        <v>0.61760227967374293</v>
      </c>
      <c r="V227" s="42">
        <f t="shared" si="104"/>
        <v>0.60415803302248938</v>
      </c>
      <c r="W227" s="42">
        <f t="shared" si="105"/>
        <v>0.59732218984897101</v>
      </c>
      <c r="X227" s="42">
        <f t="shared" si="106"/>
        <v>6.8358431735183744E-3</v>
      </c>
      <c r="Y227" s="42">
        <f t="shared" si="119"/>
        <v>4.6803010505671741E-3</v>
      </c>
      <c r="Z227" s="10">
        <f t="shared" si="107"/>
        <v>14.470650881287513</v>
      </c>
      <c r="AA227">
        <f t="shared" si="114"/>
        <v>4631627.0355574349</v>
      </c>
      <c r="AB227" s="10">
        <f t="shared" si="115"/>
        <v>4.6316270355574352</v>
      </c>
      <c r="AC227" s="10">
        <f t="shared" si="116"/>
        <v>4.5306270355574352</v>
      </c>
      <c r="AD227" s="3">
        <f t="shared" si="117"/>
        <v>657.0887651279819</v>
      </c>
      <c r="AI227" s="94">
        <f t="shared" si="118"/>
        <v>0.59732218984897101</v>
      </c>
    </row>
    <row r="228" spans="2:35">
      <c r="B228" s="39">
        <f t="shared" si="90"/>
        <v>200</v>
      </c>
      <c r="C228" s="42">
        <f t="shared" si="91"/>
        <v>4.3165467625899216</v>
      </c>
      <c r="D228" s="10">
        <f t="shared" si="92"/>
        <v>13.683453237409962</v>
      </c>
      <c r="E228" s="40">
        <f t="shared" si="93"/>
        <v>22.633093525180076</v>
      </c>
      <c r="F228" s="40">
        <f t="shared" si="94"/>
        <v>50</v>
      </c>
      <c r="G228" s="3">
        <f t="shared" si="95"/>
        <v>220.10071942446166</v>
      </c>
      <c r="H228" s="3">
        <f t="shared" si="96"/>
        <v>116.21860174682885</v>
      </c>
      <c r="I228">
        <f t="shared" si="108"/>
        <v>1.1621860174682886E-4</v>
      </c>
      <c r="J228" s="4">
        <f t="shared" si="97"/>
        <v>402.32564613448244</v>
      </c>
      <c r="K228" s="40">
        <f t="shared" si="98"/>
        <v>3.461800779628295</v>
      </c>
      <c r="L228" s="40">
        <f t="shared" si="109"/>
        <v>2.538199220371705</v>
      </c>
      <c r="M228" s="10">
        <f t="shared" si="99"/>
        <v>4.6316270355574352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13.469425094240551</v>
      </c>
      <c r="Q228" s="42">
        <f t="shared" si="101"/>
        <v>0.33557751639206523</v>
      </c>
      <c r="R228" s="4">
        <f t="shared" si="102"/>
        <v>343614.58783896221</v>
      </c>
      <c r="S228">
        <f t="shared" si="112"/>
        <v>3.4361458783896219E-4</v>
      </c>
      <c r="T228" s="41">
        <f t="shared" si="113"/>
        <v>3.2397385104886882E-4</v>
      </c>
      <c r="U228" s="42">
        <f t="shared" si="103"/>
        <v>0.61663355860640956</v>
      </c>
      <c r="V228" s="42">
        <f t="shared" si="104"/>
        <v>0.6045627012195588</v>
      </c>
      <c r="W228" s="42">
        <f t="shared" si="105"/>
        <v>0.59772487746022418</v>
      </c>
      <c r="X228" s="42">
        <f t="shared" si="106"/>
        <v>6.8378237593346158E-3</v>
      </c>
      <c r="Y228" s="42">
        <f t="shared" si="119"/>
        <v>4.6912576377284689E-3</v>
      </c>
      <c r="Z228" s="10">
        <f t="shared" si="107"/>
        <v>14.480358901005349</v>
      </c>
      <c r="AA228">
        <f t="shared" si="114"/>
        <v>4634666.526797751</v>
      </c>
      <c r="AB228" s="10">
        <f t="shared" si="115"/>
        <v>4.6346665267977514</v>
      </c>
      <c r="AC228" s="10">
        <f t="shared" si="116"/>
        <v>4.5336665267977514</v>
      </c>
      <c r="AD228" s="3">
        <f t="shared" si="117"/>
        <v>657.52959054354619</v>
      </c>
      <c r="AI228" s="94">
        <f t="shared" si="118"/>
        <v>0.59772487746022418</v>
      </c>
    </row>
    <row r="229" spans="2:35">
      <c r="B229" s="39">
        <f t="shared" si="90"/>
        <v>201</v>
      </c>
      <c r="C229" s="42">
        <f t="shared" si="91"/>
        <v>4.3381294964028712</v>
      </c>
      <c r="D229" s="10">
        <f t="shared" si="92"/>
        <v>13.661870503597012</v>
      </c>
      <c r="E229" s="40">
        <f t="shared" si="93"/>
        <v>22.676258992805977</v>
      </c>
      <c r="F229" s="40">
        <f t="shared" si="94"/>
        <v>50</v>
      </c>
      <c r="G229" s="3">
        <f t="shared" si="95"/>
        <v>219.97122302158397</v>
      </c>
      <c r="H229" s="3">
        <f t="shared" si="96"/>
        <v>116.21860174682885</v>
      </c>
      <c r="I229">
        <f t="shared" si="108"/>
        <v>1.1621860174682886E-4</v>
      </c>
      <c r="J229" s="4">
        <f t="shared" si="97"/>
        <v>403.86172738278515</v>
      </c>
      <c r="K229" s="40">
        <f t="shared" si="98"/>
        <v>3.4750179516232644</v>
      </c>
      <c r="L229" s="40">
        <f t="shared" si="109"/>
        <v>2.5249820483767356</v>
      </c>
      <c r="M229" s="10">
        <f t="shared" si="99"/>
        <v>4.6346665267977514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13.472244191368411</v>
      </c>
      <c r="Q229" s="42">
        <f t="shared" si="101"/>
        <v>0.33717953113484861</v>
      </c>
      <c r="R229" s="4">
        <f t="shared" si="102"/>
        <v>343074.52829960559</v>
      </c>
      <c r="S229">
        <f t="shared" si="112"/>
        <v>3.4307452829960558E-4</v>
      </c>
      <c r="T229" s="41">
        <f t="shared" si="113"/>
        <v>3.2451391058822544E-4</v>
      </c>
      <c r="U229" s="42">
        <f t="shared" si="103"/>
        <v>0.61566439476005719</v>
      </c>
      <c r="V229" s="42">
        <f t="shared" si="104"/>
        <v>0.60496562264372533</v>
      </c>
      <c r="W229" s="42">
        <f t="shared" si="105"/>
        <v>0.59812587703818554</v>
      </c>
      <c r="X229" s="42">
        <f t="shared" si="106"/>
        <v>6.8397456055397932E-3</v>
      </c>
      <c r="Y229" s="42">
        <f t="shared" si="119"/>
        <v>4.7022150110254315E-3</v>
      </c>
      <c r="Z229" s="10">
        <f t="shared" si="107"/>
        <v>14.490026028474494</v>
      </c>
      <c r="AA229">
        <f t="shared" si="114"/>
        <v>4637693.2150529781</v>
      </c>
      <c r="AB229" s="10">
        <f t="shared" si="115"/>
        <v>4.6376932150529777</v>
      </c>
      <c r="AC229" s="10">
        <f t="shared" si="116"/>
        <v>4.5366932150529777</v>
      </c>
      <c r="AD229" s="3">
        <f t="shared" si="117"/>
        <v>657.96855910848126</v>
      </c>
      <c r="AI229" s="94">
        <f t="shared" si="118"/>
        <v>0.59812587703818554</v>
      </c>
    </row>
    <row r="230" spans="2:35">
      <c r="B230" s="39">
        <f t="shared" si="90"/>
        <v>202</v>
      </c>
      <c r="C230" s="42">
        <f t="shared" si="91"/>
        <v>4.3597122302158207</v>
      </c>
      <c r="D230" s="10">
        <f t="shared" si="92"/>
        <v>13.640287769784061</v>
      </c>
      <c r="E230" s="40">
        <f t="shared" si="93"/>
        <v>22.719424460431878</v>
      </c>
      <c r="F230" s="40">
        <f t="shared" si="94"/>
        <v>50</v>
      </c>
      <c r="G230" s="3">
        <f t="shared" si="95"/>
        <v>219.84172661870628</v>
      </c>
      <c r="H230" s="3">
        <f t="shared" si="96"/>
        <v>116.21860174682885</v>
      </c>
      <c r="I230">
        <f t="shared" si="108"/>
        <v>1.1621860174682886E-4</v>
      </c>
      <c r="J230" s="4">
        <f t="shared" si="97"/>
        <v>405.40073542927507</v>
      </c>
      <c r="K230" s="40">
        <f t="shared" si="98"/>
        <v>3.4882603071787246</v>
      </c>
      <c r="L230" s="40">
        <f t="shared" si="109"/>
        <v>2.5117396928212754</v>
      </c>
      <c r="M230" s="10">
        <f t="shared" si="99"/>
        <v>4.6376932150529777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13.475050163039217</v>
      </c>
      <c r="Q230" s="42">
        <f t="shared" si="101"/>
        <v>0.338781212282734</v>
      </c>
      <c r="R230" s="4">
        <f t="shared" si="102"/>
        <v>342534.2231618744</v>
      </c>
      <c r="S230">
        <f t="shared" si="112"/>
        <v>3.4253422316187442E-4</v>
      </c>
      <c r="T230" s="41">
        <f t="shared" si="113"/>
        <v>3.250542157259566E-4</v>
      </c>
      <c r="U230" s="42">
        <f t="shared" si="103"/>
        <v>0.61469479017514161</v>
      </c>
      <c r="V230" s="42">
        <f t="shared" si="104"/>
        <v>0.60536679612898403</v>
      </c>
      <c r="W230" s="42">
        <f t="shared" si="105"/>
        <v>0.59852518752043626</v>
      </c>
      <c r="X230" s="42">
        <f t="shared" si="106"/>
        <v>6.8416086085477668E-3</v>
      </c>
      <c r="Y230" s="42">
        <f t="shared" si="119"/>
        <v>4.7131730865549526E-3</v>
      </c>
      <c r="Z230" s="10">
        <f t="shared" si="107"/>
        <v>14.499652238100756</v>
      </c>
      <c r="AA230">
        <f t="shared" si="114"/>
        <v>4640707.0923098112</v>
      </c>
      <c r="AB230" s="10">
        <f t="shared" si="115"/>
        <v>4.6407070923098113</v>
      </c>
      <c r="AC230" s="10">
        <f t="shared" si="116"/>
        <v>4.5397070923098113</v>
      </c>
      <c r="AD230" s="3">
        <f t="shared" si="117"/>
        <v>658.40566966059623</v>
      </c>
      <c r="AI230" s="94">
        <f t="shared" si="118"/>
        <v>0.59852518752043626</v>
      </c>
    </row>
    <row r="231" spans="2:35">
      <c r="B231" s="39">
        <f t="shared" si="90"/>
        <v>203</v>
      </c>
      <c r="C231" s="42">
        <f t="shared" si="91"/>
        <v>4.3812949640287702</v>
      </c>
      <c r="D231" s="10">
        <f t="shared" si="92"/>
        <v>13.618705035971111</v>
      </c>
      <c r="E231" s="40">
        <f t="shared" si="93"/>
        <v>22.762589928057778</v>
      </c>
      <c r="F231" s="40">
        <f t="shared" si="94"/>
        <v>50</v>
      </c>
      <c r="G231" s="3">
        <f t="shared" si="95"/>
        <v>219.71223021582858</v>
      </c>
      <c r="H231" s="3">
        <f t="shared" si="96"/>
        <v>116.21860174682885</v>
      </c>
      <c r="I231">
        <f t="shared" ref="I231:I294" si="120">H231/1000^2</f>
        <v>1.1621860174682886E-4</v>
      </c>
      <c r="J231" s="4">
        <f t="shared" si="97"/>
        <v>406.94267027395153</v>
      </c>
      <c r="K231" s="40">
        <f t="shared" si="98"/>
        <v>3.5015278462946693</v>
      </c>
      <c r="L231" s="40">
        <f t="shared" ref="L231:L294" si="121">IF((gstar-K231)&lt;0,0,gstar-K231)</f>
        <v>2.4984721537053307</v>
      </c>
      <c r="M231" s="10">
        <f t="shared" si="99"/>
        <v>4.6407070923098113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13.477843019028827</v>
      </c>
      <c r="Q231" s="42">
        <f t="shared" si="101"/>
        <v>0.3403825615329425</v>
      </c>
      <c r="R231" s="4">
        <f t="shared" si="102"/>
        <v>341993.6735627983</v>
      </c>
      <c r="S231">
        <f t="shared" ref="S231:S294" si="122">R231/1000^3</f>
        <v>3.4199367356279827E-4</v>
      </c>
      <c r="T231" s="41">
        <f t="shared" ref="T231:T294" si="123">(vc/1000^3-S231)</f>
        <v>3.2559476532503275E-4</v>
      </c>
      <c r="U231" s="42">
        <f t="shared" si="103"/>
        <v>0.61372474689211964</v>
      </c>
      <c r="V231" s="42">
        <f t="shared" si="104"/>
        <v>0.60576622051415185</v>
      </c>
      <c r="W231" s="42">
        <f t="shared" si="105"/>
        <v>0.59892280784978191</v>
      </c>
      <c r="X231" s="42">
        <f t="shared" si="106"/>
        <v>6.8434126643699411E-3</v>
      </c>
      <c r="Y231" s="42">
        <f t="shared" si="119"/>
        <v>4.7241317802939088E-3</v>
      </c>
      <c r="Z231" s="10">
        <f t="shared" si="107"/>
        <v>14.509237504411139</v>
      </c>
      <c r="AA231">
        <f t="shared" ref="AA231:AA294" si="124">Z231*rat*to+patm*1000000</f>
        <v>4643708.1505928915</v>
      </c>
      <c r="AB231" s="10">
        <f t="shared" ref="AB231:AB294" si="125">AA231/1000000</f>
        <v>4.6437081505928912</v>
      </c>
      <c r="AC231" s="10">
        <f t="shared" ref="AC231:AC294" si="126">AB231-patm</f>
        <v>4.5427081505928912</v>
      </c>
      <c r="AD231" s="3">
        <f t="shared" ref="AD231:AD294" si="127">AC231*1000000/6895</f>
        <v>658.84092104320393</v>
      </c>
      <c r="AI231" s="94">
        <f t="shared" ref="AI231:AI294" si="128">($M231-patm)*1000000*$I231/SQRT(rat*to)*SQRT(k)*(2/(k+1))^((k+1)/2/(k-1))</f>
        <v>0.59892280784978191</v>
      </c>
    </row>
    <row r="232" spans="2:35">
      <c r="B232" s="39">
        <f t="shared" ref="B232:B295" si="129">1+B231</f>
        <v>204</v>
      </c>
      <c r="C232" s="42">
        <f t="shared" ref="C232:C295" si="130">xincp+C231</f>
        <v>4.4028776978417197</v>
      </c>
      <c r="D232" s="10">
        <f t="shared" ref="D232:D295" si="131">(F232-E232)/2</f>
        <v>13.59712230215816</v>
      </c>
      <c r="E232" s="40">
        <f t="shared" ref="E232:E295" si="132">E231+ci*2*xincp</f>
        <v>22.805755395683679</v>
      </c>
      <c r="F232" s="40">
        <f t="shared" ref="F232:F295" si="133">F231-osi*2*xincp</f>
        <v>50</v>
      </c>
      <c r="G232" s="3">
        <f t="shared" ref="G232:G295" si="134">G231-ei*n*2*xincp</f>
        <v>219.58273381295089</v>
      </c>
      <c r="H232" s="3">
        <f t="shared" ref="H232:H295" si="135">PI()/4*(dto+erate*(two-D232)/two)^2</f>
        <v>116.21860174682885</v>
      </c>
      <c r="I232">
        <f t="shared" si="120"/>
        <v>1.1621860174682886E-4</v>
      </c>
      <c r="J232" s="4">
        <f t="shared" ref="J232:J295" si="136">PI()/4*dc^2-PI()/4*(F232^2-E232^2)</f>
        <v>408.48753191681476</v>
      </c>
      <c r="K232" s="40">
        <f t="shared" ref="K232:K295" si="137">J232/H232</f>
        <v>3.5148205689711007</v>
      </c>
      <c r="L232" s="40">
        <f t="shared" si="121"/>
        <v>2.4851794310288993</v>
      </c>
      <c r="M232" s="10">
        <f t="shared" ref="M232:M295" si="138">AB231</f>
        <v>4.6437081505928912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13.480622769057439</v>
      </c>
      <c r="Q232" s="42">
        <f t="shared" ref="Q232:Q295" si="140">xincp/P232+Q231</f>
        <v>0.34198358057951722</v>
      </c>
      <c r="R232" s="4">
        <f t="shared" ref="R232:R295" si="141">PI()/4*(F232^2-E232^2)*G232</f>
        <v>341452.88063940679</v>
      </c>
      <c r="S232">
        <f t="shared" si="122"/>
        <v>3.4145288063940678E-4</v>
      </c>
      <c r="T232" s="41">
        <f t="shared" si="123"/>
        <v>3.2613555824842423E-4</v>
      </c>
      <c r="U232" s="42">
        <f t="shared" ref="U232:U295" si="142">rhopgrain*R232/1000^2</f>
        <v>0.61275426695144752</v>
      </c>
      <c r="V232" s="42">
        <f t="shared" ref="V232:V295" si="143">(U231-U232)/(Q232-Q231)</f>
        <v>0.60616389464472498</v>
      </c>
      <c r="W232" s="42">
        <f t="shared" ref="W232:W295" si="144">IF(V232&lt;AI232,IF(AB231&gt;pbd,AI232,0),AI232)</f>
        <v>0.59931873697403482</v>
      </c>
      <c r="X232" s="42">
        <f t="shared" ref="X232:X295" si="145">V232-W232</f>
        <v>6.8451576706901607E-3</v>
      </c>
      <c r="Y232" s="42">
        <f t="shared" si="119"/>
        <v>4.7350910081014911E-3</v>
      </c>
      <c r="Z232" s="10">
        <f t="shared" ref="Z232:Z295" si="146">Y232/T232</f>
        <v>14.518781802058744</v>
      </c>
      <c r="AA232">
        <f t="shared" si="124"/>
        <v>4646696.3819663366</v>
      </c>
      <c r="AB232" s="10">
        <f t="shared" si="125"/>
        <v>4.6466963819663363</v>
      </c>
      <c r="AC232" s="10">
        <f t="shared" si="126"/>
        <v>4.5456963819663363</v>
      </c>
      <c r="AD232" s="3">
        <f t="shared" si="127"/>
        <v>659.27431210534246</v>
      </c>
      <c r="AI232" s="94">
        <f t="shared" si="128"/>
        <v>0.59931873697403482</v>
      </c>
    </row>
    <row r="233" spans="2:35">
      <c r="B233" s="39">
        <f t="shared" si="129"/>
        <v>205</v>
      </c>
      <c r="C233" s="42">
        <f t="shared" si="130"/>
        <v>4.4244604316546692</v>
      </c>
      <c r="D233" s="10">
        <f t="shared" si="131"/>
        <v>13.57553956834521</v>
      </c>
      <c r="E233" s="40">
        <f t="shared" si="132"/>
        <v>22.84892086330958</v>
      </c>
      <c r="F233" s="40">
        <f t="shared" si="133"/>
        <v>50</v>
      </c>
      <c r="G233" s="3">
        <f t="shared" si="134"/>
        <v>219.4532374100732</v>
      </c>
      <c r="H233" s="3">
        <f t="shared" si="135"/>
        <v>116.21860174682885</v>
      </c>
      <c r="I233">
        <f t="shared" si="120"/>
        <v>1.1621860174682886E-4</v>
      </c>
      <c r="J233" s="4">
        <f t="shared" si="136"/>
        <v>410.03532035786429</v>
      </c>
      <c r="K233" s="40">
        <f t="shared" si="137"/>
        <v>3.5281384752080149</v>
      </c>
      <c r="L233" s="40">
        <f t="shared" si="121"/>
        <v>2.4718615247919851</v>
      </c>
      <c r="M233" s="10">
        <f t="shared" si="138"/>
        <v>4.6466963819663363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13.483389422791227</v>
      </c>
      <c r="Q233" s="42">
        <f t="shared" si="140"/>
        <v>0.34358427111334311</v>
      </c>
      <c r="R233" s="4">
        <f t="shared" si="141"/>
        <v>340911.84552872938</v>
      </c>
      <c r="S233">
        <f t="shared" si="122"/>
        <v>3.4091184552872939E-4</v>
      </c>
      <c r="T233" s="41">
        <f t="shared" si="123"/>
        <v>3.2667659335910163E-4</v>
      </c>
      <c r="U233" s="42">
        <f t="shared" si="142"/>
        <v>0.61178335239358128</v>
      </c>
      <c r="V233" s="42">
        <f t="shared" si="143"/>
        <v>0.60655981737182674</v>
      </c>
      <c r="W233" s="42">
        <f t="shared" si="144"/>
        <v>0.59971297384621547</v>
      </c>
      <c r="X233" s="42">
        <f t="shared" si="145"/>
        <v>6.8468435256112681E-3</v>
      </c>
      <c r="Y233" s="42">
        <f t="shared" si="119"/>
        <v>4.7460506857195245E-3</v>
      </c>
      <c r="Z233" s="10">
        <f t="shared" si="146"/>
        <v>14.528285105821444</v>
      </c>
      <c r="AA233">
        <f t="shared" si="124"/>
        <v>4649671.7785333339</v>
      </c>
      <c r="AB233" s="10">
        <f t="shared" si="125"/>
        <v>4.6496717785333344</v>
      </c>
      <c r="AC233" s="10">
        <f t="shared" si="126"/>
        <v>4.5486717785333344</v>
      </c>
      <c r="AD233" s="3">
        <f t="shared" si="127"/>
        <v>659.70584170171628</v>
      </c>
      <c r="AI233" s="94">
        <f t="shared" si="128"/>
        <v>0.59971297384621547</v>
      </c>
    </row>
    <row r="234" spans="2:35">
      <c r="B234" s="39">
        <f t="shared" si="129"/>
        <v>206</v>
      </c>
      <c r="C234" s="42">
        <f t="shared" si="130"/>
        <v>4.4460431654676187</v>
      </c>
      <c r="D234" s="10">
        <f t="shared" si="131"/>
        <v>13.55395683453226</v>
      </c>
      <c r="E234" s="40">
        <f t="shared" si="132"/>
        <v>22.892086330935481</v>
      </c>
      <c r="F234" s="40">
        <f t="shared" si="133"/>
        <v>50</v>
      </c>
      <c r="G234" s="3">
        <f t="shared" si="134"/>
        <v>219.32374100719551</v>
      </c>
      <c r="H234" s="3">
        <f t="shared" si="135"/>
        <v>116.21860174682885</v>
      </c>
      <c r="I234">
        <f t="shared" si="120"/>
        <v>1.1621860174682886E-4</v>
      </c>
      <c r="J234" s="4">
        <f t="shared" si="136"/>
        <v>411.58603559710104</v>
      </c>
      <c r="K234" s="40">
        <f t="shared" si="137"/>
        <v>3.5414815650054199</v>
      </c>
      <c r="L234" s="40">
        <f t="shared" si="121"/>
        <v>2.4585184349945801</v>
      </c>
      <c r="M234" s="10">
        <f t="shared" si="138"/>
        <v>4.6496717785333344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13.486142989842181</v>
      </c>
      <c r="Q234" s="42">
        <f t="shared" si="140"/>
        <v>0.34518463482216677</v>
      </c>
      <c r="R234" s="4">
        <f t="shared" si="141"/>
        <v>340370.56936779548</v>
      </c>
      <c r="S234">
        <f t="shared" si="122"/>
        <v>3.4037056936779547E-4</v>
      </c>
      <c r="T234" s="41">
        <f t="shared" si="123"/>
        <v>3.2721786952003554E-4</v>
      </c>
      <c r="U234" s="42">
        <f t="shared" si="142"/>
        <v>0.61081200525897728</v>
      </c>
      <c r="V234" s="42">
        <f t="shared" si="143"/>
        <v>0.60695398755198604</v>
      </c>
      <c r="W234" s="42">
        <f t="shared" si="144"/>
        <v>0.60010551742449858</v>
      </c>
      <c r="X234" s="42">
        <f t="shared" si="145"/>
        <v>6.8484701274874604E-3</v>
      </c>
      <c r="Y234" s="42">
        <f t="shared" si="119"/>
        <v>4.7570107287725188E-3</v>
      </c>
      <c r="Z234" s="10">
        <f t="shared" si="146"/>
        <v>14.537747390599788</v>
      </c>
      <c r="AA234">
        <f t="shared" si="124"/>
        <v>4652634.3324354775</v>
      </c>
      <c r="AB234" s="10">
        <f t="shared" si="125"/>
        <v>4.6526343324354773</v>
      </c>
      <c r="AC234" s="10">
        <f t="shared" si="126"/>
        <v>4.5516343324354773</v>
      </c>
      <c r="AD234" s="3">
        <f t="shared" si="127"/>
        <v>660.13550869260007</v>
      </c>
      <c r="AI234" s="94">
        <f t="shared" si="128"/>
        <v>0.60010551742449858</v>
      </c>
    </row>
    <row r="235" spans="2:35">
      <c r="B235" s="39">
        <f t="shared" si="129"/>
        <v>207</v>
      </c>
      <c r="C235" s="42">
        <f t="shared" si="130"/>
        <v>4.4676258992805682</v>
      </c>
      <c r="D235" s="10">
        <f t="shared" si="131"/>
        <v>13.532374100719309</v>
      </c>
      <c r="E235" s="40">
        <f t="shared" si="132"/>
        <v>22.935251798561382</v>
      </c>
      <c r="F235" s="40">
        <f t="shared" si="133"/>
        <v>50</v>
      </c>
      <c r="G235" s="3">
        <f t="shared" si="134"/>
        <v>219.19424460431782</v>
      </c>
      <c r="H235" s="3">
        <f t="shared" si="135"/>
        <v>116.21860174682885</v>
      </c>
      <c r="I235">
        <f t="shared" si="120"/>
        <v>1.1621860174682886E-4</v>
      </c>
      <c r="J235" s="4">
        <f t="shared" si="136"/>
        <v>413.13967763452411</v>
      </c>
      <c r="K235" s="40">
        <f t="shared" si="137"/>
        <v>3.5548498383633071</v>
      </c>
      <c r="L235" s="40">
        <f t="shared" si="121"/>
        <v>2.4451501616366929</v>
      </c>
      <c r="M235" s="10">
        <f t="shared" si="138"/>
        <v>4.6526343324354773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13.488883479767699</v>
      </c>
      <c r="Q235" s="42">
        <f t="shared" si="140"/>
        <v>0.34678467339061625</v>
      </c>
      <c r="R235" s="4">
        <f t="shared" si="141"/>
        <v>339829.05329363473</v>
      </c>
      <c r="S235">
        <f t="shared" si="122"/>
        <v>3.3982905329363474E-4</v>
      </c>
      <c r="T235" s="41">
        <f t="shared" si="123"/>
        <v>3.2775938559419628E-4</v>
      </c>
      <c r="U235" s="42">
        <f t="shared" si="142"/>
        <v>0.6098402275880922</v>
      </c>
      <c r="V235" s="42">
        <f t="shared" si="143"/>
        <v>0.60734640404748463</v>
      </c>
      <c r="W235" s="42">
        <f t="shared" si="144"/>
        <v>0.60049636667212603</v>
      </c>
      <c r="X235" s="42">
        <f t="shared" si="145"/>
        <v>6.8500373753586086E-3</v>
      </c>
      <c r="Y235" s="42">
        <f t="shared" si="119"/>
        <v>4.7679710527684131E-3</v>
      </c>
      <c r="Z235" s="10">
        <f t="shared" si="146"/>
        <v>14.547168631417037</v>
      </c>
      <c r="AA235">
        <f t="shared" si="124"/>
        <v>4655584.0358527806</v>
      </c>
      <c r="AB235" s="10">
        <f t="shared" si="125"/>
        <v>4.6555840358527805</v>
      </c>
      <c r="AC235" s="10">
        <f t="shared" si="126"/>
        <v>4.5545840358527805</v>
      </c>
      <c r="AD235" s="3">
        <f t="shared" si="127"/>
        <v>660.56331194384052</v>
      </c>
      <c r="AI235" s="94">
        <f t="shared" si="128"/>
        <v>0.60049636667212603</v>
      </c>
    </row>
    <row r="236" spans="2:35">
      <c r="B236" s="39">
        <f t="shared" si="129"/>
        <v>208</v>
      </c>
      <c r="C236" s="42">
        <f t="shared" si="130"/>
        <v>4.4892086330935177</v>
      </c>
      <c r="D236" s="10">
        <f t="shared" si="131"/>
        <v>13.510791366906359</v>
      </c>
      <c r="E236" s="40">
        <f t="shared" si="132"/>
        <v>22.978417266187282</v>
      </c>
      <c r="F236" s="40">
        <f t="shared" si="133"/>
        <v>50</v>
      </c>
      <c r="G236" s="3">
        <f t="shared" si="134"/>
        <v>219.06474820144012</v>
      </c>
      <c r="H236" s="3">
        <f t="shared" si="135"/>
        <v>116.21860174682885</v>
      </c>
      <c r="I236">
        <f t="shared" si="120"/>
        <v>1.1621860174682886E-4</v>
      </c>
      <c r="J236" s="4">
        <f t="shared" si="136"/>
        <v>414.6962464701337</v>
      </c>
      <c r="K236" s="40">
        <f t="shared" si="137"/>
        <v>3.5682432952816794</v>
      </c>
      <c r="L236" s="40">
        <f t="shared" si="121"/>
        <v>2.4317567047183206</v>
      </c>
      <c r="M236" s="10">
        <f t="shared" si="138"/>
        <v>4.6555840358527805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13.491610902070821</v>
      </c>
      <c r="Q236" s="42">
        <f t="shared" si="140"/>
        <v>0.34838438850022091</v>
      </c>
      <c r="R236" s="4">
        <f t="shared" si="141"/>
        <v>339287.29844327667</v>
      </c>
      <c r="S236">
        <f t="shared" si="122"/>
        <v>3.3928729844327668E-4</v>
      </c>
      <c r="T236" s="41">
        <f t="shared" si="123"/>
        <v>3.2830114044455434E-4</v>
      </c>
      <c r="U236" s="42">
        <f t="shared" si="142"/>
        <v>0.60886802142138208</v>
      </c>
      <c r="V236" s="42">
        <f t="shared" si="143"/>
        <v>0.60773706572689923</v>
      </c>
      <c r="W236" s="42">
        <f t="shared" si="144"/>
        <v>0.60088552055740807</v>
      </c>
      <c r="X236" s="42">
        <f t="shared" si="145"/>
        <v>6.8515451694911578E-3</v>
      </c>
      <c r="Y236" s="42">
        <f t="shared" si="119"/>
        <v>4.7789315731001872E-3</v>
      </c>
      <c r="Z236" s="10">
        <f t="shared" si="146"/>
        <v>14.556548803421792</v>
      </c>
      <c r="AA236">
        <f t="shared" si="124"/>
        <v>4658520.8810044983</v>
      </c>
      <c r="AB236" s="10">
        <f t="shared" si="125"/>
        <v>4.658520881004498</v>
      </c>
      <c r="AC236" s="10">
        <f t="shared" si="126"/>
        <v>4.557520881004498</v>
      </c>
      <c r="AD236" s="3">
        <f t="shared" si="127"/>
        <v>660.98925032697582</v>
      </c>
      <c r="AI236" s="94">
        <f t="shared" si="128"/>
        <v>0.60088552055740807</v>
      </c>
    </row>
    <row r="237" spans="2:35">
      <c r="B237" s="39">
        <f t="shared" si="129"/>
        <v>209</v>
      </c>
      <c r="C237" s="42">
        <f t="shared" si="130"/>
        <v>4.5107913669064672</v>
      </c>
      <c r="D237" s="10">
        <f t="shared" si="131"/>
        <v>13.489208633093408</v>
      </c>
      <c r="E237" s="40">
        <f t="shared" si="132"/>
        <v>23.021582733813183</v>
      </c>
      <c r="F237" s="40">
        <f t="shared" si="133"/>
        <v>50</v>
      </c>
      <c r="G237" s="3">
        <f t="shared" si="134"/>
        <v>218.93525179856243</v>
      </c>
      <c r="H237" s="3">
        <f t="shared" si="135"/>
        <v>116.21860174682885</v>
      </c>
      <c r="I237">
        <f t="shared" si="120"/>
        <v>1.1621860174682886E-4</v>
      </c>
      <c r="J237" s="4">
        <f t="shared" si="136"/>
        <v>416.25574210393006</v>
      </c>
      <c r="K237" s="40">
        <f t="shared" si="137"/>
        <v>3.5816619357605379</v>
      </c>
      <c r="L237" s="40">
        <f t="shared" si="121"/>
        <v>2.4183380642394621</v>
      </c>
      <c r="M237" s="10">
        <f t="shared" si="138"/>
        <v>4.658520881004498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13.494325266201203</v>
      </c>
      <c r="Q237" s="42">
        <f t="shared" si="140"/>
        <v>0.34998378182943074</v>
      </c>
      <c r="R237" s="4">
        <f t="shared" si="141"/>
        <v>338745.30595375068</v>
      </c>
      <c r="S237">
        <f t="shared" si="122"/>
        <v>3.3874530595375067E-4</v>
      </c>
      <c r="T237" s="41">
        <f t="shared" si="123"/>
        <v>3.2884313293408035E-4</v>
      </c>
      <c r="U237" s="42">
        <f t="shared" si="142"/>
        <v>0.60789538879930316</v>
      </c>
      <c r="V237" s="42">
        <f t="shared" si="143"/>
        <v>0.60812597146409242</v>
      </c>
      <c r="W237" s="42">
        <f t="shared" si="144"/>
        <v>0.60127297805383273</v>
      </c>
      <c r="X237" s="42">
        <f t="shared" si="145"/>
        <v>6.852993410259689E-3</v>
      </c>
      <c r="Y237" s="42">
        <f t="shared" si="119"/>
        <v>4.7898922050456753E-3</v>
      </c>
      <c r="Z237" s="10">
        <f t="shared" si="146"/>
        <v>14.565887881885171</v>
      </c>
      <c r="AA237">
        <f t="shared" si="124"/>
        <v>4661444.8601482492</v>
      </c>
      <c r="AB237" s="10">
        <f t="shared" si="125"/>
        <v>4.661444860148249</v>
      </c>
      <c r="AC237" s="10">
        <f t="shared" si="126"/>
        <v>4.560444860148249</v>
      </c>
      <c r="AD237" s="3">
        <f t="shared" si="127"/>
        <v>661.4133227191079</v>
      </c>
      <c r="AI237" s="94">
        <f t="shared" si="128"/>
        <v>0.60127297805383273</v>
      </c>
    </row>
    <row r="238" spans="2:35">
      <c r="B238" s="39">
        <f t="shared" si="129"/>
        <v>210</v>
      </c>
      <c r="C238" s="42">
        <f t="shared" si="130"/>
        <v>4.5323741007194167</v>
      </c>
      <c r="D238" s="10">
        <f t="shared" si="131"/>
        <v>13.467625899280458</v>
      </c>
      <c r="E238" s="40">
        <f t="shared" si="132"/>
        <v>23.064748201439084</v>
      </c>
      <c r="F238" s="40">
        <f t="shared" si="133"/>
        <v>50</v>
      </c>
      <c r="G238" s="3">
        <f t="shared" si="134"/>
        <v>218.80575539568474</v>
      </c>
      <c r="H238" s="3">
        <f t="shared" si="135"/>
        <v>116.21860174682885</v>
      </c>
      <c r="I238">
        <f t="shared" si="120"/>
        <v>1.1621860174682886E-4</v>
      </c>
      <c r="J238" s="4">
        <f t="shared" si="136"/>
        <v>417.81816453591318</v>
      </c>
      <c r="K238" s="40">
        <f t="shared" si="137"/>
        <v>3.5951057597998832</v>
      </c>
      <c r="L238" s="40">
        <f t="shared" si="121"/>
        <v>2.4048942402001168</v>
      </c>
      <c r="M238" s="10">
        <f t="shared" si="138"/>
        <v>4.661444860148249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13.497026581554493</v>
      </c>
      <c r="Q238" s="42">
        <f t="shared" si="140"/>
        <v>0.35158285505363596</v>
      </c>
      <c r="R238" s="4">
        <f t="shared" si="141"/>
        <v>338203.07696208631</v>
      </c>
      <c r="S238">
        <f t="shared" si="122"/>
        <v>3.3820307696208631E-4</v>
      </c>
      <c r="T238" s="41">
        <f t="shared" si="123"/>
        <v>3.2938536192574471E-4</v>
      </c>
      <c r="U238" s="42">
        <f t="shared" si="142"/>
        <v>0.60692233176231203</v>
      </c>
      <c r="V238" s="42">
        <f t="shared" si="143"/>
        <v>0.60851312013855274</v>
      </c>
      <c r="W238" s="42">
        <f t="shared" si="144"/>
        <v>0.60165873813994841</v>
      </c>
      <c r="X238" s="42">
        <f t="shared" si="145"/>
        <v>6.8543819986043308E-3</v>
      </c>
      <c r="Y238" s="42">
        <f t="shared" si="119"/>
        <v>4.8008528637681173E-3</v>
      </c>
      <c r="Z238" s="10">
        <f t="shared" si="146"/>
        <v>14.575185842200243</v>
      </c>
      <c r="AA238">
        <f t="shared" si="124"/>
        <v>4664355.9655798282</v>
      </c>
      <c r="AB238" s="10">
        <f t="shared" si="125"/>
        <v>4.6643559655798281</v>
      </c>
      <c r="AC238" s="10">
        <f t="shared" si="126"/>
        <v>4.5633559655798281</v>
      </c>
      <c r="AD238" s="3">
        <f t="shared" si="127"/>
        <v>661.83552800287578</v>
      </c>
      <c r="AI238" s="94">
        <f t="shared" si="128"/>
        <v>0.60165873813994841</v>
      </c>
    </row>
    <row r="239" spans="2:35">
      <c r="B239" s="39">
        <f t="shared" si="129"/>
        <v>211</v>
      </c>
      <c r="C239" s="42">
        <f t="shared" si="130"/>
        <v>4.5539568345323662</v>
      </c>
      <c r="D239" s="10">
        <f t="shared" si="131"/>
        <v>13.446043165467508</v>
      </c>
      <c r="E239" s="40">
        <f t="shared" si="132"/>
        <v>23.107913669064985</v>
      </c>
      <c r="F239" s="40">
        <f t="shared" si="133"/>
        <v>50</v>
      </c>
      <c r="G239" s="3">
        <f t="shared" si="134"/>
        <v>218.67625899280705</v>
      </c>
      <c r="H239" s="3">
        <f t="shared" si="135"/>
        <v>116.21860174682885</v>
      </c>
      <c r="I239">
        <f t="shared" si="120"/>
        <v>1.1621860174682886E-4</v>
      </c>
      <c r="J239" s="4">
        <f t="shared" si="136"/>
        <v>419.38351376608307</v>
      </c>
      <c r="K239" s="40">
        <f t="shared" si="137"/>
        <v>3.6085747673997153</v>
      </c>
      <c r="L239" s="40">
        <f t="shared" si="121"/>
        <v>2.3914252326002847</v>
      </c>
      <c r="M239" s="10">
        <f t="shared" si="138"/>
        <v>4.6643559655798281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13.4997148574724</v>
      </c>
      <c r="Q239" s="42">
        <f t="shared" si="140"/>
        <v>0.35318160984518648</v>
      </c>
      <c r="R239" s="4">
        <f t="shared" si="141"/>
        <v>337660.61260531301</v>
      </c>
      <c r="S239">
        <f t="shared" si="122"/>
        <v>3.3766061260531304E-4</v>
      </c>
      <c r="T239" s="41">
        <f t="shared" si="123"/>
        <v>3.2992782628251798E-4</v>
      </c>
      <c r="U239" s="42">
        <f t="shared" si="142"/>
        <v>0.60594885235086449</v>
      </c>
      <c r="V239" s="42">
        <f t="shared" si="143"/>
        <v>0.60889851063616096</v>
      </c>
      <c r="W239" s="42">
        <f t="shared" si="144"/>
        <v>0.60204279979934072</v>
      </c>
      <c r="X239" s="42">
        <f t="shared" si="145"/>
        <v>6.8557108368202391E-3</v>
      </c>
      <c r="Y239" s="42">
        <f t="shared" si="119"/>
        <v>4.8118134643179685E-3</v>
      </c>
      <c r="Z239" s="10">
        <f t="shared" si="146"/>
        <v>14.58444265988526</v>
      </c>
      <c r="AA239">
        <f t="shared" si="124"/>
        <v>4667254.1896342281</v>
      </c>
      <c r="AB239" s="10">
        <f t="shared" si="125"/>
        <v>4.6672541896342281</v>
      </c>
      <c r="AC239" s="10">
        <f t="shared" si="126"/>
        <v>4.5662541896342281</v>
      </c>
      <c r="AD239" s="3">
        <f t="shared" si="127"/>
        <v>662.25586506660306</v>
      </c>
      <c r="AI239" s="94">
        <f t="shared" si="128"/>
        <v>0.60204279979934072</v>
      </c>
    </row>
    <row r="240" spans="2:35">
      <c r="B240" s="39">
        <f t="shared" si="129"/>
        <v>212</v>
      </c>
      <c r="C240" s="42">
        <f t="shared" si="130"/>
        <v>4.5755395683453157</v>
      </c>
      <c r="D240" s="10">
        <f t="shared" si="131"/>
        <v>13.424460431654557</v>
      </c>
      <c r="E240" s="40">
        <f t="shared" si="132"/>
        <v>23.151079136690885</v>
      </c>
      <c r="F240" s="40">
        <f t="shared" si="133"/>
        <v>50</v>
      </c>
      <c r="G240" s="3">
        <f t="shared" si="134"/>
        <v>218.54676258992936</v>
      </c>
      <c r="H240" s="3">
        <f t="shared" si="135"/>
        <v>116.21860174682885</v>
      </c>
      <c r="I240">
        <f t="shared" si="120"/>
        <v>1.1621860174682886E-4</v>
      </c>
      <c r="J240" s="4">
        <f t="shared" si="136"/>
        <v>420.95178979443926</v>
      </c>
      <c r="K240" s="40">
        <f t="shared" si="137"/>
        <v>3.6220689585600301</v>
      </c>
      <c r="L240" s="40">
        <f t="shared" si="121"/>
        <v>2.3779310414399699</v>
      </c>
      <c r="M240" s="10">
        <f t="shared" si="138"/>
        <v>4.6672541896342281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13.50239010324381</v>
      </c>
      <c r="Q240" s="42">
        <f t="shared" si="140"/>
        <v>0.35478004787341116</v>
      </c>
      <c r="R240" s="4">
        <f t="shared" si="141"/>
        <v>337117.91402046051</v>
      </c>
      <c r="S240">
        <f t="shared" si="122"/>
        <v>3.3711791402046051E-4</v>
      </c>
      <c r="T240" s="41">
        <f t="shared" si="123"/>
        <v>3.3047052486737051E-4</v>
      </c>
      <c r="U240" s="42">
        <f t="shared" si="142"/>
        <v>0.60497495260541734</v>
      </c>
      <c r="V240" s="42">
        <f t="shared" si="143"/>
        <v>0.60928214184745055</v>
      </c>
      <c r="W240" s="42">
        <f t="shared" si="144"/>
        <v>0.60242516202076679</v>
      </c>
      <c r="X240" s="42">
        <f t="shared" si="145"/>
        <v>6.8569798266837623E-3</v>
      </c>
      <c r="Y240" s="42">
        <f t="shared" si="119"/>
        <v>4.8227739216317091E-3</v>
      </c>
      <c r="Z240" s="10">
        <f t="shared" si="146"/>
        <v>14.593658310577799</v>
      </c>
      <c r="AA240">
        <f t="shared" si="124"/>
        <v>4670139.5246837987</v>
      </c>
      <c r="AB240" s="10">
        <f t="shared" si="125"/>
        <v>4.6701395246837984</v>
      </c>
      <c r="AC240" s="10">
        <f t="shared" si="126"/>
        <v>4.5691395246837985</v>
      </c>
      <c r="AD240" s="3">
        <f t="shared" si="127"/>
        <v>662.67433280403168</v>
      </c>
      <c r="AI240" s="94">
        <f t="shared" si="128"/>
        <v>0.60242516202076679</v>
      </c>
    </row>
    <row r="241" spans="2:35">
      <c r="B241" s="39">
        <f t="shared" si="129"/>
        <v>213</v>
      </c>
      <c r="C241" s="42">
        <f t="shared" si="130"/>
        <v>4.5971223021582652</v>
      </c>
      <c r="D241" s="10">
        <f t="shared" si="131"/>
        <v>13.402877697841607</v>
      </c>
      <c r="E241" s="40">
        <f t="shared" si="132"/>
        <v>23.194244604316786</v>
      </c>
      <c r="F241" s="40">
        <f t="shared" si="133"/>
        <v>50</v>
      </c>
      <c r="G241" s="3">
        <f t="shared" si="134"/>
        <v>218.41726618705167</v>
      </c>
      <c r="H241" s="3">
        <f t="shared" si="135"/>
        <v>116.21860174682885</v>
      </c>
      <c r="I241">
        <f t="shared" si="120"/>
        <v>1.1621860174682886E-4</v>
      </c>
      <c r="J241" s="4">
        <f t="shared" si="136"/>
        <v>422.52299262098268</v>
      </c>
      <c r="K241" s="40">
        <f t="shared" si="137"/>
        <v>3.6355883332808352</v>
      </c>
      <c r="L241" s="40">
        <f t="shared" si="121"/>
        <v>2.3644116667191648</v>
      </c>
      <c r="M241" s="10">
        <f t="shared" si="138"/>
        <v>4.6701395246837984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13.505052328103323</v>
      </c>
      <c r="Q241" s="42">
        <f t="shared" si="140"/>
        <v>0.35637817080463724</v>
      </c>
      <c r="R241" s="4">
        <f t="shared" si="141"/>
        <v>336574.98234455806</v>
      </c>
      <c r="S241">
        <f t="shared" si="122"/>
        <v>3.3657498234455804E-4</v>
      </c>
      <c r="T241" s="41">
        <f t="shared" si="123"/>
        <v>3.3101345654327298E-4</v>
      </c>
      <c r="U241" s="42">
        <f t="shared" si="142"/>
        <v>0.60400063456642661</v>
      </c>
      <c r="V241" s="42">
        <f t="shared" si="143"/>
        <v>0.6096640126696854</v>
      </c>
      <c r="W241" s="42">
        <f t="shared" si="144"/>
        <v>0.6028058237979117</v>
      </c>
      <c r="X241" s="42">
        <f t="shared" si="145"/>
        <v>6.8581888717736961E-3</v>
      </c>
      <c r="Y241" s="42">
        <f t="shared" si="119"/>
        <v>4.8337341505343698E-3</v>
      </c>
      <c r="Z241" s="10">
        <f t="shared" si="146"/>
        <v>14.602832770040155</v>
      </c>
      <c r="AA241">
        <f t="shared" si="124"/>
        <v>4673011.9631399373</v>
      </c>
      <c r="AB241" s="10">
        <f t="shared" si="125"/>
        <v>4.6730119631399374</v>
      </c>
      <c r="AC241" s="10">
        <f t="shared" si="126"/>
        <v>4.5720119631399374</v>
      </c>
      <c r="AD241" s="3">
        <f t="shared" si="127"/>
        <v>663.09093011456673</v>
      </c>
      <c r="AI241" s="94">
        <f t="shared" si="128"/>
        <v>0.6028058237979117</v>
      </c>
    </row>
    <row r="242" spans="2:35">
      <c r="B242" s="39">
        <f t="shared" si="129"/>
        <v>214</v>
      </c>
      <c r="C242" s="42">
        <f t="shared" si="130"/>
        <v>4.6187050359712147</v>
      </c>
      <c r="D242" s="10">
        <f t="shared" si="131"/>
        <v>13.381294964028656</v>
      </c>
      <c r="E242" s="40">
        <f t="shared" si="132"/>
        <v>23.237410071942687</v>
      </c>
      <c r="F242" s="40">
        <f t="shared" si="133"/>
        <v>50</v>
      </c>
      <c r="G242" s="3">
        <f t="shared" si="134"/>
        <v>218.28776978417397</v>
      </c>
      <c r="H242" s="3">
        <f t="shared" si="135"/>
        <v>116.21860174682885</v>
      </c>
      <c r="I242">
        <f t="shared" si="120"/>
        <v>1.1621860174682886E-4</v>
      </c>
      <c r="J242" s="4">
        <f t="shared" si="136"/>
        <v>424.0971222457124</v>
      </c>
      <c r="K242" s="40">
        <f t="shared" si="137"/>
        <v>3.6491328915621231</v>
      </c>
      <c r="L242" s="40">
        <f t="shared" si="121"/>
        <v>2.3508671084378769</v>
      </c>
      <c r="M242" s="10">
        <f t="shared" si="138"/>
        <v>4.6730119631399374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13.50770154123299</v>
      </c>
      <c r="Q242" s="42">
        <f t="shared" si="140"/>
        <v>0.35797598030220923</v>
      </c>
      <c r="R242" s="4">
        <f t="shared" si="141"/>
        <v>336031.81871463539</v>
      </c>
      <c r="S242">
        <f t="shared" si="122"/>
        <v>3.360318187146354E-4</v>
      </c>
      <c r="T242" s="41">
        <f t="shared" si="123"/>
        <v>3.3155662017319562E-4</v>
      </c>
      <c r="U242" s="42">
        <f t="shared" si="142"/>
        <v>0.60302590027434888</v>
      </c>
      <c r="V242" s="42">
        <f t="shared" si="143"/>
        <v>0.61004412200510871</v>
      </c>
      <c r="W242" s="42">
        <f t="shared" si="144"/>
        <v>0.60318478412961241</v>
      </c>
      <c r="X242" s="42">
        <f t="shared" si="145"/>
        <v>6.8593378754963075E-3</v>
      </c>
      <c r="Y242" s="42">
        <f t="shared" si="119"/>
        <v>4.8446940657388927E-3</v>
      </c>
      <c r="Z242" s="10">
        <f t="shared" si="146"/>
        <v>14.611966014155183</v>
      </c>
      <c r="AA242">
        <f t="shared" si="124"/>
        <v>4675871.4974517897</v>
      </c>
      <c r="AB242" s="10">
        <f t="shared" si="125"/>
        <v>4.6758714974517899</v>
      </c>
      <c r="AC242" s="10">
        <f t="shared" si="126"/>
        <v>4.5748714974517899</v>
      </c>
      <c r="AD242" s="3">
        <f t="shared" si="127"/>
        <v>663.5056559030877</v>
      </c>
      <c r="AI242" s="94">
        <f t="shared" si="128"/>
        <v>0.60318478412961241</v>
      </c>
    </row>
    <row r="243" spans="2:35">
      <c r="B243" s="39">
        <f t="shared" si="129"/>
        <v>215</v>
      </c>
      <c r="C243" s="42">
        <f t="shared" si="130"/>
        <v>4.6402877697841642</v>
      </c>
      <c r="D243" s="10">
        <f t="shared" si="131"/>
        <v>13.359712230215706</v>
      </c>
      <c r="E243" s="40">
        <f t="shared" si="132"/>
        <v>23.280575539568588</v>
      </c>
      <c r="F243" s="40">
        <f t="shared" si="133"/>
        <v>50</v>
      </c>
      <c r="G243" s="3">
        <f t="shared" si="134"/>
        <v>218.15827338129628</v>
      </c>
      <c r="H243" s="3">
        <f t="shared" si="135"/>
        <v>116.21860174682885</v>
      </c>
      <c r="I243">
        <f t="shared" si="120"/>
        <v>1.1621860174682886E-4</v>
      </c>
      <c r="J243" s="4">
        <f t="shared" si="136"/>
        <v>425.67417866862888</v>
      </c>
      <c r="K243" s="40">
        <f t="shared" si="137"/>
        <v>3.6627026334038977</v>
      </c>
      <c r="L243" s="40">
        <f t="shared" si="121"/>
        <v>2.3372973665961023</v>
      </c>
      <c r="M243" s="10">
        <f t="shared" si="138"/>
        <v>4.6758714974517899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13.510337751761337</v>
      </c>
      <c r="Q243" s="42">
        <f t="shared" si="140"/>
        <v>0.35957347802650824</v>
      </c>
      <c r="R243" s="4">
        <f t="shared" si="141"/>
        <v>335488.42426772183</v>
      </c>
      <c r="S243">
        <f t="shared" si="122"/>
        <v>3.3548842426772181E-4</v>
      </c>
      <c r="T243" s="41">
        <f t="shared" si="123"/>
        <v>3.3210001462010921E-4</v>
      </c>
      <c r="U243" s="42">
        <f t="shared" si="142"/>
        <v>0.60205075176964018</v>
      </c>
      <c r="V243" s="42">
        <f t="shared" si="143"/>
        <v>0.61042246876226303</v>
      </c>
      <c r="W243" s="42">
        <f t="shared" si="144"/>
        <v>0.60356204201968622</v>
      </c>
      <c r="X243" s="42">
        <f t="shared" si="145"/>
        <v>6.8604267425768084E-3</v>
      </c>
      <c r="Y243" s="42">
        <f t="shared" si="119"/>
        <v>4.8556535818478795E-3</v>
      </c>
      <c r="Z243" s="10">
        <f t="shared" si="146"/>
        <v>14.621058018929283</v>
      </c>
      <c r="AA243">
        <f t="shared" si="124"/>
        <v>4678718.1201071832</v>
      </c>
      <c r="AB243" s="10">
        <f t="shared" si="125"/>
        <v>4.6787181201071828</v>
      </c>
      <c r="AC243" s="10">
        <f t="shared" si="126"/>
        <v>4.5777181201071828</v>
      </c>
      <c r="AD243" s="3">
        <f t="shared" si="127"/>
        <v>663.91850908008462</v>
      </c>
      <c r="AI243" s="94">
        <f t="shared" si="128"/>
        <v>0.60356204201968622</v>
      </c>
    </row>
    <row r="244" spans="2:35">
      <c r="B244" s="39">
        <f t="shared" si="129"/>
        <v>216</v>
      </c>
      <c r="C244" s="42">
        <f t="shared" si="130"/>
        <v>4.6618705035971137</v>
      </c>
      <c r="D244" s="10">
        <f t="shared" si="131"/>
        <v>13.338129496402756</v>
      </c>
      <c r="E244" s="40">
        <f t="shared" si="132"/>
        <v>23.323741007194489</v>
      </c>
      <c r="F244" s="40">
        <f t="shared" si="133"/>
        <v>50</v>
      </c>
      <c r="G244" s="3">
        <f t="shared" si="134"/>
        <v>218.02877697841859</v>
      </c>
      <c r="H244" s="3">
        <f t="shared" si="135"/>
        <v>116.21860174682885</v>
      </c>
      <c r="I244">
        <f t="shared" si="120"/>
        <v>1.1621860174682886E-4</v>
      </c>
      <c r="J244" s="4">
        <f t="shared" si="136"/>
        <v>427.2541618897319</v>
      </c>
      <c r="K244" s="40">
        <f t="shared" si="137"/>
        <v>3.6762975588061573</v>
      </c>
      <c r="L244" s="40">
        <f t="shared" si="121"/>
        <v>2.3237024411938427</v>
      </c>
      <c r="M244" s="10">
        <f t="shared" si="138"/>
        <v>4.6787181201071828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13.512960968764416</v>
      </c>
      <c r="Q244" s="42">
        <f t="shared" si="140"/>
        <v>0.36117066563497086</v>
      </c>
      <c r="R244" s="4">
        <f t="shared" si="141"/>
        <v>334944.80014084704</v>
      </c>
      <c r="S244">
        <f t="shared" si="122"/>
        <v>3.3494480014084702E-4</v>
      </c>
      <c r="T244" s="41">
        <f t="shared" si="123"/>
        <v>3.32643638746984E-4</v>
      </c>
      <c r="U244" s="42">
        <f t="shared" si="142"/>
        <v>0.60107519109275709</v>
      </c>
      <c r="V244" s="42">
        <f t="shared" si="143"/>
        <v>0.61079905185473216</v>
      </c>
      <c r="W244" s="42">
        <f t="shared" si="144"/>
        <v>0.60393759647705314</v>
      </c>
      <c r="X244" s="42">
        <f t="shared" si="145"/>
        <v>6.8614553776790155E-3</v>
      </c>
      <c r="Y244" s="42">
        <f t="shared" si="119"/>
        <v>4.8666126133531272E-3</v>
      </c>
      <c r="Z244" s="10">
        <f t="shared" si="146"/>
        <v>14.630108760488815</v>
      </c>
      <c r="AA244">
        <f t="shared" si="124"/>
        <v>4681551.8236314999</v>
      </c>
      <c r="AB244" s="10">
        <f t="shared" si="125"/>
        <v>4.6815518236314997</v>
      </c>
      <c r="AC244" s="10">
        <f t="shared" si="126"/>
        <v>4.5805518236314997</v>
      </c>
      <c r="AD244" s="3">
        <f t="shared" si="127"/>
        <v>664.3294885614938</v>
      </c>
      <c r="AI244" s="94">
        <f t="shared" si="128"/>
        <v>0.60393759647705314</v>
      </c>
    </row>
    <row r="245" spans="2:35">
      <c r="B245" s="39">
        <f t="shared" si="129"/>
        <v>217</v>
      </c>
      <c r="C245" s="42">
        <f t="shared" si="130"/>
        <v>4.6834532374100633</v>
      </c>
      <c r="D245" s="10">
        <f t="shared" si="131"/>
        <v>13.316546762589805</v>
      </c>
      <c r="E245" s="40">
        <f t="shared" si="132"/>
        <v>23.366906474820389</v>
      </c>
      <c r="F245" s="40">
        <f t="shared" si="133"/>
        <v>50</v>
      </c>
      <c r="G245" s="3">
        <f t="shared" si="134"/>
        <v>217.8992805755409</v>
      </c>
      <c r="H245" s="3">
        <f t="shared" si="135"/>
        <v>116.21860174682885</v>
      </c>
      <c r="I245">
        <f t="shared" si="120"/>
        <v>1.1621860174682886E-4</v>
      </c>
      <c r="J245" s="4">
        <f t="shared" si="136"/>
        <v>428.83707190902169</v>
      </c>
      <c r="K245" s="40">
        <f t="shared" si="137"/>
        <v>3.6899176677689032</v>
      </c>
      <c r="L245" s="40">
        <f t="shared" si="121"/>
        <v>2.3100823322310968</v>
      </c>
      <c r="M245" s="10">
        <f t="shared" si="138"/>
        <v>4.6815518236314997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13.515571201264972</v>
      </c>
      <c r="Q245" s="42">
        <f t="shared" si="140"/>
        <v>0.36276754478210815</v>
      </c>
      <c r="R245" s="4">
        <f t="shared" si="141"/>
        <v>334400.94747104042</v>
      </c>
      <c r="S245">
        <f t="shared" si="122"/>
        <v>3.3440094747104042E-4</v>
      </c>
      <c r="T245" s="41">
        <f t="shared" si="123"/>
        <v>3.3318749141679059E-4</v>
      </c>
      <c r="U245" s="42">
        <f t="shared" si="142"/>
        <v>0.60009922028415552</v>
      </c>
      <c r="V245" s="42">
        <f t="shared" si="143"/>
        <v>0.61117387020249847</v>
      </c>
      <c r="W245" s="42">
        <f t="shared" si="144"/>
        <v>0.6043114465155881</v>
      </c>
      <c r="X245" s="42">
        <f t="shared" si="145"/>
        <v>6.8624236869103683E-3</v>
      </c>
      <c r="Y245" s="42">
        <f t="shared" si="119"/>
        <v>4.8775710746375755E-3</v>
      </c>
      <c r="Z245" s="10">
        <f t="shared" si="146"/>
        <v>14.639118215083677</v>
      </c>
      <c r="AA245">
        <f t="shared" si="124"/>
        <v>4684372.6005888022</v>
      </c>
      <c r="AB245" s="10">
        <f t="shared" si="125"/>
        <v>4.6843726005888024</v>
      </c>
      <c r="AC245" s="10">
        <f t="shared" si="126"/>
        <v>4.5833726005888025</v>
      </c>
      <c r="AD245" s="3">
        <f t="shared" si="127"/>
        <v>664.73859326886179</v>
      </c>
      <c r="AI245" s="94">
        <f t="shared" si="128"/>
        <v>0.6043114465155881</v>
      </c>
    </row>
    <row r="246" spans="2:35">
      <c r="B246" s="39">
        <f t="shared" si="129"/>
        <v>218</v>
      </c>
      <c r="C246" s="42">
        <f t="shared" si="130"/>
        <v>4.7050359712230128</v>
      </c>
      <c r="D246" s="10">
        <f t="shared" si="131"/>
        <v>13.294964028776855</v>
      </c>
      <c r="E246" s="40">
        <f t="shared" si="132"/>
        <v>23.41007194244629</v>
      </c>
      <c r="F246" s="40">
        <f t="shared" si="133"/>
        <v>50</v>
      </c>
      <c r="G246" s="3">
        <f t="shared" si="134"/>
        <v>217.76978417266321</v>
      </c>
      <c r="H246" s="3">
        <f t="shared" si="135"/>
        <v>116.21860174682885</v>
      </c>
      <c r="I246">
        <f t="shared" si="120"/>
        <v>1.1621860174682886E-4</v>
      </c>
      <c r="J246" s="4">
        <f t="shared" si="136"/>
        <v>430.42290872649824</v>
      </c>
      <c r="K246" s="40">
        <f t="shared" si="137"/>
        <v>3.7035629602921358</v>
      </c>
      <c r="L246" s="40">
        <f t="shared" si="121"/>
        <v>2.2964370397078642</v>
      </c>
      <c r="M246" s="10">
        <f t="shared" si="138"/>
        <v>4.6843726005888024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13.518168458233676</v>
      </c>
      <c r="Q246" s="42">
        <f t="shared" si="140"/>
        <v>0.36436411711952449</v>
      </c>
      <c r="R246" s="4">
        <f t="shared" si="141"/>
        <v>333856.86739533156</v>
      </c>
      <c r="S246">
        <f t="shared" si="122"/>
        <v>3.3385686739533156E-4</v>
      </c>
      <c r="T246" s="41">
        <f t="shared" si="123"/>
        <v>3.3373157149249946E-4</v>
      </c>
      <c r="U246" s="42">
        <f t="shared" si="142"/>
        <v>0.59912284138429228</v>
      </c>
      <c r="V246" s="42">
        <f t="shared" si="143"/>
        <v>0.61154692273027322</v>
      </c>
      <c r="W246" s="42">
        <f t="shared" si="144"/>
        <v>0.60468359115426917</v>
      </c>
      <c r="X246" s="42">
        <f t="shared" si="145"/>
        <v>6.8633315760040503E-3</v>
      </c>
      <c r="Y246" s="42">
        <f t="shared" si="119"/>
        <v>4.8885288799743395E-3</v>
      </c>
      <c r="Z246" s="10">
        <f t="shared" si="146"/>
        <v>14.648086359082177</v>
      </c>
      <c r="AA246">
        <f t="shared" si="124"/>
        <v>4687180.443580227</v>
      </c>
      <c r="AB246" s="10">
        <f t="shared" si="125"/>
        <v>4.6871804435802273</v>
      </c>
      <c r="AC246" s="10">
        <f t="shared" si="126"/>
        <v>4.5861804435802274</v>
      </c>
      <c r="AD246" s="3">
        <f t="shared" si="127"/>
        <v>665.14582212911193</v>
      </c>
      <c r="AI246" s="94">
        <f t="shared" si="128"/>
        <v>0.60468359115426917</v>
      </c>
    </row>
    <row r="247" spans="2:35">
      <c r="B247" s="39">
        <f t="shared" si="129"/>
        <v>219</v>
      </c>
      <c r="C247" s="42">
        <f t="shared" si="130"/>
        <v>4.7266187050359623</v>
      </c>
      <c r="D247" s="10">
        <f t="shared" si="131"/>
        <v>13.273381294963905</v>
      </c>
      <c r="E247" s="40">
        <f t="shared" si="132"/>
        <v>23.453237410072191</v>
      </c>
      <c r="F247" s="40">
        <f t="shared" si="133"/>
        <v>50</v>
      </c>
      <c r="G247" s="3">
        <f t="shared" si="134"/>
        <v>217.64028776978552</v>
      </c>
      <c r="H247" s="3">
        <f t="shared" si="135"/>
        <v>116.21860174682885</v>
      </c>
      <c r="I247">
        <f t="shared" si="120"/>
        <v>1.1621860174682886E-4</v>
      </c>
      <c r="J247" s="4">
        <f t="shared" si="136"/>
        <v>432.01167234216132</v>
      </c>
      <c r="K247" s="40">
        <f t="shared" si="137"/>
        <v>3.717233436375853</v>
      </c>
      <c r="L247" s="40">
        <f t="shared" si="121"/>
        <v>2.282766563624147</v>
      </c>
      <c r="M247" s="10">
        <f t="shared" si="138"/>
        <v>4.6871804435802273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13.520752748587835</v>
      </c>
      <c r="Q247" s="42">
        <f t="shared" si="140"/>
        <v>0.36596038429593625</v>
      </c>
      <c r="R247" s="4">
        <f t="shared" si="141"/>
        <v>333312.56105074991</v>
      </c>
      <c r="S247">
        <f t="shared" si="122"/>
        <v>3.3331256105074991E-4</v>
      </c>
      <c r="T247" s="41">
        <f t="shared" si="123"/>
        <v>3.3427587783708111E-4</v>
      </c>
      <c r="U247" s="42">
        <f t="shared" si="142"/>
        <v>0.59814605643362317</v>
      </c>
      <c r="V247" s="42">
        <f t="shared" si="143"/>
        <v>0.61191820836961486</v>
      </c>
      <c r="W247" s="42">
        <f t="shared" si="144"/>
        <v>0.60505402941696551</v>
      </c>
      <c r="X247" s="42">
        <f t="shared" si="145"/>
        <v>6.8641789526493469E-3</v>
      </c>
      <c r="Y247" s="42">
        <f t="shared" si="119"/>
        <v>4.8994859435294701E-3</v>
      </c>
      <c r="Z247" s="10">
        <f t="shared" si="146"/>
        <v>14.657013168977077</v>
      </c>
      <c r="AA247">
        <f t="shared" si="124"/>
        <v>4689975.3452458754</v>
      </c>
      <c r="AB247" s="10">
        <f t="shared" si="125"/>
        <v>4.689975345245875</v>
      </c>
      <c r="AC247" s="10">
        <f t="shared" si="126"/>
        <v>4.588975345245875</v>
      </c>
      <c r="AD247" s="3">
        <f t="shared" si="127"/>
        <v>665.55117407481873</v>
      </c>
      <c r="AI247" s="94">
        <f t="shared" si="128"/>
        <v>0.60505402941696551</v>
      </c>
    </row>
    <row r="248" spans="2:35">
      <c r="B248" s="39">
        <f t="shared" si="129"/>
        <v>220</v>
      </c>
      <c r="C248" s="42">
        <f t="shared" si="130"/>
        <v>4.7482014388489118</v>
      </c>
      <c r="D248" s="10">
        <f t="shared" si="131"/>
        <v>13.251798561150954</v>
      </c>
      <c r="E248" s="40">
        <f t="shared" si="132"/>
        <v>23.496402877698092</v>
      </c>
      <c r="F248" s="40">
        <f t="shared" si="133"/>
        <v>50</v>
      </c>
      <c r="G248" s="3">
        <f t="shared" si="134"/>
        <v>217.51079136690782</v>
      </c>
      <c r="H248" s="3">
        <f t="shared" si="135"/>
        <v>116.21860174682885</v>
      </c>
      <c r="I248">
        <f t="shared" si="120"/>
        <v>1.1621860174682886E-4</v>
      </c>
      <c r="J248" s="4">
        <f t="shared" si="136"/>
        <v>433.60336275601117</v>
      </c>
      <c r="K248" s="40">
        <f t="shared" si="137"/>
        <v>3.730929096020057</v>
      </c>
      <c r="L248" s="40">
        <f t="shared" si="121"/>
        <v>2.269070903979943</v>
      </c>
      <c r="M248" s="10">
        <f t="shared" si="138"/>
        <v>4.689975345245875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13.523324081193346</v>
      </c>
      <c r="Q248" s="42">
        <f t="shared" si="140"/>
        <v>0.36755634795719055</v>
      </c>
      <c r="R248" s="4">
        <f t="shared" si="141"/>
        <v>332768.02957432502</v>
      </c>
      <c r="S248">
        <f t="shared" si="122"/>
        <v>3.3276802957432503E-4</v>
      </c>
      <c r="T248" s="41">
        <f t="shared" si="123"/>
        <v>3.3482040931350599E-4</v>
      </c>
      <c r="U248" s="42">
        <f t="shared" si="142"/>
        <v>0.597168867472605</v>
      </c>
      <c r="V248" s="42">
        <f t="shared" si="143"/>
        <v>0.61228772605647852</v>
      </c>
      <c r="W248" s="42">
        <f t="shared" si="144"/>
        <v>0.60542276033268694</v>
      </c>
      <c r="X248" s="42">
        <f t="shared" si="145"/>
        <v>6.8649657237915829E-3</v>
      </c>
      <c r="Y248" s="42">
        <f t="shared" si="119"/>
        <v>4.9104421793603982E-3</v>
      </c>
      <c r="Z248" s="10">
        <f t="shared" si="146"/>
        <v>14.665898621378696</v>
      </c>
      <c r="AA248">
        <f t="shared" si="124"/>
        <v>4692757.2982626529</v>
      </c>
      <c r="AB248" s="10">
        <f t="shared" si="125"/>
        <v>4.6927572982626531</v>
      </c>
      <c r="AC248" s="10">
        <f t="shared" si="126"/>
        <v>4.5917572982626531</v>
      </c>
      <c r="AD248" s="3">
        <f t="shared" si="127"/>
        <v>665.95464804389451</v>
      </c>
      <c r="AI248" s="94">
        <f t="shared" si="128"/>
        <v>0.60542276033268694</v>
      </c>
    </row>
    <row r="249" spans="2:35">
      <c r="B249" s="39">
        <f t="shared" si="129"/>
        <v>221</v>
      </c>
      <c r="C249" s="42">
        <f t="shared" si="130"/>
        <v>4.7697841726618613</v>
      </c>
      <c r="D249" s="10">
        <f t="shared" si="131"/>
        <v>13.230215827338004</v>
      </c>
      <c r="E249" s="40">
        <f t="shared" si="132"/>
        <v>23.539568345323993</v>
      </c>
      <c r="F249" s="40">
        <f t="shared" si="133"/>
        <v>50</v>
      </c>
      <c r="G249" s="3">
        <f t="shared" si="134"/>
        <v>217.38129496403013</v>
      </c>
      <c r="H249" s="3">
        <f t="shared" si="135"/>
        <v>116.21860174682885</v>
      </c>
      <c r="I249">
        <f t="shared" si="120"/>
        <v>1.1621860174682886E-4</v>
      </c>
      <c r="J249" s="4">
        <f t="shared" si="136"/>
        <v>435.19797996804755</v>
      </c>
      <c r="K249" s="40">
        <f t="shared" si="137"/>
        <v>3.7446499392247454</v>
      </c>
      <c r="L249" s="40">
        <f t="shared" si="121"/>
        <v>2.2553500607752546</v>
      </c>
      <c r="M249" s="10">
        <f t="shared" si="138"/>
        <v>4.6927572982626531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13.525882464862885</v>
      </c>
      <c r="Q249" s="42">
        <f t="shared" si="140"/>
        <v>0.36915200974628393</v>
      </c>
      <c r="R249" s="4">
        <f t="shared" si="141"/>
        <v>332223.27410308638</v>
      </c>
      <c r="S249">
        <f t="shared" si="122"/>
        <v>3.322232741030864E-4</v>
      </c>
      <c r="T249" s="41">
        <f t="shared" si="123"/>
        <v>3.3536516478474462E-4</v>
      </c>
      <c r="U249" s="42">
        <f t="shared" si="142"/>
        <v>0.59619127654169357</v>
      </c>
      <c r="V249" s="42">
        <f t="shared" si="143"/>
        <v>0.61265547473370419</v>
      </c>
      <c r="W249" s="42">
        <f t="shared" si="144"/>
        <v>0.60578978293529862</v>
      </c>
      <c r="X249" s="42">
        <f t="shared" si="145"/>
        <v>6.865691798405571E-3</v>
      </c>
      <c r="Y249" s="42">
        <f t="shared" si="119"/>
        <v>4.9213975014188059E-3</v>
      </c>
      <c r="Z249" s="10">
        <f t="shared" si="146"/>
        <v>14.674742693021273</v>
      </c>
      <c r="AA249">
        <f t="shared" si="124"/>
        <v>4695526.2953462657</v>
      </c>
      <c r="AB249" s="10">
        <f t="shared" si="125"/>
        <v>4.6955262953462658</v>
      </c>
      <c r="AC249" s="10">
        <f t="shared" si="126"/>
        <v>4.5945262953462658</v>
      </c>
      <c r="AD249" s="3">
        <f t="shared" si="127"/>
        <v>666.35624297987897</v>
      </c>
      <c r="AI249" s="94">
        <f t="shared" si="128"/>
        <v>0.60578978293529862</v>
      </c>
    </row>
    <row r="250" spans="2:35">
      <c r="B250" s="39">
        <f t="shared" si="129"/>
        <v>222</v>
      </c>
      <c r="C250" s="42">
        <f t="shared" si="130"/>
        <v>4.7913669064748108</v>
      </c>
      <c r="D250" s="10">
        <f t="shared" si="131"/>
        <v>13.208633093525053</v>
      </c>
      <c r="E250" s="40">
        <f t="shared" si="132"/>
        <v>23.582733812949893</v>
      </c>
      <c r="F250" s="40">
        <f t="shared" si="133"/>
        <v>50</v>
      </c>
      <c r="G250" s="3">
        <f t="shared" si="134"/>
        <v>217.25179856115244</v>
      </c>
      <c r="H250" s="3">
        <f t="shared" si="135"/>
        <v>116.21860174682885</v>
      </c>
      <c r="I250">
        <f t="shared" si="120"/>
        <v>1.1621860174682886E-4</v>
      </c>
      <c r="J250" s="4">
        <f t="shared" si="136"/>
        <v>436.79552397827069</v>
      </c>
      <c r="K250" s="40">
        <f t="shared" si="137"/>
        <v>3.7583959659899207</v>
      </c>
      <c r="L250" s="40">
        <f t="shared" si="121"/>
        <v>2.2416040340100793</v>
      </c>
      <c r="M250" s="10">
        <f t="shared" si="138"/>
        <v>4.6955262953462658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13.528427908357948</v>
      </c>
      <c r="Q250" s="42">
        <f t="shared" si="140"/>
        <v>0.3707473713033807</v>
      </c>
      <c r="R250" s="4">
        <f t="shared" si="141"/>
        <v>331678.2957740635</v>
      </c>
      <c r="S250">
        <f t="shared" si="122"/>
        <v>3.3167829577406352E-4</v>
      </c>
      <c r="T250" s="41">
        <f t="shared" si="123"/>
        <v>3.359101431137675E-4</v>
      </c>
      <c r="U250" s="42">
        <f t="shared" si="142"/>
        <v>0.59521328568134557</v>
      </c>
      <c r="V250" s="42">
        <f t="shared" si="143"/>
        <v>0.61302145334863056</v>
      </c>
      <c r="W250" s="42">
        <f t="shared" si="144"/>
        <v>0.60615509626378505</v>
      </c>
      <c r="X250" s="42">
        <f t="shared" si="145"/>
        <v>6.8663570848455091E-3</v>
      </c>
      <c r="Y250" s="42">
        <f t="shared" si="119"/>
        <v>4.9323518235492676E-3</v>
      </c>
      <c r="Z250" s="10">
        <f t="shared" si="146"/>
        <v>14.683545360756662</v>
      </c>
      <c r="AA250">
        <f t="shared" si="124"/>
        <v>4698282.3292492433</v>
      </c>
      <c r="AB250" s="10">
        <f t="shared" si="125"/>
        <v>4.6982823292492428</v>
      </c>
      <c r="AC250" s="10">
        <f t="shared" si="126"/>
        <v>4.5972823292492428</v>
      </c>
      <c r="AD250" s="3">
        <f t="shared" si="127"/>
        <v>666.75595783165238</v>
      </c>
      <c r="AI250" s="94">
        <f t="shared" si="128"/>
        <v>0.60615509626378505</v>
      </c>
    </row>
    <row r="251" spans="2:35">
      <c r="B251" s="39">
        <f t="shared" si="129"/>
        <v>223</v>
      </c>
      <c r="C251" s="42">
        <f t="shared" si="130"/>
        <v>4.8129496402877603</v>
      </c>
      <c r="D251" s="10">
        <f t="shared" si="131"/>
        <v>13.187050359712103</v>
      </c>
      <c r="E251" s="40">
        <f t="shared" si="132"/>
        <v>23.625899280575794</v>
      </c>
      <c r="F251" s="40">
        <f t="shared" si="133"/>
        <v>50</v>
      </c>
      <c r="G251" s="3">
        <f t="shared" si="134"/>
        <v>217.12230215827475</v>
      </c>
      <c r="H251" s="3">
        <f t="shared" si="135"/>
        <v>116.21860174682885</v>
      </c>
      <c r="I251">
        <f t="shared" si="120"/>
        <v>1.1621860174682886E-4</v>
      </c>
      <c r="J251" s="4">
        <f t="shared" si="136"/>
        <v>438.3959947866806</v>
      </c>
      <c r="K251" s="40">
        <f t="shared" si="137"/>
        <v>3.7721671763155822</v>
      </c>
      <c r="L251" s="40">
        <f t="shared" si="121"/>
        <v>2.2278328236844178</v>
      </c>
      <c r="M251" s="10">
        <f t="shared" si="138"/>
        <v>4.6982823292492428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13.530960420387212</v>
      </c>
      <c r="Q251" s="42">
        <f t="shared" si="140"/>
        <v>0.37234243426583169</v>
      </c>
      <c r="R251" s="4">
        <f t="shared" si="141"/>
        <v>331133.09572428593</v>
      </c>
      <c r="S251">
        <f t="shared" si="122"/>
        <v>3.3113309572428592E-4</v>
      </c>
      <c r="T251" s="41">
        <f t="shared" si="123"/>
        <v>3.364553431635451E-4</v>
      </c>
      <c r="U251" s="42">
        <f t="shared" si="142"/>
        <v>0.59423489693201725</v>
      </c>
      <c r="V251" s="42">
        <f t="shared" si="143"/>
        <v>0.61338566085499047</v>
      </c>
      <c r="W251" s="42">
        <f t="shared" si="144"/>
        <v>0.60651869936198866</v>
      </c>
      <c r="X251" s="42">
        <f t="shared" si="145"/>
        <v>6.8669614930018108E-3</v>
      </c>
      <c r="Y251" s="42">
        <f t="shared" si="119"/>
        <v>4.9433050594913323E-3</v>
      </c>
      <c r="Z251" s="10">
        <f t="shared" si="146"/>
        <v>14.692306601558347</v>
      </c>
      <c r="AA251">
        <f t="shared" si="124"/>
        <v>4701025.3927621963</v>
      </c>
      <c r="AB251" s="10">
        <f t="shared" si="125"/>
        <v>4.7010253927621966</v>
      </c>
      <c r="AC251" s="10">
        <f t="shared" si="126"/>
        <v>4.6000253927621966</v>
      </c>
      <c r="AD251" s="3">
        <f t="shared" si="127"/>
        <v>667.15379155361802</v>
      </c>
      <c r="AI251" s="94">
        <f t="shared" si="128"/>
        <v>0.60651869936198866</v>
      </c>
    </row>
    <row r="252" spans="2:35">
      <c r="B252" s="39">
        <f t="shared" si="129"/>
        <v>224</v>
      </c>
      <c r="C252" s="42">
        <f t="shared" si="130"/>
        <v>4.8345323741007098</v>
      </c>
      <c r="D252" s="10">
        <f t="shared" si="131"/>
        <v>13.165467625899153</v>
      </c>
      <c r="E252" s="40">
        <f t="shared" si="132"/>
        <v>23.669064748201695</v>
      </c>
      <c r="F252" s="40">
        <f t="shared" si="133"/>
        <v>50</v>
      </c>
      <c r="G252" s="3">
        <f t="shared" si="134"/>
        <v>216.99280575539706</v>
      </c>
      <c r="H252" s="3">
        <f t="shared" si="135"/>
        <v>116.21860174682885</v>
      </c>
      <c r="I252">
        <f t="shared" si="120"/>
        <v>1.1621860174682886E-4</v>
      </c>
      <c r="J252" s="4">
        <f t="shared" si="136"/>
        <v>439.99939239327705</v>
      </c>
      <c r="K252" s="40">
        <f t="shared" si="137"/>
        <v>3.7859635702017287</v>
      </c>
      <c r="L252" s="40">
        <f t="shared" si="121"/>
        <v>2.2140364297982713</v>
      </c>
      <c r="M252" s="10">
        <f t="shared" si="138"/>
        <v>4.7010253927621966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13.533480009607903</v>
      </c>
      <c r="Q252" s="42">
        <f t="shared" si="140"/>
        <v>0.37393720026819233</v>
      </c>
      <c r="R252" s="4">
        <f t="shared" si="141"/>
        <v>330587.67509078316</v>
      </c>
      <c r="S252">
        <f t="shared" si="122"/>
        <v>3.3058767509078316E-4</v>
      </c>
      <c r="T252" s="41">
        <f t="shared" si="123"/>
        <v>3.3700076379704786E-4</v>
      </c>
      <c r="U252" s="42">
        <f t="shared" si="142"/>
        <v>0.59325611233416486</v>
      </c>
      <c r="V252" s="42">
        <f t="shared" si="143"/>
        <v>0.6137480962119537</v>
      </c>
      <c r="W252" s="42">
        <f t="shared" si="144"/>
        <v>0.60688059127877581</v>
      </c>
      <c r="X252" s="42">
        <f t="shared" si="145"/>
        <v>6.8675049331778926E-3</v>
      </c>
      <c r="Y252" s="42">
        <f t="shared" si="119"/>
        <v>4.954257122879808E-3</v>
      </c>
      <c r="Z252" s="10">
        <f t="shared" si="146"/>
        <v>14.701026392520026</v>
      </c>
      <c r="AA252">
        <f t="shared" si="124"/>
        <v>4703755.4787133737</v>
      </c>
      <c r="AB252" s="10">
        <f t="shared" si="125"/>
        <v>4.703755478713374</v>
      </c>
      <c r="AC252" s="10">
        <f t="shared" si="126"/>
        <v>4.602755478713374</v>
      </c>
      <c r="AD252" s="3">
        <f t="shared" si="127"/>
        <v>667.54974310563796</v>
      </c>
      <c r="AI252" s="94">
        <f t="shared" si="128"/>
        <v>0.60688059127877581</v>
      </c>
    </row>
    <row r="253" spans="2:35">
      <c r="B253" s="39">
        <f t="shared" si="129"/>
        <v>225</v>
      </c>
      <c r="C253" s="42">
        <f t="shared" si="130"/>
        <v>4.8561151079136593</v>
      </c>
      <c r="D253" s="10">
        <f t="shared" si="131"/>
        <v>13.143884892086202</v>
      </c>
      <c r="E253" s="40">
        <f t="shared" si="132"/>
        <v>23.712230215827596</v>
      </c>
      <c r="F253" s="40">
        <f t="shared" si="133"/>
        <v>50</v>
      </c>
      <c r="G253" s="3">
        <f t="shared" si="134"/>
        <v>216.86330935251937</v>
      </c>
      <c r="H253" s="3">
        <f t="shared" si="135"/>
        <v>116.21860174682885</v>
      </c>
      <c r="I253">
        <f t="shared" si="120"/>
        <v>1.1621860174682886E-4</v>
      </c>
      <c r="J253" s="4">
        <f t="shared" si="136"/>
        <v>441.60571679806026</v>
      </c>
      <c r="K253" s="40">
        <f t="shared" si="137"/>
        <v>3.7997851476483619</v>
      </c>
      <c r="L253" s="40">
        <f t="shared" si="121"/>
        <v>2.2002148523516381</v>
      </c>
      <c r="M253" s="10">
        <f t="shared" si="138"/>
        <v>4.703755478713374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13.535986684625549</v>
      </c>
      <c r="Q253" s="42">
        <f t="shared" si="140"/>
        <v>0.37553167094224105</v>
      </c>
      <c r="R253" s="4">
        <f t="shared" si="141"/>
        <v>330042.03501058463</v>
      </c>
      <c r="S253">
        <f t="shared" si="122"/>
        <v>3.3004203501058461E-4</v>
      </c>
      <c r="T253" s="41">
        <f t="shared" si="123"/>
        <v>3.3754640387724641E-4</v>
      </c>
      <c r="U253" s="42">
        <f t="shared" si="142"/>
        <v>0.59227693392824465</v>
      </c>
      <c r="V253" s="42">
        <f t="shared" si="143"/>
        <v>0.61410875838428358</v>
      </c>
      <c r="W253" s="42">
        <f t="shared" si="144"/>
        <v>0.60724077106797847</v>
      </c>
      <c r="X253" s="42">
        <f t="shared" si="145"/>
        <v>6.8679873163051131E-3</v>
      </c>
      <c r="Y253" s="42">
        <f t="shared" si="119"/>
        <v>4.9652079272453952E-3</v>
      </c>
      <c r="Z253" s="10">
        <f t="shared" si="146"/>
        <v>14.709704710855293</v>
      </c>
      <c r="AA253">
        <f t="shared" si="124"/>
        <v>4706472.5799685623</v>
      </c>
      <c r="AB253" s="10">
        <f t="shared" si="125"/>
        <v>4.7064725799685627</v>
      </c>
      <c r="AC253" s="10">
        <f t="shared" si="126"/>
        <v>4.6054725799685627</v>
      </c>
      <c r="AD253" s="3">
        <f t="shared" si="127"/>
        <v>667.9438114530185</v>
      </c>
      <c r="AI253" s="94">
        <f t="shared" si="128"/>
        <v>0.60724077106797847</v>
      </c>
    </row>
    <row r="254" spans="2:35">
      <c r="B254" s="39">
        <f t="shared" si="129"/>
        <v>226</v>
      </c>
      <c r="C254" s="42">
        <f t="shared" si="130"/>
        <v>4.8776978417266088</v>
      </c>
      <c r="D254" s="10">
        <f t="shared" si="131"/>
        <v>13.122302158273252</v>
      </c>
      <c r="E254" s="40">
        <f t="shared" si="132"/>
        <v>23.755395683453497</v>
      </c>
      <c r="F254" s="40">
        <f t="shared" si="133"/>
        <v>50</v>
      </c>
      <c r="G254" s="3">
        <f t="shared" si="134"/>
        <v>216.73381294964167</v>
      </c>
      <c r="H254" s="3">
        <f t="shared" si="135"/>
        <v>116.21860174682885</v>
      </c>
      <c r="I254">
        <f t="shared" si="120"/>
        <v>1.1621860174682886E-4</v>
      </c>
      <c r="J254" s="4">
        <f t="shared" si="136"/>
        <v>443.21496800103</v>
      </c>
      <c r="K254" s="40">
        <f t="shared" si="137"/>
        <v>3.8136319086554797</v>
      </c>
      <c r="L254" s="40">
        <f t="shared" si="121"/>
        <v>2.1863680913445203</v>
      </c>
      <c r="M254" s="10">
        <f t="shared" si="138"/>
        <v>4.7064725799685627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13.538480453994101</v>
      </c>
      <c r="Q254" s="42">
        <f t="shared" si="140"/>
        <v>0.37712584791699766</v>
      </c>
      <c r="R254" s="4">
        <f t="shared" si="141"/>
        <v>329496.17662072001</v>
      </c>
      <c r="S254">
        <f t="shared" si="122"/>
        <v>3.2949617662072003E-4</v>
      </c>
      <c r="T254" s="41">
        <f t="shared" si="123"/>
        <v>3.3809226226711098E-4</v>
      </c>
      <c r="U254" s="42">
        <f t="shared" si="142"/>
        <v>0.59129736375471309</v>
      </c>
      <c r="V254" s="42">
        <f t="shared" si="143"/>
        <v>0.614467646342162</v>
      </c>
      <c r="W254" s="42">
        <f t="shared" si="144"/>
        <v>0.60759923778838132</v>
      </c>
      <c r="X254" s="42">
        <f t="shared" si="145"/>
        <v>6.8684085537806805E-3</v>
      </c>
      <c r="Y254" s="42">
        <f t="shared" si="119"/>
        <v>4.9761573860150534E-3</v>
      </c>
      <c r="Z254" s="10">
        <f t="shared" si="146"/>
        <v>14.718341533896515</v>
      </c>
      <c r="AA254">
        <f t="shared" si="124"/>
        <v>4709176.6894307341</v>
      </c>
      <c r="AB254" s="10">
        <f t="shared" si="125"/>
        <v>4.7091766894307341</v>
      </c>
      <c r="AC254" s="10">
        <f t="shared" si="126"/>
        <v>4.6081766894307341</v>
      </c>
      <c r="AD254" s="3">
        <f t="shared" si="127"/>
        <v>668.33599556645891</v>
      </c>
      <c r="AI254" s="94">
        <f t="shared" si="128"/>
        <v>0.60759923778838132</v>
      </c>
    </row>
    <row r="255" spans="2:35">
      <c r="B255" s="39">
        <f t="shared" si="129"/>
        <v>227</v>
      </c>
      <c r="C255" s="42">
        <f t="shared" si="130"/>
        <v>4.8992805755395583</v>
      </c>
      <c r="D255" s="10">
        <f t="shared" si="131"/>
        <v>13.100719424460301</v>
      </c>
      <c r="E255" s="40">
        <f t="shared" si="132"/>
        <v>23.798561151079397</v>
      </c>
      <c r="F255" s="40">
        <f t="shared" si="133"/>
        <v>50</v>
      </c>
      <c r="G255" s="3">
        <f t="shared" si="134"/>
        <v>216.60431654676398</v>
      </c>
      <c r="H255" s="3">
        <f t="shared" si="135"/>
        <v>116.21860174682885</v>
      </c>
      <c r="I255">
        <f t="shared" si="120"/>
        <v>1.1621860174682886E-4</v>
      </c>
      <c r="J255" s="4">
        <f t="shared" si="136"/>
        <v>444.82714600218628</v>
      </c>
      <c r="K255" s="40">
        <f t="shared" si="137"/>
        <v>3.8275038532230825</v>
      </c>
      <c r="L255" s="40">
        <f t="shared" si="121"/>
        <v>2.1724961467769175</v>
      </c>
      <c r="M255" s="10">
        <f t="shared" si="138"/>
        <v>4.7091766894307341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13.540961326215781</v>
      </c>
      <c r="Q255" s="42">
        <f t="shared" si="140"/>
        <v>0.37871973281874127</v>
      </c>
      <c r="R255" s="4">
        <f t="shared" si="141"/>
        <v>328950.10105821874</v>
      </c>
      <c r="S255">
        <f t="shared" si="122"/>
        <v>3.2895010105821876E-4</v>
      </c>
      <c r="T255" s="41">
        <f t="shared" si="123"/>
        <v>3.3863833782961226E-4</v>
      </c>
      <c r="U255" s="42">
        <f t="shared" si="142"/>
        <v>0.59031740385402642</v>
      </c>
      <c r="V255" s="42">
        <f t="shared" si="143"/>
        <v>0.6148247590617425</v>
      </c>
      <c r="W255" s="42">
        <f t="shared" si="144"/>
        <v>0.60795599050367455</v>
      </c>
      <c r="X255" s="42">
        <f t="shared" si="145"/>
        <v>6.8687685580679503E-3</v>
      </c>
      <c r="Y255" s="42">
        <f t="shared" si="119"/>
        <v>4.9871054125133294E-3</v>
      </c>
      <c r="Z255" s="10">
        <f t="shared" si="146"/>
        <v>14.726936839096521</v>
      </c>
      <c r="AA255">
        <f t="shared" si="124"/>
        <v>4711867.8000405803</v>
      </c>
      <c r="AB255" s="10">
        <f t="shared" si="125"/>
        <v>4.7118678000405803</v>
      </c>
      <c r="AC255" s="10">
        <f t="shared" si="126"/>
        <v>4.6108678000405803</v>
      </c>
      <c r="AD255" s="3">
        <f t="shared" si="127"/>
        <v>668.72629442212917</v>
      </c>
      <c r="AI255" s="94">
        <f t="shared" si="128"/>
        <v>0.60795599050367455</v>
      </c>
    </row>
    <row r="256" spans="2:35">
      <c r="B256" s="39">
        <f t="shared" si="129"/>
        <v>228</v>
      </c>
      <c r="C256" s="42">
        <f t="shared" si="130"/>
        <v>4.9208633093525078</v>
      </c>
      <c r="D256" s="10">
        <f t="shared" si="131"/>
        <v>13.079136690647351</v>
      </c>
      <c r="E256" s="40">
        <f t="shared" si="132"/>
        <v>23.841726618705298</v>
      </c>
      <c r="F256" s="40">
        <f t="shared" si="133"/>
        <v>50</v>
      </c>
      <c r="G256" s="3">
        <f t="shared" si="134"/>
        <v>216.47482014388629</v>
      </c>
      <c r="H256" s="3">
        <f t="shared" si="135"/>
        <v>116.21860174682885</v>
      </c>
      <c r="I256">
        <f t="shared" si="120"/>
        <v>1.1621860174682886E-4</v>
      </c>
      <c r="J256" s="4">
        <f t="shared" si="136"/>
        <v>446.44225080152955</v>
      </c>
      <c r="K256" s="40">
        <f t="shared" si="137"/>
        <v>3.8414009813511734</v>
      </c>
      <c r="L256" s="40">
        <f t="shared" si="121"/>
        <v>2.1585990186488266</v>
      </c>
      <c r="M256" s="10">
        <f t="shared" si="138"/>
        <v>4.7118678000405803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13.543429309741763</v>
      </c>
      <c r="Q256" s="42">
        <f t="shared" si="140"/>
        <v>0.38031332727102857</v>
      </c>
      <c r="R256" s="4">
        <f t="shared" si="141"/>
        <v>328403.80946011021</v>
      </c>
      <c r="S256">
        <f t="shared" si="122"/>
        <v>3.2840380946011022E-4</v>
      </c>
      <c r="T256" s="41">
        <f t="shared" si="123"/>
        <v>3.391846294277208E-4</v>
      </c>
      <c r="U256" s="42">
        <f t="shared" si="142"/>
        <v>0.58933705626664079</v>
      </c>
      <c r="V256" s="42">
        <f t="shared" si="143"/>
        <v>0.61518009552463893</v>
      </c>
      <c r="W256" s="42">
        <f t="shared" si="144"/>
        <v>0.60831102828252448</v>
      </c>
      <c r="X256" s="42">
        <f t="shared" si="145"/>
        <v>6.8690672421144461E-3</v>
      </c>
      <c r="Y256" s="42">
        <f t="shared" si="119"/>
        <v>4.9980519199627517E-3</v>
      </c>
      <c r="Z256" s="10">
        <f t="shared" si="146"/>
        <v>14.735490604027566</v>
      </c>
      <c r="AA256">
        <f t="shared" si="124"/>
        <v>4714545.9047761811</v>
      </c>
      <c r="AB256" s="10">
        <f t="shared" si="125"/>
        <v>4.7145459047761813</v>
      </c>
      <c r="AC256" s="10">
        <f t="shared" si="126"/>
        <v>4.6135459047761813</v>
      </c>
      <c r="AD256" s="3">
        <f t="shared" si="127"/>
        <v>669.11470700162158</v>
      </c>
      <c r="AI256" s="94">
        <f t="shared" si="128"/>
        <v>0.60831102828252448</v>
      </c>
    </row>
    <row r="257" spans="2:35">
      <c r="B257" s="39">
        <f t="shared" si="129"/>
        <v>229</v>
      </c>
      <c r="C257" s="42">
        <f t="shared" si="130"/>
        <v>4.9424460431654573</v>
      </c>
      <c r="D257" s="10">
        <f t="shared" si="131"/>
        <v>13.057553956834401</v>
      </c>
      <c r="E257" s="40">
        <f t="shared" si="132"/>
        <v>23.884892086331199</v>
      </c>
      <c r="F257" s="40">
        <f t="shared" si="133"/>
        <v>50</v>
      </c>
      <c r="G257" s="3">
        <f t="shared" si="134"/>
        <v>216.3453237410086</v>
      </c>
      <c r="H257" s="3">
        <f t="shared" si="135"/>
        <v>116.21860174682885</v>
      </c>
      <c r="I257">
        <f t="shared" si="120"/>
        <v>1.1621860174682886E-4</v>
      </c>
      <c r="J257" s="4">
        <f t="shared" si="136"/>
        <v>448.06028239905936</v>
      </c>
      <c r="K257" s="40">
        <f t="shared" si="137"/>
        <v>3.8553232930397492</v>
      </c>
      <c r="L257" s="40">
        <f t="shared" si="121"/>
        <v>2.1446767069602508</v>
      </c>
      <c r="M257" s="10">
        <f t="shared" si="138"/>
        <v>4.7145459047761813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13.545884412972052</v>
      </c>
      <c r="Q257" s="42">
        <f t="shared" si="140"/>
        <v>0.38190663289471166</v>
      </c>
      <c r="R257" s="4">
        <f t="shared" si="141"/>
        <v>327857.30296342407</v>
      </c>
      <c r="S257">
        <f t="shared" si="122"/>
        <v>3.2785730296342407E-4</v>
      </c>
      <c r="T257" s="41">
        <f t="shared" si="123"/>
        <v>3.3973113592440695E-4</v>
      </c>
      <c r="U257" s="42">
        <f t="shared" si="142"/>
        <v>0.58835632303301255</v>
      </c>
      <c r="V257" s="42">
        <f t="shared" si="143"/>
        <v>0.61553365471790067</v>
      </c>
      <c r="W257" s="42">
        <f t="shared" si="144"/>
        <v>0.60866435019853071</v>
      </c>
      <c r="X257" s="42">
        <f t="shared" si="145"/>
        <v>6.8693045193699565E-3</v>
      </c>
      <c r="Y257" s="42">
        <f t="shared" si="119"/>
        <v>5.0089968214842556E-3</v>
      </c>
      <c r="Z257" s="10">
        <f t="shared" si="146"/>
        <v>14.744002806380395</v>
      </c>
      <c r="AA257">
        <f t="shared" si="124"/>
        <v>4717210.996652714</v>
      </c>
      <c r="AB257" s="10">
        <f t="shared" si="125"/>
        <v>4.7172109966527138</v>
      </c>
      <c r="AC257" s="10">
        <f t="shared" si="126"/>
        <v>4.6162109966527138</v>
      </c>
      <c r="AD257" s="3">
        <f t="shared" si="127"/>
        <v>669.50123229190922</v>
      </c>
      <c r="AI257" s="94">
        <f t="shared" si="128"/>
        <v>0.60866435019853071</v>
      </c>
    </row>
    <row r="258" spans="2:35">
      <c r="B258" s="39">
        <f t="shared" si="129"/>
        <v>230</v>
      </c>
      <c r="C258" s="42">
        <f t="shared" si="130"/>
        <v>4.9640287769784068</v>
      </c>
      <c r="D258" s="10">
        <f t="shared" si="131"/>
        <v>13.03597122302145</v>
      </c>
      <c r="E258" s="40">
        <f t="shared" si="132"/>
        <v>23.9280575539571</v>
      </c>
      <c r="F258" s="40">
        <f t="shared" si="133"/>
        <v>50</v>
      </c>
      <c r="G258" s="3">
        <f t="shared" si="134"/>
        <v>216.21582733813091</v>
      </c>
      <c r="H258" s="3">
        <f t="shared" si="135"/>
        <v>116.21860174682885</v>
      </c>
      <c r="I258">
        <f t="shared" si="120"/>
        <v>1.1621860174682886E-4</v>
      </c>
      <c r="J258" s="4">
        <f t="shared" si="136"/>
        <v>449.68124079477593</v>
      </c>
      <c r="K258" s="40">
        <f t="shared" si="137"/>
        <v>3.8692707882888118</v>
      </c>
      <c r="L258" s="40">
        <f t="shared" si="121"/>
        <v>2.1307292117111882</v>
      </c>
      <c r="M258" s="10">
        <f t="shared" si="138"/>
        <v>4.7172109966527138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13.548326644255397</v>
      </c>
      <c r="Q258" s="42">
        <f t="shared" si="140"/>
        <v>0.38349965130795616</v>
      </c>
      <c r="R258" s="4">
        <f t="shared" si="141"/>
        <v>327310.58270518976</v>
      </c>
      <c r="S258">
        <f t="shared" si="122"/>
        <v>3.2731058270518975E-4</v>
      </c>
      <c r="T258" s="41">
        <f t="shared" si="123"/>
        <v>3.4027785618264127E-4</v>
      </c>
      <c r="U258" s="42">
        <f t="shared" si="142"/>
        <v>0.58737520619359818</v>
      </c>
      <c r="V258" s="42">
        <f t="shared" si="143"/>
        <v>0.61588543563419196</v>
      </c>
      <c r="W258" s="42">
        <f t="shared" si="144"/>
        <v>0.6090159553301866</v>
      </c>
      <c r="X258" s="42">
        <f t="shared" si="145"/>
        <v>6.8694803040053598E-3</v>
      </c>
      <c r="Y258" s="42">
        <f t="shared" si="119"/>
        <v>5.0199400300979568E-3</v>
      </c>
      <c r="Z258" s="10">
        <f t="shared" si="146"/>
        <v>14.752473423964286</v>
      </c>
      <c r="AA258">
        <f t="shared" si="124"/>
        <v>4719863.0687224697</v>
      </c>
      <c r="AB258" s="10">
        <f t="shared" si="125"/>
        <v>4.7198630687224696</v>
      </c>
      <c r="AC258" s="10">
        <f t="shared" si="126"/>
        <v>4.6188630687224697</v>
      </c>
      <c r="AD258" s="3">
        <f t="shared" si="127"/>
        <v>669.88586928534733</v>
      </c>
      <c r="AI258" s="94">
        <f t="shared" si="128"/>
        <v>0.6090159553301866</v>
      </c>
    </row>
    <row r="259" spans="2:35">
      <c r="B259" s="39">
        <f t="shared" si="129"/>
        <v>231</v>
      </c>
      <c r="C259" s="42">
        <f t="shared" si="130"/>
        <v>4.9856115107913563</v>
      </c>
      <c r="D259" s="10">
        <f t="shared" si="131"/>
        <v>13.0143884892085</v>
      </c>
      <c r="E259" s="40">
        <f t="shared" si="132"/>
        <v>23.971223021583</v>
      </c>
      <c r="F259" s="40">
        <f t="shared" si="133"/>
        <v>50</v>
      </c>
      <c r="G259" s="3">
        <f t="shared" si="134"/>
        <v>216.08633093525322</v>
      </c>
      <c r="H259" s="3">
        <f t="shared" si="135"/>
        <v>116.21860174682885</v>
      </c>
      <c r="I259">
        <f t="shared" si="120"/>
        <v>1.1621860174682886E-4</v>
      </c>
      <c r="J259" s="4">
        <f t="shared" si="136"/>
        <v>451.30512598867904</v>
      </c>
      <c r="K259" s="40">
        <f t="shared" si="137"/>
        <v>3.8832434670983589</v>
      </c>
      <c r="L259" s="40">
        <f t="shared" si="121"/>
        <v>2.1167565329016411</v>
      </c>
      <c r="M259" s="10">
        <f t="shared" si="138"/>
        <v>4.7198630687224696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13.550756011889492</v>
      </c>
      <c r="Q259" s="42">
        <f t="shared" si="140"/>
        <v>0.3850923841262589</v>
      </c>
      <c r="R259" s="4">
        <f t="shared" si="141"/>
        <v>326763.64982243691</v>
      </c>
      <c r="S259">
        <f t="shared" si="122"/>
        <v>3.267636498224369E-4</v>
      </c>
      <c r="T259" s="41">
        <f t="shared" si="123"/>
        <v>3.4082478906539412E-4</v>
      </c>
      <c r="U259" s="42">
        <f t="shared" si="142"/>
        <v>0.58639370778885413</v>
      </c>
      <c r="V259" s="42">
        <f t="shared" si="143"/>
        <v>0.61623543727186469</v>
      </c>
      <c r="W259" s="42">
        <f t="shared" si="144"/>
        <v>0.60936584276088213</v>
      </c>
      <c r="X259" s="42">
        <f t="shared" si="145"/>
        <v>6.8695945109825685E-3</v>
      </c>
      <c r="Y259" s="42">
        <f t="shared" si="119"/>
        <v>5.0308814587240311E-3</v>
      </c>
      <c r="Z259" s="10">
        <f t="shared" si="146"/>
        <v>14.760902434707456</v>
      </c>
      <c r="AA259">
        <f t="shared" si="124"/>
        <v>4722502.1140749762</v>
      </c>
      <c r="AB259" s="10">
        <f t="shared" si="125"/>
        <v>4.7225021140749766</v>
      </c>
      <c r="AC259" s="10">
        <f t="shared" si="126"/>
        <v>4.6215021140749766</v>
      </c>
      <c r="AD259" s="3">
        <f t="shared" si="127"/>
        <v>670.26861697969196</v>
      </c>
      <c r="AI259" s="94">
        <f t="shared" si="128"/>
        <v>0.60936584276088213</v>
      </c>
    </row>
    <row r="260" spans="2:35">
      <c r="B260" s="39">
        <f t="shared" si="129"/>
        <v>232</v>
      </c>
      <c r="C260" s="42">
        <f t="shared" si="130"/>
        <v>5.0071942446043058</v>
      </c>
      <c r="D260" s="10">
        <f t="shared" si="131"/>
        <v>12.992805755395549</v>
      </c>
      <c r="E260" s="40">
        <f t="shared" si="132"/>
        <v>24.014388489208901</v>
      </c>
      <c r="F260" s="40">
        <f t="shared" si="133"/>
        <v>50</v>
      </c>
      <c r="G260" s="3">
        <f t="shared" si="134"/>
        <v>215.95683453237552</v>
      </c>
      <c r="H260" s="3">
        <f t="shared" si="135"/>
        <v>116.21860174682885</v>
      </c>
      <c r="I260">
        <f t="shared" si="120"/>
        <v>1.1621860174682886E-4</v>
      </c>
      <c r="J260" s="4">
        <f t="shared" si="136"/>
        <v>452.93193798076868</v>
      </c>
      <c r="K260" s="40">
        <f t="shared" si="137"/>
        <v>3.8972413294683905</v>
      </c>
      <c r="L260" s="40">
        <f t="shared" si="121"/>
        <v>2.1027586705316095</v>
      </c>
      <c r="M260" s="10">
        <f t="shared" si="138"/>
        <v>4.7225021140749766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13.553172524121262</v>
      </c>
      <c r="Q260" s="42">
        <f t="shared" si="140"/>
        <v>0.38668483296246592</v>
      </c>
      <c r="R260" s="4">
        <f t="shared" si="141"/>
        <v>326216.50545219489</v>
      </c>
      <c r="S260">
        <f t="shared" si="122"/>
        <v>3.2621650545219491E-4</v>
      </c>
      <c r="T260" s="41">
        <f t="shared" si="123"/>
        <v>3.4137193343563611E-4</v>
      </c>
      <c r="U260" s="42">
        <f t="shared" si="142"/>
        <v>0.58541182985923623</v>
      </c>
      <c r="V260" s="42">
        <f t="shared" si="143"/>
        <v>0.6165836586352087</v>
      </c>
      <c r="W260" s="42">
        <f t="shared" si="144"/>
        <v>0.60971401157891958</v>
      </c>
      <c r="X260" s="42">
        <f t="shared" si="145"/>
        <v>6.8696470562891188E-3</v>
      </c>
      <c r="Y260" s="42">
        <f t="shared" si="119"/>
        <v>5.0418210201839718E-3</v>
      </c>
      <c r="Z260" s="10">
        <f t="shared" si="146"/>
        <v>14.769289816658524</v>
      </c>
      <c r="AA260">
        <f t="shared" si="124"/>
        <v>4725128.1258374602</v>
      </c>
      <c r="AB260" s="10">
        <f t="shared" si="125"/>
        <v>4.7251281258374602</v>
      </c>
      <c r="AC260" s="10">
        <f t="shared" si="126"/>
        <v>4.6241281258374602</v>
      </c>
      <c r="AD260" s="3">
        <f t="shared" si="127"/>
        <v>670.64947437816681</v>
      </c>
      <c r="AI260" s="94">
        <f t="shared" si="128"/>
        <v>0.60971401157891958</v>
      </c>
    </row>
    <row r="261" spans="2:35">
      <c r="B261" s="39">
        <f t="shared" si="129"/>
        <v>233</v>
      </c>
      <c r="C261" s="42">
        <f t="shared" si="130"/>
        <v>5.0287769784172553</v>
      </c>
      <c r="D261" s="10">
        <f t="shared" si="131"/>
        <v>12.971223021582599</v>
      </c>
      <c r="E261" s="40">
        <f t="shared" si="132"/>
        <v>24.057553956834802</v>
      </c>
      <c r="F261" s="40">
        <f t="shared" si="133"/>
        <v>50</v>
      </c>
      <c r="G261" s="3">
        <f t="shared" si="134"/>
        <v>215.82733812949783</v>
      </c>
      <c r="H261" s="3">
        <f t="shared" si="135"/>
        <v>116.21860174682885</v>
      </c>
      <c r="I261">
        <f t="shared" si="120"/>
        <v>1.1621860174682886E-4</v>
      </c>
      <c r="J261" s="4">
        <f t="shared" si="136"/>
        <v>454.56167677104531</v>
      </c>
      <c r="K261" s="40">
        <f t="shared" si="137"/>
        <v>3.9112643753989107</v>
      </c>
      <c r="L261" s="40">
        <f t="shared" si="121"/>
        <v>2.0887356246010893</v>
      </c>
      <c r="M261" s="10">
        <f t="shared" si="138"/>
        <v>4.7251281258374602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13.555576189147473</v>
      </c>
      <c r="Q261" s="42">
        <f t="shared" si="140"/>
        <v>0.38827699942678995</v>
      </c>
      <c r="R261" s="4">
        <f t="shared" si="141"/>
        <v>325669.15073149325</v>
      </c>
      <c r="S261">
        <f t="shared" si="122"/>
        <v>3.2566915073149326E-4</v>
      </c>
      <c r="T261" s="41">
        <f t="shared" si="123"/>
        <v>3.4191928815633776E-4</v>
      </c>
      <c r="U261" s="42">
        <f t="shared" si="142"/>
        <v>0.58442957444520116</v>
      </c>
      <c r="V261" s="42">
        <f t="shared" si="143"/>
        <v>0.6169300987331735</v>
      </c>
      <c r="W261" s="42">
        <f t="shared" si="144"/>
        <v>0.61006046087757537</v>
      </c>
      <c r="X261" s="42">
        <f t="shared" si="145"/>
        <v>6.8696378555981319E-3</v>
      </c>
      <c r="Y261" s="42">
        <f t="shared" si="119"/>
        <v>5.0527586271997063E-3</v>
      </c>
      <c r="Z261" s="10">
        <f t="shared" si="146"/>
        <v>14.777635547981733</v>
      </c>
      <c r="AA261">
        <f t="shared" si="124"/>
        <v>4727741.0971733471</v>
      </c>
      <c r="AB261" s="10">
        <f t="shared" si="125"/>
        <v>4.7277410971733476</v>
      </c>
      <c r="AC261" s="10">
        <f t="shared" si="126"/>
        <v>4.6267410971733476</v>
      </c>
      <c r="AD261" s="3">
        <f t="shared" si="127"/>
        <v>671.02844048924544</v>
      </c>
      <c r="AI261" s="94">
        <f t="shared" si="128"/>
        <v>0.61006046087757537</v>
      </c>
    </row>
    <row r="262" spans="2:35">
      <c r="B262" s="39">
        <f t="shared" si="129"/>
        <v>234</v>
      </c>
      <c r="C262" s="42">
        <f t="shared" si="130"/>
        <v>5.0503597122302049</v>
      </c>
      <c r="D262" s="10">
        <f t="shared" si="131"/>
        <v>12.949640287769649</v>
      </c>
      <c r="E262" s="40">
        <f t="shared" si="132"/>
        <v>24.100719424460703</v>
      </c>
      <c r="F262" s="40">
        <f t="shared" si="133"/>
        <v>50</v>
      </c>
      <c r="G262" s="3">
        <f t="shared" si="134"/>
        <v>215.69784172662014</v>
      </c>
      <c r="H262" s="3">
        <f t="shared" si="135"/>
        <v>116.21860174682885</v>
      </c>
      <c r="I262">
        <f t="shared" si="120"/>
        <v>1.1621860174682886E-4</v>
      </c>
      <c r="J262" s="4">
        <f t="shared" si="136"/>
        <v>456.19434235950848</v>
      </c>
      <c r="K262" s="40">
        <f t="shared" si="137"/>
        <v>3.9253126048899158</v>
      </c>
      <c r="L262" s="40">
        <f t="shared" si="121"/>
        <v>2.0746873951100842</v>
      </c>
      <c r="M262" s="10">
        <f t="shared" si="138"/>
        <v>4.7277410971733476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13.557967015113528</v>
      </c>
      <c r="Q262" s="42">
        <f t="shared" si="140"/>
        <v>0.38986888512682821</v>
      </c>
      <c r="R262" s="4">
        <f t="shared" si="141"/>
        <v>325121.58679736155</v>
      </c>
      <c r="S262">
        <f t="shared" si="122"/>
        <v>3.2512158679736156E-4</v>
      </c>
      <c r="T262" s="41">
        <f t="shared" si="123"/>
        <v>3.4246685209046946E-4</v>
      </c>
      <c r="U262" s="42">
        <f t="shared" si="142"/>
        <v>0.58344694358720517</v>
      </c>
      <c r="V262" s="42">
        <f t="shared" si="143"/>
        <v>0.61727475658106112</v>
      </c>
      <c r="W262" s="42">
        <f t="shared" si="144"/>
        <v>0.61040518975490121</v>
      </c>
      <c r="X262" s="42">
        <f t="shared" si="145"/>
        <v>6.8695668261599119E-3</v>
      </c>
      <c r="Y262" s="42">
        <f t="shared" si="119"/>
        <v>5.0636941923957275E-3</v>
      </c>
      <c r="Z262" s="10">
        <f t="shared" si="146"/>
        <v>14.785939606961001</v>
      </c>
      <c r="AA262">
        <f t="shared" si="124"/>
        <v>4730341.0212835316</v>
      </c>
      <c r="AB262" s="10">
        <f t="shared" si="125"/>
        <v>4.7303410212835315</v>
      </c>
      <c r="AC262" s="10">
        <f t="shared" si="126"/>
        <v>4.6293410212835315</v>
      </c>
      <c r="AD262" s="3">
        <f t="shared" si="127"/>
        <v>671.4055143268356</v>
      </c>
      <c r="AI262" s="94">
        <f t="shared" si="128"/>
        <v>0.61040518975490121</v>
      </c>
    </row>
    <row r="263" spans="2:35">
      <c r="B263" s="39">
        <f t="shared" si="129"/>
        <v>235</v>
      </c>
      <c r="C263" s="42">
        <f t="shared" si="130"/>
        <v>5.0719424460431544</v>
      </c>
      <c r="D263" s="10">
        <f t="shared" si="131"/>
        <v>12.928057553956698</v>
      </c>
      <c r="E263" s="40">
        <f t="shared" si="132"/>
        <v>24.143884892086604</v>
      </c>
      <c r="F263" s="40">
        <f t="shared" si="133"/>
        <v>50</v>
      </c>
      <c r="G263" s="3">
        <f t="shared" si="134"/>
        <v>215.56834532374245</v>
      </c>
      <c r="H263" s="3">
        <f t="shared" si="135"/>
        <v>116.21860174682885</v>
      </c>
      <c r="I263">
        <f t="shared" si="120"/>
        <v>1.1621860174682886E-4</v>
      </c>
      <c r="J263" s="4">
        <f t="shared" si="136"/>
        <v>457.82993474615819</v>
      </c>
      <c r="K263" s="40">
        <f t="shared" si="137"/>
        <v>3.9393860179414055</v>
      </c>
      <c r="L263" s="40">
        <f t="shared" si="121"/>
        <v>2.0606139820585945</v>
      </c>
      <c r="M263" s="10">
        <f t="shared" si="138"/>
        <v>4.7303410212835315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13.56034501011481</v>
      </c>
      <c r="Q263" s="42">
        <f t="shared" si="140"/>
        <v>0.39146049166758001</v>
      </c>
      <c r="R263" s="4">
        <f t="shared" si="141"/>
        <v>324573.81478682929</v>
      </c>
      <c r="S263">
        <f t="shared" si="122"/>
        <v>3.245738147868293E-4</v>
      </c>
      <c r="T263" s="41">
        <f t="shared" si="123"/>
        <v>3.4301462410100172E-4</v>
      </c>
      <c r="U263" s="42">
        <f t="shared" si="142"/>
        <v>0.58246393932570451</v>
      </c>
      <c r="V263" s="42">
        <f t="shared" si="143"/>
        <v>0.61761763119944146</v>
      </c>
      <c r="W263" s="42">
        <f t="shared" si="144"/>
        <v>0.6107481973138924</v>
      </c>
      <c r="X263" s="42">
        <f t="shared" si="145"/>
        <v>6.8694338855490589E-3</v>
      </c>
      <c r="Y263" s="42">
        <f t="shared" si="119"/>
        <v>5.0746276282992294E-3</v>
      </c>
      <c r="Z263" s="10">
        <f t="shared" si="146"/>
        <v>14.794201971998108</v>
      </c>
      <c r="AA263">
        <f t="shared" si="124"/>
        <v>4732927.8914058125</v>
      </c>
      <c r="AB263" s="10">
        <f t="shared" si="125"/>
        <v>4.7329278914058124</v>
      </c>
      <c r="AC263" s="10">
        <f t="shared" si="126"/>
        <v>4.6319278914058124</v>
      </c>
      <c r="AD263" s="3">
        <f t="shared" si="127"/>
        <v>671.78069491019755</v>
      </c>
      <c r="AI263" s="94">
        <f t="shared" si="128"/>
        <v>0.6107481973138924</v>
      </c>
    </row>
    <row r="264" spans="2:35">
      <c r="B264" s="39">
        <f t="shared" si="129"/>
        <v>236</v>
      </c>
      <c r="C264" s="42">
        <f t="shared" si="130"/>
        <v>5.0935251798561039</v>
      </c>
      <c r="D264" s="10">
        <f t="shared" si="131"/>
        <v>12.906474820143748</v>
      </c>
      <c r="E264" s="40">
        <f t="shared" si="132"/>
        <v>24.187050359712504</v>
      </c>
      <c r="F264" s="40">
        <f t="shared" si="133"/>
        <v>50</v>
      </c>
      <c r="G264" s="3">
        <f t="shared" si="134"/>
        <v>215.43884892086476</v>
      </c>
      <c r="H264" s="3">
        <f t="shared" si="135"/>
        <v>116.21860174682885</v>
      </c>
      <c r="I264">
        <f t="shared" si="120"/>
        <v>1.1621860174682886E-4</v>
      </c>
      <c r="J264" s="4">
        <f t="shared" si="136"/>
        <v>459.46845393099466</v>
      </c>
      <c r="K264" s="40">
        <f t="shared" si="137"/>
        <v>3.953484614553382</v>
      </c>
      <c r="L264" s="40">
        <f t="shared" si="121"/>
        <v>2.046515385446618</v>
      </c>
      <c r="M264" s="10">
        <f t="shared" si="138"/>
        <v>4.7329278914058124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13.562710182196337</v>
      </c>
      <c r="Q264" s="42">
        <f t="shared" si="140"/>
        <v>0.39305182065146416</v>
      </c>
      <c r="R264" s="4">
        <f t="shared" si="141"/>
        <v>324025.83583692595</v>
      </c>
      <c r="S264">
        <f t="shared" si="122"/>
        <v>3.2402583583692596E-4</v>
      </c>
      <c r="T264" s="41">
        <f t="shared" si="123"/>
        <v>3.4356260305090506E-4</v>
      </c>
      <c r="U264" s="42">
        <f t="shared" si="142"/>
        <v>0.58148056370115553</v>
      </c>
      <c r="V264" s="42">
        <f t="shared" si="143"/>
        <v>0.61795872161439314</v>
      </c>
      <c r="W264" s="42">
        <f t="shared" si="144"/>
        <v>0.61108948266241281</v>
      </c>
      <c r="X264" s="42">
        <f t="shared" si="145"/>
        <v>6.8692389519803276E-3</v>
      </c>
      <c r="Y264" s="42">
        <f t="shared" si="119"/>
        <v>5.0855588473407414E-3</v>
      </c>
      <c r="Z264" s="10">
        <f t="shared" si="146"/>
        <v>14.802422621612351</v>
      </c>
      <c r="AA264">
        <f t="shared" si="124"/>
        <v>4735501.7008147798</v>
      </c>
      <c r="AB264" s="10">
        <f t="shared" si="125"/>
        <v>4.7355017008147797</v>
      </c>
      <c r="AC264" s="10">
        <f t="shared" si="126"/>
        <v>4.6345017008147797</v>
      </c>
      <c r="AD264" s="3">
        <f t="shared" si="127"/>
        <v>672.15398126392745</v>
      </c>
      <c r="AI264" s="94">
        <f t="shared" si="128"/>
        <v>0.61108948266241281</v>
      </c>
    </row>
    <row r="265" spans="2:35">
      <c r="B265" s="39">
        <f t="shared" si="129"/>
        <v>237</v>
      </c>
      <c r="C265" s="42">
        <f t="shared" si="130"/>
        <v>5.1151079136690534</v>
      </c>
      <c r="D265" s="10">
        <f t="shared" si="131"/>
        <v>12.884892086330797</v>
      </c>
      <c r="E265" s="40">
        <f t="shared" si="132"/>
        <v>24.230215827338405</v>
      </c>
      <c r="F265" s="40">
        <f t="shared" si="133"/>
        <v>50</v>
      </c>
      <c r="G265" s="3">
        <f t="shared" si="134"/>
        <v>215.30935251798707</v>
      </c>
      <c r="H265" s="3">
        <f t="shared" si="135"/>
        <v>116.21860174682885</v>
      </c>
      <c r="I265">
        <f t="shared" si="120"/>
        <v>1.1621860174682886E-4</v>
      </c>
      <c r="J265" s="4">
        <f t="shared" si="136"/>
        <v>461.10989991401789</v>
      </c>
      <c r="K265" s="40">
        <f t="shared" si="137"/>
        <v>3.9676083947258447</v>
      </c>
      <c r="L265" s="40">
        <f t="shared" si="121"/>
        <v>2.0323916052741553</v>
      </c>
      <c r="M265" s="10">
        <f t="shared" si="138"/>
        <v>4.7355017008147797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13.565062539352843</v>
      </c>
      <c r="Q265" s="42">
        <f t="shared" si="140"/>
        <v>0.3946428736783365</v>
      </c>
      <c r="R265" s="4">
        <f t="shared" si="141"/>
        <v>323477.65108468098</v>
      </c>
      <c r="S265">
        <f t="shared" si="122"/>
        <v>3.2347765108468098E-4</v>
      </c>
      <c r="T265" s="41">
        <f t="shared" si="123"/>
        <v>3.4411078780315004E-4</v>
      </c>
      <c r="U265" s="42">
        <f t="shared" si="142"/>
        <v>0.58049681875401415</v>
      </c>
      <c r="V265" s="42">
        <f t="shared" si="143"/>
        <v>0.61829802685784507</v>
      </c>
      <c r="W265" s="42">
        <f t="shared" si="144"/>
        <v>0.61142904491318006</v>
      </c>
      <c r="X265" s="42">
        <f t="shared" si="145"/>
        <v>6.8689819446650091E-3</v>
      </c>
      <c r="Y265" s="42">
        <f t="shared" si="119"/>
        <v>5.0964877618553325E-3</v>
      </c>
      <c r="Z265" s="10">
        <f t="shared" si="146"/>
        <v>14.810601534441863</v>
      </c>
      <c r="AA265">
        <f t="shared" si="124"/>
        <v>4738062.44282223</v>
      </c>
      <c r="AB265" s="10">
        <f t="shared" si="125"/>
        <v>4.7380624428222298</v>
      </c>
      <c r="AC265" s="10">
        <f t="shared" si="126"/>
        <v>4.6370624428222298</v>
      </c>
      <c r="AD265" s="3">
        <f t="shared" si="127"/>
        <v>672.52537241801735</v>
      </c>
      <c r="AI265" s="94">
        <f t="shared" si="128"/>
        <v>0.61142904491318006</v>
      </c>
    </row>
    <row r="266" spans="2:35">
      <c r="B266" s="39">
        <f t="shared" si="129"/>
        <v>238</v>
      </c>
      <c r="C266" s="42">
        <f t="shared" si="130"/>
        <v>5.1366906474820029</v>
      </c>
      <c r="D266" s="10">
        <f t="shared" si="131"/>
        <v>12.863309352517847</v>
      </c>
      <c r="E266" s="40">
        <f t="shared" si="132"/>
        <v>24.273381294964306</v>
      </c>
      <c r="F266" s="40">
        <f t="shared" si="133"/>
        <v>50</v>
      </c>
      <c r="G266" s="3">
        <f t="shared" si="134"/>
        <v>215.17985611510937</v>
      </c>
      <c r="H266" s="3">
        <f t="shared" si="135"/>
        <v>116.21860174682885</v>
      </c>
      <c r="I266">
        <f t="shared" si="120"/>
        <v>1.1621860174682886E-4</v>
      </c>
      <c r="J266" s="4">
        <f t="shared" si="136"/>
        <v>462.75427269522766</v>
      </c>
      <c r="K266" s="40">
        <f t="shared" si="137"/>
        <v>3.9817573584587924</v>
      </c>
      <c r="L266" s="40">
        <f t="shared" si="121"/>
        <v>2.0182426415412076</v>
      </c>
      <c r="M266" s="10">
        <f t="shared" si="138"/>
        <v>4.7380624428222298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13.567402089529306</v>
      </c>
      <c r="Q266" s="42">
        <f t="shared" si="140"/>
        <v>0.39623365234550717</v>
      </c>
      <c r="R266" s="4">
        <f t="shared" si="141"/>
        <v>322929.26166712405</v>
      </c>
      <c r="S266">
        <f t="shared" si="122"/>
        <v>3.2292926166712407E-4</v>
      </c>
      <c r="T266" s="41">
        <f t="shared" si="123"/>
        <v>3.4465917722070695E-4</v>
      </c>
      <c r="U266" s="42">
        <f t="shared" si="142"/>
        <v>0.57951270652473741</v>
      </c>
      <c r="V266" s="42">
        <f t="shared" si="143"/>
        <v>0.61863554596634851</v>
      </c>
      <c r="W266" s="42">
        <f t="shared" si="144"/>
        <v>0.61176688318382066</v>
      </c>
      <c r="X266" s="42">
        <f t="shared" si="145"/>
        <v>6.8686627825278457E-3</v>
      </c>
      <c r="Y266" s="42">
        <f t="shared" si="119"/>
        <v>5.107414284081767E-3</v>
      </c>
      <c r="Z266" s="10">
        <f t="shared" si="146"/>
        <v>14.818738689238987</v>
      </c>
      <c r="AA266">
        <f t="shared" si="124"/>
        <v>4740610.1107757175</v>
      </c>
      <c r="AB266" s="10">
        <f t="shared" si="125"/>
        <v>4.7406101107757177</v>
      </c>
      <c r="AC266" s="10">
        <f t="shared" si="126"/>
        <v>4.6396101107757177</v>
      </c>
      <c r="AD266" s="3">
        <f t="shared" si="127"/>
        <v>672.89486740764573</v>
      </c>
      <c r="AI266" s="94">
        <f t="shared" si="128"/>
        <v>0.61176688318382066</v>
      </c>
    </row>
    <row r="267" spans="2:35">
      <c r="B267" s="39">
        <f t="shared" si="129"/>
        <v>239</v>
      </c>
      <c r="C267" s="42">
        <f t="shared" si="130"/>
        <v>5.1582733812949524</v>
      </c>
      <c r="D267" s="10">
        <f t="shared" si="131"/>
        <v>12.841726618704897</v>
      </c>
      <c r="E267" s="40">
        <f t="shared" si="132"/>
        <v>24.316546762590207</v>
      </c>
      <c r="F267" s="40">
        <f t="shared" si="133"/>
        <v>50</v>
      </c>
      <c r="G267" s="3">
        <f t="shared" si="134"/>
        <v>215.05035971223168</v>
      </c>
      <c r="H267" s="3">
        <f t="shared" si="135"/>
        <v>116.21860174682885</v>
      </c>
      <c r="I267">
        <f t="shared" si="120"/>
        <v>1.1621860174682886E-4</v>
      </c>
      <c r="J267" s="4">
        <f t="shared" si="136"/>
        <v>464.40157227462419</v>
      </c>
      <c r="K267" s="40">
        <f t="shared" si="137"/>
        <v>3.9959315057522269</v>
      </c>
      <c r="L267" s="40">
        <f t="shared" si="121"/>
        <v>2.0040684942477731</v>
      </c>
      <c r="M267" s="10">
        <f t="shared" si="138"/>
        <v>4.7406101107757177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13.569728840619824</v>
      </c>
      <c r="Q267" s="42">
        <f t="shared" si="140"/>
        <v>0.39782415824775802</v>
      </c>
      <c r="R267" s="4">
        <f t="shared" si="141"/>
        <v>322380.66872128454</v>
      </c>
      <c r="S267">
        <f t="shared" si="122"/>
        <v>3.2238066872128455E-4</v>
      </c>
      <c r="T267" s="41">
        <f t="shared" si="123"/>
        <v>3.4520777016654647E-4</v>
      </c>
      <c r="U267" s="42">
        <f t="shared" si="142"/>
        <v>0.5785282290537811</v>
      </c>
      <c r="V267" s="42">
        <f t="shared" si="143"/>
        <v>0.61897127798337748</v>
      </c>
      <c r="W267" s="42">
        <f t="shared" si="144"/>
        <v>0.61210299659667855</v>
      </c>
      <c r="X267" s="42">
        <f t="shared" si="145"/>
        <v>6.8682813866989267E-3</v>
      </c>
      <c r="Y267" s="42">
        <f t="shared" si="119"/>
        <v>5.118338326165631E-3</v>
      </c>
      <c r="Z267" s="10">
        <f t="shared" si="146"/>
        <v>14.826834064877144</v>
      </c>
      <c r="AA267">
        <f t="shared" si="124"/>
        <v>4743144.6980607063</v>
      </c>
      <c r="AB267" s="10">
        <f t="shared" si="125"/>
        <v>4.7431446980607062</v>
      </c>
      <c r="AC267" s="10">
        <f t="shared" si="126"/>
        <v>4.6421446980607062</v>
      </c>
      <c r="AD267" s="3">
        <f t="shared" si="127"/>
        <v>673.26246527348894</v>
      </c>
      <c r="AI267" s="94">
        <f t="shared" si="128"/>
        <v>0.61210299659667855</v>
      </c>
    </row>
    <row r="268" spans="2:35">
      <c r="B268" s="39">
        <f t="shared" si="129"/>
        <v>240</v>
      </c>
      <c r="C268" s="42">
        <f t="shared" si="130"/>
        <v>5.1798561151079019</v>
      </c>
      <c r="D268" s="10">
        <f t="shared" si="131"/>
        <v>12.820143884891946</v>
      </c>
      <c r="E268" s="40">
        <f t="shared" si="132"/>
        <v>24.359712230216108</v>
      </c>
      <c r="F268" s="40">
        <f t="shared" si="133"/>
        <v>50</v>
      </c>
      <c r="G268" s="3">
        <f t="shared" si="134"/>
        <v>214.92086330935399</v>
      </c>
      <c r="H268" s="3">
        <f t="shared" si="135"/>
        <v>116.21860174682885</v>
      </c>
      <c r="I268">
        <f t="shared" si="120"/>
        <v>1.1621860174682886E-4</v>
      </c>
      <c r="J268" s="4">
        <f t="shared" si="136"/>
        <v>466.05179865220725</v>
      </c>
      <c r="K268" s="40">
        <f t="shared" si="137"/>
        <v>4.0101308366061454</v>
      </c>
      <c r="L268" s="40">
        <f t="shared" si="121"/>
        <v>1.9898691633938546</v>
      </c>
      <c r="M268" s="10">
        <f t="shared" si="138"/>
        <v>4.7431446980607062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13.572042800469724</v>
      </c>
      <c r="Q268" s="42">
        <f t="shared" si="140"/>
        <v>0.39941439297735987</v>
      </c>
      <c r="R268" s="4">
        <f t="shared" si="141"/>
        <v>321831.87338419206</v>
      </c>
      <c r="S268">
        <f t="shared" si="122"/>
        <v>3.2183187338419208E-4</v>
      </c>
      <c r="T268" s="41">
        <f t="shared" si="123"/>
        <v>3.4575656550363894E-4</v>
      </c>
      <c r="U268" s="42">
        <f t="shared" si="142"/>
        <v>0.5775433883816018</v>
      </c>
      <c r="V268" s="42">
        <f t="shared" si="143"/>
        <v>0.6193052219566838</v>
      </c>
      <c r="W268" s="42">
        <f t="shared" si="144"/>
        <v>0.61243738427909922</v>
      </c>
      <c r="X268" s="42">
        <f t="shared" si="145"/>
        <v>6.8678376775845873E-3</v>
      </c>
      <c r="Y268" s="42">
        <f t="shared" si="119"/>
        <v>5.1292598001577939E-3</v>
      </c>
      <c r="Z268" s="10">
        <f t="shared" si="146"/>
        <v>14.834887640344203</v>
      </c>
      <c r="AA268">
        <f t="shared" si="124"/>
        <v>4745666.1980984928</v>
      </c>
      <c r="AB268" s="10">
        <f t="shared" si="125"/>
        <v>4.7456661980984931</v>
      </c>
      <c r="AC268" s="10">
        <f t="shared" si="126"/>
        <v>4.6446661980984931</v>
      </c>
      <c r="AD268" s="3">
        <f t="shared" si="127"/>
        <v>673.6281650614203</v>
      </c>
      <c r="AI268" s="94">
        <f t="shared" si="128"/>
        <v>0.61243738427909922</v>
      </c>
    </row>
    <row r="269" spans="2:35">
      <c r="B269" s="39">
        <f t="shared" si="129"/>
        <v>241</v>
      </c>
      <c r="C269" s="42">
        <f t="shared" si="130"/>
        <v>5.2014388489208514</v>
      </c>
      <c r="D269" s="10">
        <f t="shared" si="131"/>
        <v>12.798561151078996</v>
      </c>
      <c r="E269" s="40">
        <f t="shared" si="132"/>
        <v>24.402877697842008</v>
      </c>
      <c r="F269" s="40">
        <f t="shared" si="133"/>
        <v>50</v>
      </c>
      <c r="G269" s="3">
        <f t="shared" si="134"/>
        <v>214.7913669064763</v>
      </c>
      <c r="H269" s="3">
        <f t="shared" si="135"/>
        <v>116.21860174682885</v>
      </c>
      <c r="I269">
        <f t="shared" si="120"/>
        <v>1.1621860174682886E-4</v>
      </c>
      <c r="J269" s="4">
        <f t="shared" si="136"/>
        <v>467.70495182797731</v>
      </c>
      <c r="K269" s="40">
        <f t="shared" si="137"/>
        <v>4.024355351020553</v>
      </c>
      <c r="L269" s="40">
        <f t="shared" si="121"/>
        <v>1.975644648979447</v>
      </c>
      <c r="M269" s="10">
        <f t="shared" si="138"/>
        <v>4.7456661980984931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13.574343976873859</v>
      </c>
      <c r="Q269" s="42">
        <f t="shared" si="140"/>
        <v>0.40100435812408958</v>
      </c>
      <c r="R269" s="4">
        <f t="shared" si="141"/>
        <v>321282.87679287593</v>
      </c>
      <c r="S269">
        <f t="shared" si="122"/>
        <v>3.2128287679287592E-4</v>
      </c>
      <c r="T269" s="41">
        <f t="shared" si="123"/>
        <v>3.4630556209495509E-4</v>
      </c>
      <c r="U269" s="42">
        <f t="shared" si="142"/>
        <v>0.57655818654865554</v>
      </c>
      <c r="V269" s="42">
        <f t="shared" si="143"/>
        <v>0.61963737694040166</v>
      </c>
      <c r="W269" s="42">
        <f t="shared" si="144"/>
        <v>0.61277004536315516</v>
      </c>
      <c r="X269" s="42">
        <f t="shared" si="145"/>
        <v>6.8673315772465049E-3</v>
      </c>
      <c r="Y269" s="42">
        <f t="shared" si="119"/>
        <v>5.1401786180166522E-3</v>
      </c>
      <c r="Z269" s="10">
        <f t="shared" si="146"/>
        <v>14.84289939474678</v>
      </c>
      <c r="AA269">
        <f t="shared" si="124"/>
        <v>4748174.6043475512</v>
      </c>
      <c r="AB269" s="10">
        <f t="shared" si="125"/>
        <v>4.7481746043475512</v>
      </c>
      <c r="AC269" s="10">
        <f t="shared" si="126"/>
        <v>4.6471746043475513</v>
      </c>
      <c r="AD269" s="3">
        <f t="shared" si="127"/>
        <v>673.99196582270508</v>
      </c>
      <c r="AI269" s="94">
        <f t="shared" si="128"/>
        <v>0.61277004536315516</v>
      </c>
    </row>
    <row r="270" spans="2:35">
      <c r="B270" s="39">
        <f t="shared" si="129"/>
        <v>242</v>
      </c>
      <c r="C270" s="42">
        <f t="shared" si="130"/>
        <v>5.2230215827338009</v>
      </c>
      <c r="D270" s="10">
        <f t="shared" si="131"/>
        <v>12.776978417266045</v>
      </c>
      <c r="E270" s="40">
        <f t="shared" si="132"/>
        <v>24.446043165467909</v>
      </c>
      <c r="F270" s="40">
        <f t="shared" si="133"/>
        <v>50</v>
      </c>
      <c r="G270" s="3">
        <f t="shared" si="134"/>
        <v>214.66187050359861</v>
      </c>
      <c r="H270" s="3">
        <f t="shared" si="135"/>
        <v>116.21860174682885</v>
      </c>
      <c r="I270">
        <f t="shared" si="120"/>
        <v>1.1621860174682886E-4</v>
      </c>
      <c r="J270" s="4">
        <f t="shared" si="136"/>
        <v>469.36103180193368</v>
      </c>
      <c r="K270" s="40">
        <f t="shared" si="137"/>
        <v>4.0386050489954437</v>
      </c>
      <c r="L270" s="40">
        <f t="shared" si="121"/>
        <v>1.9613949510045563</v>
      </c>
      <c r="M270" s="10">
        <f t="shared" si="138"/>
        <v>4.7481746043475512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13.57663237757798</v>
      </c>
      <c r="Q270" s="42">
        <f t="shared" si="140"/>
        <v>0.40259405527524716</v>
      </c>
      <c r="R270" s="4">
        <f t="shared" si="141"/>
        <v>320733.68008436594</v>
      </c>
      <c r="S270">
        <f t="shared" si="122"/>
        <v>3.2073368008436596E-4</v>
      </c>
      <c r="T270" s="41">
        <f t="shared" si="123"/>
        <v>3.4685475880346506E-4</v>
      </c>
      <c r="U270" s="42">
        <f t="shared" si="142"/>
        <v>0.57557262559539879</v>
      </c>
      <c r="V270" s="42">
        <f t="shared" si="143"/>
        <v>0.61996774199354943</v>
      </c>
      <c r="W270" s="42">
        <f t="shared" si="144"/>
        <v>0.61310097898582416</v>
      </c>
      <c r="X270" s="42">
        <f t="shared" si="145"/>
        <v>6.8667630077252628E-3</v>
      </c>
      <c r="Y270" s="42">
        <f t="shared" si="119"/>
        <v>5.151094691607707E-3</v>
      </c>
      <c r="Z270" s="10">
        <f t="shared" si="146"/>
        <v>14.850869307306871</v>
      </c>
      <c r="AA270">
        <f t="shared" si="124"/>
        <v>4750669.9103024798</v>
      </c>
      <c r="AB270" s="10">
        <f t="shared" si="125"/>
        <v>4.7506699103024799</v>
      </c>
      <c r="AC270" s="10">
        <f t="shared" si="126"/>
        <v>4.6496699103024799</v>
      </c>
      <c r="AD270" s="3">
        <f t="shared" si="127"/>
        <v>674.35386661384769</v>
      </c>
      <c r="AI270" s="94">
        <f t="shared" si="128"/>
        <v>0.61310097898582416</v>
      </c>
    </row>
    <row r="271" spans="2:35">
      <c r="B271" s="39">
        <f t="shared" si="129"/>
        <v>243</v>
      </c>
      <c r="C271" s="42">
        <f t="shared" si="130"/>
        <v>5.2446043165467504</v>
      </c>
      <c r="D271" s="10">
        <f t="shared" si="131"/>
        <v>12.755395683453095</v>
      </c>
      <c r="E271" s="40">
        <f t="shared" si="132"/>
        <v>24.48920863309381</v>
      </c>
      <c r="F271" s="40">
        <f t="shared" si="133"/>
        <v>50</v>
      </c>
      <c r="G271" s="3">
        <f t="shared" si="134"/>
        <v>214.53237410072092</v>
      </c>
      <c r="H271" s="3">
        <f t="shared" si="135"/>
        <v>116.21860174682885</v>
      </c>
      <c r="I271">
        <f t="shared" si="120"/>
        <v>1.1621860174682886E-4</v>
      </c>
      <c r="J271" s="4">
        <f t="shared" si="136"/>
        <v>471.02003857407681</v>
      </c>
      <c r="K271" s="40">
        <f t="shared" si="137"/>
        <v>4.0528799305308203</v>
      </c>
      <c r="L271" s="40">
        <f t="shared" si="121"/>
        <v>1.9471200694691797</v>
      </c>
      <c r="M271" s="10">
        <f t="shared" si="138"/>
        <v>4.7506699103024799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13.578908010277955</v>
      </c>
      <c r="Q271" s="42">
        <f t="shared" si="140"/>
        <v>0.40418348601567294</v>
      </c>
      <c r="R271" s="4">
        <f t="shared" si="141"/>
        <v>320184.28439569141</v>
      </c>
      <c r="S271">
        <f t="shared" si="122"/>
        <v>3.201842843956914E-4</v>
      </c>
      <c r="T271" s="41">
        <f t="shared" si="123"/>
        <v>3.4740415449213962E-4</v>
      </c>
      <c r="U271" s="42">
        <f t="shared" si="142"/>
        <v>0.57458670756228802</v>
      </c>
      <c r="V271" s="42">
        <f t="shared" si="143"/>
        <v>0.62029631618088454</v>
      </c>
      <c r="W271" s="42">
        <f t="shared" si="144"/>
        <v>0.61343018428884954</v>
      </c>
      <c r="X271" s="42">
        <f t="shared" si="145"/>
        <v>6.866131892034999E-3</v>
      </c>
      <c r="Y271" s="42">
        <f t="shared" si="119"/>
        <v>5.1620079327047257E-3</v>
      </c>
      <c r="Z271" s="10">
        <f t="shared" si="146"/>
        <v>14.858797357362983</v>
      </c>
      <c r="AA271">
        <f t="shared" si="124"/>
        <v>4753152.1094943574</v>
      </c>
      <c r="AB271" s="10">
        <f t="shared" si="125"/>
        <v>4.7531521094943576</v>
      </c>
      <c r="AC271" s="10">
        <f t="shared" si="126"/>
        <v>4.6521521094943576</v>
      </c>
      <c r="AD271" s="3">
        <f t="shared" si="127"/>
        <v>674.71386649664362</v>
      </c>
      <c r="AI271" s="94">
        <f t="shared" si="128"/>
        <v>0.61343018428884954</v>
      </c>
    </row>
    <row r="272" spans="2:35">
      <c r="B272" s="39">
        <f t="shared" si="129"/>
        <v>244</v>
      </c>
      <c r="C272" s="42">
        <f t="shared" si="130"/>
        <v>5.2661870503596999</v>
      </c>
      <c r="D272" s="10">
        <f t="shared" si="131"/>
        <v>12.733812949640145</v>
      </c>
      <c r="E272" s="40">
        <f t="shared" si="132"/>
        <v>24.532374100719711</v>
      </c>
      <c r="F272" s="40">
        <f t="shared" si="133"/>
        <v>50</v>
      </c>
      <c r="G272" s="3">
        <f t="shared" si="134"/>
        <v>214.40287769784322</v>
      </c>
      <c r="H272" s="3">
        <f t="shared" si="135"/>
        <v>116.21860174682885</v>
      </c>
      <c r="I272">
        <f t="shared" si="120"/>
        <v>1.1621860174682886E-4</v>
      </c>
      <c r="J272" s="4">
        <f t="shared" si="136"/>
        <v>472.68197214440693</v>
      </c>
      <c r="K272" s="40">
        <f t="shared" si="137"/>
        <v>4.0671799956266863</v>
      </c>
      <c r="L272" s="40">
        <f t="shared" si="121"/>
        <v>1.9328200043733137</v>
      </c>
      <c r="M272" s="10">
        <f t="shared" si="138"/>
        <v>4.7531521094943576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13.581170882620254</v>
      </c>
      <c r="Q272" s="42">
        <f t="shared" si="140"/>
        <v>0.40577265192776446</v>
      </c>
      <c r="R272" s="4">
        <f t="shared" si="141"/>
        <v>319634.6908638819</v>
      </c>
      <c r="S272">
        <f t="shared" si="122"/>
        <v>3.196346908638819E-4</v>
      </c>
      <c r="T272" s="41">
        <f t="shared" si="123"/>
        <v>3.4795374802394912E-4</v>
      </c>
      <c r="U272" s="42">
        <f t="shared" si="142"/>
        <v>0.57360043448977915</v>
      </c>
      <c r="V272" s="42">
        <f t="shared" si="143"/>
        <v>0.62062309857302822</v>
      </c>
      <c r="W272" s="42">
        <f t="shared" si="144"/>
        <v>0.61375766041878743</v>
      </c>
      <c r="X272" s="42">
        <f t="shared" si="145"/>
        <v>6.8654381542407883E-3</v>
      </c>
      <c r="Y272" s="42">
        <f t="shared" si="119"/>
        <v>5.1729182529910173E-3</v>
      </c>
      <c r="Z272" s="10">
        <f t="shared" si="146"/>
        <v>14.866683524371673</v>
      </c>
      <c r="AA272">
        <f t="shared" si="124"/>
        <v>4755621.1954912217</v>
      </c>
      <c r="AB272" s="10">
        <f t="shared" si="125"/>
        <v>4.755621195491222</v>
      </c>
      <c r="AC272" s="10">
        <f t="shared" si="126"/>
        <v>4.654621195491222</v>
      </c>
      <c r="AD272" s="3">
        <f t="shared" si="127"/>
        <v>675.07196453824827</v>
      </c>
      <c r="AI272" s="94">
        <f t="shared" si="128"/>
        <v>0.61375766041878743</v>
      </c>
    </row>
    <row r="273" spans="2:35">
      <c r="B273" s="39">
        <f t="shared" si="129"/>
        <v>245</v>
      </c>
      <c r="C273" s="42">
        <f t="shared" si="130"/>
        <v>5.2877697841726494</v>
      </c>
      <c r="D273" s="10">
        <f t="shared" si="131"/>
        <v>12.712230215827194</v>
      </c>
      <c r="E273" s="40">
        <f t="shared" si="132"/>
        <v>24.575539568345611</v>
      </c>
      <c r="F273" s="40">
        <f t="shared" si="133"/>
        <v>50</v>
      </c>
      <c r="G273" s="3">
        <f t="shared" si="134"/>
        <v>214.27338129496553</v>
      </c>
      <c r="H273" s="3">
        <f t="shared" si="135"/>
        <v>116.21860174682885</v>
      </c>
      <c r="I273">
        <f t="shared" si="120"/>
        <v>1.1621860174682886E-4</v>
      </c>
      <c r="J273" s="4">
        <f t="shared" si="136"/>
        <v>474.34683251292313</v>
      </c>
      <c r="K273" s="40">
        <f t="shared" si="137"/>
        <v>4.081505244283032</v>
      </c>
      <c r="L273" s="40">
        <f t="shared" si="121"/>
        <v>1.918494755716968</v>
      </c>
      <c r="M273" s="10">
        <f t="shared" si="138"/>
        <v>4.755621195491222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13.583421002202552</v>
      </c>
      <c r="Q273" s="42">
        <f t="shared" si="140"/>
        <v>0.40736155459149331</v>
      </c>
      <c r="R273" s="4">
        <f t="shared" si="141"/>
        <v>319084.90062596695</v>
      </c>
      <c r="S273">
        <f t="shared" si="122"/>
        <v>3.1908490062596695E-4</v>
      </c>
      <c r="T273" s="41">
        <f t="shared" si="123"/>
        <v>3.4850353826186407E-4</v>
      </c>
      <c r="U273" s="42">
        <f t="shared" si="142"/>
        <v>0.57261380841832898</v>
      </c>
      <c r="V273" s="42">
        <f t="shared" si="143"/>
        <v>0.62094808824522052</v>
      </c>
      <c r="W273" s="42">
        <f t="shared" si="144"/>
        <v>0.61408340652707039</v>
      </c>
      <c r="X273" s="42">
        <f t="shared" si="145"/>
        <v>6.8646817181501341E-3</v>
      </c>
      <c r="Y273" s="42">
        <f t="shared" si="119"/>
        <v>5.183825564058637E-3</v>
      </c>
      <c r="Z273" s="10">
        <f t="shared" si="146"/>
        <v>14.874527787903068</v>
      </c>
      <c r="AA273">
        <f t="shared" si="124"/>
        <v>4758077.1618966674</v>
      </c>
      <c r="AB273" s="10">
        <f t="shared" si="125"/>
        <v>4.7580771618966677</v>
      </c>
      <c r="AC273" s="10">
        <f t="shared" si="126"/>
        <v>4.6570771618966678</v>
      </c>
      <c r="AD273" s="3">
        <f t="shared" si="127"/>
        <v>675.42815981097419</v>
      </c>
      <c r="AI273" s="94">
        <f t="shared" si="128"/>
        <v>0.61408340652707039</v>
      </c>
    </row>
    <row r="274" spans="2:35">
      <c r="B274" s="39">
        <f t="shared" si="129"/>
        <v>246</v>
      </c>
      <c r="C274" s="42">
        <f t="shared" si="130"/>
        <v>5.3093525179855989</v>
      </c>
      <c r="D274" s="10">
        <f t="shared" si="131"/>
        <v>12.690647482014244</v>
      </c>
      <c r="E274" s="40">
        <f t="shared" si="132"/>
        <v>24.618705035971512</v>
      </c>
      <c r="F274" s="40">
        <f t="shared" si="133"/>
        <v>50</v>
      </c>
      <c r="G274" s="3">
        <f t="shared" si="134"/>
        <v>214.14388489208784</v>
      </c>
      <c r="H274" s="3">
        <f t="shared" si="135"/>
        <v>116.21860174682885</v>
      </c>
      <c r="I274">
        <f t="shared" si="120"/>
        <v>1.1621860174682886E-4</v>
      </c>
      <c r="J274" s="4">
        <f t="shared" si="136"/>
        <v>476.01461967962655</v>
      </c>
      <c r="K274" s="40">
        <f t="shared" si="137"/>
        <v>4.0958556764998688</v>
      </c>
      <c r="L274" s="40">
        <f t="shared" si="121"/>
        <v>1.9041443235001312</v>
      </c>
      <c r="M274" s="10">
        <f t="shared" si="138"/>
        <v>4.7580771618966677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13.585658376572608</v>
      </c>
      <c r="Q274" s="42">
        <f t="shared" si="140"/>
        <v>0.40895019558442208</v>
      </c>
      <c r="R274" s="4">
        <f t="shared" si="141"/>
        <v>318534.91481897602</v>
      </c>
      <c r="S274">
        <f t="shared" si="122"/>
        <v>3.1853491481897603E-4</v>
      </c>
      <c r="T274" s="41">
        <f t="shared" si="123"/>
        <v>3.4905352406885498E-4</v>
      </c>
      <c r="U274" s="42">
        <f t="shared" si="142"/>
        <v>0.57162683138839343</v>
      </c>
      <c r="V274" s="42">
        <f t="shared" si="143"/>
        <v>0.62127128427927181</v>
      </c>
      <c r="W274" s="42">
        <f t="shared" si="144"/>
        <v>0.61440742176982155</v>
      </c>
      <c r="X274" s="42">
        <f t="shared" si="145"/>
        <v>6.8638625094502581E-3</v>
      </c>
      <c r="Y274" s="42">
        <f t="shared" si="119"/>
        <v>5.1947297774109762E-3</v>
      </c>
      <c r="Z274" s="10">
        <f t="shared" si="146"/>
        <v>14.882330127646137</v>
      </c>
      <c r="AA274">
        <f t="shared" si="124"/>
        <v>4760520.0023514982</v>
      </c>
      <c r="AB274" s="10">
        <f t="shared" si="125"/>
        <v>4.7605200023514982</v>
      </c>
      <c r="AC274" s="10">
        <f t="shared" si="126"/>
        <v>4.6595200023514982</v>
      </c>
      <c r="AD274" s="3">
        <f t="shared" si="127"/>
        <v>675.78245139253056</v>
      </c>
      <c r="AI274" s="94">
        <f t="shared" si="128"/>
        <v>0.61440742176982155</v>
      </c>
    </row>
    <row r="275" spans="2:35">
      <c r="B275" s="39">
        <f t="shared" si="129"/>
        <v>247</v>
      </c>
      <c r="C275" s="42">
        <f t="shared" si="130"/>
        <v>5.3309352517985484</v>
      </c>
      <c r="D275" s="10">
        <f t="shared" si="131"/>
        <v>12.669064748201293</v>
      </c>
      <c r="E275" s="40">
        <f t="shared" si="132"/>
        <v>24.661870503597413</v>
      </c>
      <c r="F275" s="40">
        <f t="shared" si="133"/>
        <v>50</v>
      </c>
      <c r="G275" s="3">
        <f t="shared" si="134"/>
        <v>214.01438848921015</v>
      </c>
      <c r="H275" s="3">
        <f t="shared" si="135"/>
        <v>116.21860174682885</v>
      </c>
      <c r="I275">
        <f t="shared" si="120"/>
        <v>1.1621860174682886E-4</v>
      </c>
      <c r="J275" s="4">
        <f t="shared" si="136"/>
        <v>477.68533364451628</v>
      </c>
      <c r="K275" s="40">
        <f t="shared" si="137"/>
        <v>4.1102312922771889</v>
      </c>
      <c r="L275" s="40">
        <f t="shared" si="121"/>
        <v>1.8897687077228111</v>
      </c>
      <c r="M275" s="10">
        <f t="shared" si="138"/>
        <v>4.7605200023514982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13.58788301322994</v>
      </c>
      <c r="Q275" s="42">
        <f t="shared" si="140"/>
        <v>0.41053857648172121</v>
      </c>
      <c r="R275" s="4">
        <f t="shared" si="141"/>
        <v>317984.73457993864</v>
      </c>
      <c r="S275">
        <f t="shared" si="122"/>
        <v>3.1798473457993865E-4</v>
      </c>
      <c r="T275" s="41">
        <f t="shared" si="123"/>
        <v>3.4960370430789237E-4</v>
      </c>
      <c r="U275" s="42">
        <f t="shared" si="142"/>
        <v>0.57063950544042885</v>
      </c>
      <c r="V275" s="42">
        <f t="shared" si="143"/>
        <v>0.62159268576159765</v>
      </c>
      <c r="W275" s="42">
        <f t="shared" si="144"/>
        <v>0.61472970530807347</v>
      </c>
      <c r="X275" s="42">
        <f t="shared" si="145"/>
        <v>6.8629804535241812E-3</v>
      </c>
      <c r="Y275" s="42">
        <f t="shared" si="119"/>
        <v>5.2056308044618914E-3</v>
      </c>
      <c r="Z275" s="10">
        <f t="shared" si="146"/>
        <v>14.890090523404027</v>
      </c>
      <c r="AA275">
        <f t="shared" si="124"/>
        <v>4762949.7105322676</v>
      </c>
      <c r="AB275" s="10">
        <f t="shared" si="125"/>
        <v>4.7629497105322676</v>
      </c>
      <c r="AC275" s="10">
        <f t="shared" si="126"/>
        <v>4.6619497105322676</v>
      </c>
      <c r="AD275" s="3">
        <f t="shared" si="127"/>
        <v>676.13483836581111</v>
      </c>
      <c r="AI275" s="94">
        <f t="shared" si="128"/>
        <v>0.61472970530807347</v>
      </c>
    </row>
    <row r="276" spans="2:35">
      <c r="B276" s="39">
        <f t="shared" si="129"/>
        <v>248</v>
      </c>
      <c r="C276" s="42">
        <f t="shared" si="130"/>
        <v>5.3525179856114979</v>
      </c>
      <c r="D276" s="10">
        <f t="shared" si="131"/>
        <v>12.647482014388343</v>
      </c>
      <c r="E276" s="40">
        <f t="shared" si="132"/>
        <v>24.705035971223314</v>
      </c>
      <c r="F276" s="40">
        <f t="shared" si="133"/>
        <v>50</v>
      </c>
      <c r="G276" s="3">
        <f t="shared" si="134"/>
        <v>213.88489208633246</v>
      </c>
      <c r="H276" s="3">
        <f t="shared" si="135"/>
        <v>116.21860174682885</v>
      </c>
      <c r="I276">
        <f t="shared" si="120"/>
        <v>1.1621860174682886E-4</v>
      </c>
      <c r="J276" s="4">
        <f t="shared" si="136"/>
        <v>479.35897440759254</v>
      </c>
      <c r="K276" s="40">
        <f t="shared" si="137"/>
        <v>4.124632091614993</v>
      </c>
      <c r="L276" s="40">
        <f t="shared" si="121"/>
        <v>1.875367908385007</v>
      </c>
      <c r="M276" s="10">
        <f t="shared" si="138"/>
        <v>4.7629497105322676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13.590094919624642</v>
      </c>
      <c r="Q276" s="42">
        <f t="shared" si="140"/>
        <v>0.41212669885618552</v>
      </c>
      <c r="R276" s="4">
        <f t="shared" si="141"/>
        <v>317434.36104588443</v>
      </c>
      <c r="S276">
        <f t="shared" si="122"/>
        <v>3.1743436104588444E-4</v>
      </c>
      <c r="T276" s="41">
        <f t="shared" si="123"/>
        <v>3.5015407784194657E-4</v>
      </c>
      <c r="U276" s="42">
        <f t="shared" si="142"/>
        <v>0.56965183261489183</v>
      </c>
      <c r="V276" s="42">
        <f t="shared" si="143"/>
        <v>0.62191229178429641</v>
      </c>
      <c r="W276" s="42">
        <f t="shared" si="144"/>
        <v>0.61505025630757448</v>
      </c>
      <c r="X276" s="42">
        <f t="shared" si="145"/>
        <v>6.8620354767219283E-3</v>
      </c>
      <c r="Y276" s="42">
        <f t="shared" si="119"/>
        <v>5.2165285565368416E-3</v>
      </c>
      <c r="Z276" s="10">
        <f t="shared" si="146"/>
        <v>14.897808955095167</v>
      </c>
      <c r="AA276">
        <f t="shared" si="124"/>
        <v>4765366.2801516214</v>
      </c>
      <c r="AB276" s="10">
        <f t="shared" si="125"/>
        <v>4.7653662801516212</v>
      </c>
      <c r="AC276" s="10">
        <f t="shared" si="126"/>
        <v>4.6643662801516212</v>
      </c>
      <c r="AD276" s="3">
        <f t="shared" si="127"/>
        <v>676.48531981894439</v>
      </c>
      <c r="AI276" s="94">
        <f t="shared" si="128"/>
        <v>0.61505025630757448</v>
      </c>
    </row>
    <row r="277" spans="2:35">
      <c r="B277" s="39">
        <f t="shared" si="129"/>
        <v>249</v>
      </c>
      <c r="C277" s="42">
        <f t="shared" si="130"/>
        <v>5.3741007194244474</v>
      </c>
      <c r="D277" s="10">
        <f t="shared" si="131"/>
        <v>12.625899280575393</v>
      </c>
      <c r="E277" s="40">
        <f t="shared" si="132"/>
        <v>24.748201438849215</v>
      </c>
      <c r="F277" s="40">
        <f t="shared" si="133"/>
        <v>50</v>
      </c>
      <c r="G277" s="3">
        <f t="shared" si="134"/>
        <v>213.75539568345476</v>
      </c>
      <c r="H277" s="3">
        <f t="shared" si="135"/>
        <v>116.21860174682885</v>
      </c>
      <c r="I277">
        <f t="shared" si="120"/>
        <v>1.1621860174682886E-4</v>
      </c>
      <c r="J277" s="4">
        <f t="shared" si="136"/>
        <v>481.0355419688558</v>
      </c>
      <c r="K277" s="40">
        <f t="shared" si="137"/>
        <v>4.1390580745132857</v>
      </c>
      <c r="L277" s="40">
        <f t="shared" si="121"/>
        <v>1.8609419254867143</v>
      </c>
      <c r="M277" s="10">
        <f t="shared" si="138"/>
        <v>4.7653662801516212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13.592294103157871</v>
      </c>
      <c r="Q277" s="42">
        <f t="shared" si="140"/>
        <v>0.41371456427825104</v>
      </c>
      <c r="R277" s="4">
        <f t="shared" si="141"/>
        <v>316883.79535384267</v>
      </c>
      <c r="S277">
        <f t="shared" si="122"/>
        <v>3.1688379535384269E-4</v>
      </c>
      <c r="T277" s="41">
        <f t="shared" si="123"/>
        <v>3.5070464353398833E-4</v>
      </c>
      <c r="U277" s="42">
        <f t="shared" si="142"/>
        <v>0.56866381495223839</v>
      </c>
      <c r="V277" s="42">
        <f t="shared" si="143"/>
        <v>0.62223010144538193</v>
      </c>
      <c r="W277" s="42">
        <f t="shared" si="144"/>
        <v>0.61536907393883533</v>
      </c>
      <c r="X277" s="42">
        <f t="shared" si="145"/>
        <v>6.861027506546602E-3</v>
      </c>
      <c r="Y277" s="42">
        <f t="shared" si="119"/>
        <v>5.227422944874327E-3</v>
      </c>
      <c r="Z277" s="10">
        <f t="shared" si="146"/>
        <v>14.905485402755195</v>
      </c>
      <c r="AA277">
        <f t="shared" si="124"/>
        <v>4767769.7049589008</v>
      </c>
      <c r="AB277" s="10">
        <f t="shared" si="125"/>
        <v>4.7677697049589005</v>
      </c>
      <c r="AC277" s="10">
        <f t="shared" si="126"/>
        <v>4.6667697049589005</v>
      </c>
      <c r="AD277" s="3">
        <f t="shared" si="127"/>
        <v>676.83389484538088</v>
      </c>
      <c r="AI277" s="94">
        <f t="shared" si="128"/>
        <v>0.61536907393883533</v>
      </c>
    </row>
    <row r="278" spans="2:35">
      <c r="B278" s="39">
        <f t="shared" si="129"/>
        <v>250</v>
      </c>
      <c r="C278" s="42">
        <f t="shared" si="130"/>
        <v>5.395683453237397</v>
      </c>
      <c r="D278" s="10">
        <f t="shared" si="131"/>
        <v>12.604316546762442</v>
      </c>
      <c r="E278" s="40">
        <f t="shared" si="132"/>
        <v>24.791366906475115</v>
      </c>
      <c r="F278" s="40">
        <f t="shared" si="133"/>
        <v>50</v>
      </c>
      <c r="G278" s="3">
        <f t="shared" si="134"/>
        <v>213.62589928057707</v>
      </c>
      <c r="H278" s="3">
        <f t="shared" si="135"/>
        <v>116.21860174682885</v>
      </c>
      <c r="I278">
        <f t="shared" si="120"/>
        <v>1.1621860174682886E-4</v>
      </c>
      <c r="J278" s="4">
        <f t="shared" si="136"/>
        <v>482.71503632830581</v>
      </c>
      <c r="K278" s="40">
        <f t="shared" si="137"/>
        <v>4.1535092409720651</v>
      </c>
      <c r="L278" s="40">
        <f t="shared" si="121"/>
        <v>1.8464907590279349</v>
      </c>
      <c r="M278" s="10">
        <f t="shared" si="138"/>
        <v>4.7677697049589005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13.594480571182546</v>
      </c>
      <c r="Q278" s="42">
        <f t="shared" si="140"/>
        <v>0.41530217431601157</v>
      </c>
      <c r="R278" s="4">
        <f t="shared" si="141"/>
        <v>316333.03864084301</v>
      </c>
      <c r="S278">
        <f t="shared" si="122"/>
        <v>3.1633303864084299E-4</v>
      </c>
      <c r="T278" s="41">
        <f t="shared" si="123"/>
        <v>3.5125540024698803E-4</v>
      </c>
      <c r="U278" s="42">
        <f t="shared" si="142"/>
        <v>0.56767545449292478</v>
      </c>
      <c r="V278" s="42">
        <f t="shared" si="143"/>
        <v>0.62254611384781833</v>
      </c>
      <c r="W278" s="42">
        <f t="shared" si="144"/>
        <v>0.61568615737720733</v>
      </c>
      <c r="X278" s="42">
        <f t="shared" si="145"/>
        <v>6.859956470610995E-3</v>
      </c>
      <c r="Y278" s="42">
        <f t="shared" si="119"/>
        <v>5.2383138806256693E-3</v>
      </c>
      <c r="Z278" s="10">
        <f t="shared" si="146"/>
        <v>14.913119846534194</v>
      </c>
      <c r="AA278">
        <f t="shared" si="124"/>
        <v>4770159.9787392803</v>
      </c>
      <c r="AB278" s="10">
        <f t="shared" si="125"/>
        <v>4.7701599787392803</v>
      </c>
      <c r="AC278" s="10">
        <f t="shared" si="126"/>
        <v>4.6691599787392803</v>
      </c>
      <c r="AD278" s="3">
        <f t="shared" si="127"/>
        <v>677.18056254376802</v>
      </c>
      <c r="AI278" s="94">
        <f t="shared" si="128"/>
        <v>0.61568615737720733</v>
      </c>
    </row>
    <row r="279" spans="2:35">
      <c r="B279" s="39">
        <f t="shared" si="129"/>
        <v>251</v>
      </c>
      <c r="C279" s="42">
        <f t="shared" si="130"/>
        <v>5.4172661870503465</v>
      </c>
      <c r="D279" s="10">
        <f t="shared" si="131"/>
        <v>12.582733812949492</v>
      </c>
      <c r="E279" s="40">
        <f t="shared" si="132"/>
        <v>24.834532374101016</v>
      </c>
      <c r="F279" s="40">
        <f t="shared" si="133"/>
        <v>50</v>
      </c>
      <c r="G279" s="3">
        <f t="shared" si="134"/>
        <v>213.49640287769938</v>
      </c>
      <c r="H279" s="3">
        <f t="shared" si="135"/>
        <v>116.21860174682885</v>
      </c>
      <c r="I279">
        <f t="shared" si="120"/>
        <v>1.1621860174682886E-4</v>
      </c>
      <c r="J279" s="4">
        <f t="shared" si="136"/>
        <v>484.39745748594214</v>
      </c>
      <c r="K279" s="40">
        <f t="shared" si="137"/>
        <v>4.1679855909913268</v>
      </c>
      <c r="L279" s="40">
        <f t="shared" si="121"/>
        <v>1.8320144090086732</v>
      </c>
      <c r="M279" s="10">
        <f t="shared" si="138"/>
        <v>4.7701599787392803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13.596654331002712</v>
      </c>
      <c r="Q279" s="42">
        <f t="shared" si="140"/>
        <v>0.41688953053523509</v>
      </c>
      <c r="R279" s="4">
        <f t="shared" si="141"/>
        <v>315782.09204391501</v>
      </c>
      <c r="S279">
        <f t="shared" si="122"/>
        <v>3.1578209204391499E-4</v>
      </c>
      <c r="T279" s="41">
        <f t="shared" si="123"/>
        <v>3.5180634684391603E-4</v>
      </c>
      <c r="U279" s="42">
        <f t="shared" si="142"/>
        <v>0.56668675327740758</v>
      </c>
      <c r="V279" s="42">
        <f t="shared" si="143"/>
        <v>0.62286032810003999</v>
      </c>
      <c r="W279" s="42">
        <f t="shared" si="144"/>
        <v>0.6160015058027698</v>
      </c>
      <c r="X279" s="42">
        <f t="shared" si="145"/>
        <v>6.8588222972701951E-3</v>
      </c>
      <c r="Y279" s="42">
        <f t="shared" si="119"/>
        <v>5.2492012748557903E-3</v>
      </c>
      <c r="Z279" s="10">
        <f t="shared" si="146"/>
        <v>14.920712266696752</v>
      </c>
      <c r="AA279">
        <f t="shared" si="124"/>
        <v>4772537.0953137865</v>
      </c>
      <c r="AB279" s="10">
        <f t="shared" si="125"/>
        <v>4.7725370953137869</v>
      </c>
      <c r="AC279" s="10">
        <f t="shared" si="126"/>
        <v>4.6715370953137869</v>
      </c>
      <c r="AD279" s="3">
        <f t="shared" si="127"/>
        <v>677.52532201795304</v>
      </c>
      <c r="AI279" s="94">
        <f t="shared" si="128"/>
        <v>0.6160015058027698</v>
      </c>
    </row>
    <row r="280" spans="2:35">
      <c r="B280" s="39">
        <f t="shared" si="129"/>
        <v>252</v>
      </c>
      <c r="C280" s="42">
        <f t="shared" si="130"/>
        <v>5.438848920863296</v>
      </c>
      <c r="D280" s="10">
        <f t="shared" si="131"/>
        <v>12.561151079136541</v>
      </c>
      <c r="E280" s="40">
        <f t="shared" si="132"/>
        <v>24.877697841726917</v>
      </c>
      <c r="F280" s="40">
        <f t="shared" si="133"/>
        <v>50</v>
      </c>
      <c r="G280" s="3">
        <f t="shared" si="134"/>
        <v>213.36690647482169</v>
      </c>
      <c r="H280" s="3">
        <f t="shared" si="135"/>
        <v>116.21860174682885</v>
      </c>
      <c r="I280">
        <f t="shared" si="120"/>
        <v>1.1621860174682886E-4</v>
      </c>
      <c r="J280" s="4">
        <f t="shared" si="136"/>
        <v>486.08280544176546</v>
      </c>
      <c r="K280" s="40">
        <f t="shared" si="137"/>
        <v>4.182487124571078</v>
      </c>
      <c r="L280" s="40">
        <f t="shared" si="121"/>
        <v>1.817512875428922</v>
      </c>
      <c r="M280" s="10">
        <f t="shared" si="138"/>
        <v>4.7725370953137869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13.59881538987373</v>
      </c>
      <c r="Q280" s="42">
        <f t="shared" si="140"/>
        <v>0.41847663449938044</v>
      </c>
      <c r="R280" s="4">
        <f t="shared" si="141"/>
        <v>315230.95670008805</v>
      </c>
      <c r="S280">
        <f t="shared" si="122"/>
        <v>3.1523095670008802E-4</v>
      </c>
      <c r="T280" s="41">
        <f t="shared" si="123"/>
        <v>3.52357482187743E-4</v>
      </c>
      <c r="U280" s="42">
        <f t="shared" si="142"/>
        <v>0.56569771334614305</v>
      </c>
      <c r="V280" s="42">
        <f t="shared" si="143"/>
        <v>0.62317274331623729</v>
      </c>
      <c r="W280" s="42">
        <f t="shared" si="144"/>
        <v>0.61631511840033171</v>
      </c>
      <c r="X280" s="42">
        <f t="shared" si="145"/>
        <v>6.8576249159055802E-3</v>
      </c>
      <c r="Y280" s="42">
        <f t="shared" si="119"/>
        <v>5.2600850385444457E-3</v>
      </c>
      <c r="Z280" s="10">
        <f t="shared" si="146"/>
        <v>14.928262643623299</v>
      </c>
      <c r="AA280">
        <f t="shared" si="124"/>
        <v>4774901.0485397121</v>
      </c>
      <c r="AB280" s="10">
        <f t="shared" si="125"/>
        <v>4.7749010485397125</v>
      </c>
      <c r="AC280" s="10">
        <f t="shared" si="126"/>
        <v>4.6739010485397126</v>
      </c>
      <c r="AD280" s="3">
        <f t="shared" si="127"/>
        <v>677.86817237704304</v>
      </c>
      <c r="AI280" s="94">
        <f t="shared" si="128"/>
        <v>0.61631511840033171</v>
      </c>
    </row>
    <row r="281" spans="2:35">
      <c r="B281" s="39">
        <f t="shared" si="129"/>
        <v>253</v>
      </c>
      <c r="C281" s="42">
        <f t="shared" si="130"/>
        <v>5.4604316546762455</v>
      </c>
      <c r="D281" s="10">
        <f t="shared" si="131"/>
        <v>12.539568345323591</v>
      </c>
      <c r="E281" s="40">
        <f t="shared" si="132"/>
        <v>24.920863309352818</v>
      </c>
      <c r="F281" s="40">
        <f t="shared" si="133"/>
        <v>50</v>
      </c>
      <c r="G281" s="3">
        <f t="shared" si="134"/>
        <v>213.237410071944</v>
      </c>
      <c r="H281" s="3">
        <f t="shared" si="135"/>
        <v>116.21860174682885</v>
      </c>
      <c r="I281">
        <f t="shared" si="120"/>
        <v>1.1621860174682886E-4</v>
      </c>
      <c r="J281" s="4">
        <f t="shared" si="136"/>
        <v>487.77108019577531</v>
      </c>
      <c r="K281" s="40">
        <f t="shared" si="137"/>
        <v>4.1970138417113132</v>
      </c>
      <c r="L281" s="40">
        <f t="shared" si="121"/>
        <v>1.8029861582886868</v>
      </c>
      <c r="M281" s="10">
        <f t="shared" si="138"/>
        <v>4.7749010485397125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13.600963755002791</v>
      </c>
      <c r="Q281" s="42">
        <f t="shared" si="140"/>
        <v>0.42006348776961366</v>
      </c>
      <c r="R281" s="4">
        <f t="shared" si="141"/>
        <v>314679.6337463918</v>
      </c>
      <c r="S281">
        <f t="shared" si="122"/>
        <v>3.1467963374639179E-4</v>
      </c>
      <c r="T281" s="41">
        <f t="shared" si="123"/>
        <v>3.5290880514143923E-4</v>
      </c>
      <c r="U281" s="42">
        <f t="shared" si="142"/>
        <v>0.56470833673958731</v>
      </c>
      <c r="V281" s="42">
        <f t="shared" si="143"/>
        <v>0.62348335861596405</v>
      </c>
      <c r="W281" s="42">
        <f t="shared" si="144"/>
        <v>0.61662699435948665</v>
      </c>
      <c r="X281" s="42">
        <f t="shared" si="145"/>
        <v>6.8563642564773986E-3</v>
      </c>
      <c r="Y281" s="42">
        <f t="shared" si="119"/>
        <v>5.2709650825867472E-3</v>
      </c>
      <c r="Z281" s="10">
        <f t="shared" si="146"/>
        <v>14.935770957809464</v>
      </c>
      <c r="AA281">
        <f t="shared" si="124"/>
        <v>4777251.8323104186</v>
      </c>
      <c r="AB281" s="10">
        <f t="shared" si="125"/>
        <v>4.7772518323104185</v>
      </c>
      <c r="AC281" s="10">
        <f t="shared" si="126"/>
        <v>4.6762518323104185</v>
      </c>
      <c r="AD281" s="3">
        <f t="shared" si="127"/>
        <v>678.20911273537615</v>
      </c>
      <c r="AI281" s="94">
        <f t="shared" si="128"/>
        <v>0.61662699435948665</v>
      </c>
    </row>
    <row r="282" spans="2:35">
      <c r="B282" s="39">
        <f t="shared" si="129"/>
        <v>254</v>
      </c>
      <c r="C282" s="42">
        <f t="shared" si="130"/>
        <v>5.482014388489195</v>
      </c>
      <c r="D282" s="10">
        <f t="shared" si="131"/>
        <v>12.517985611510641</v>
      </c>
      <c r="E282" s="40">
        <f t="shared" si="132"/>
        <v>24.964028776978719</v>
      </c>
      <c r="F282" s="40">
        <f t="shared" si="133"/>
        <v>50</v>
      </c>
      <c r="G282" s="3">
        <f t="shared" si="134"/>
        <v>213.10791366906631</v>
      </c>
      <c r="H282" s="3">
        <f t="shared" si="135"/>
        <v>116.21860174682885</v>
      </c>
      <c r="I282">
        <f t="shared" si="120"/>
        <v>1.1621860174682886E-4</v>
      </c>
      <c r="J282" s="4">
        <f t="shared" si="136"/>
        <v>489.4622817479717</v>
      </c>
      <c r="K282" s="40">
        <f t="shared" si="137"/>
        <v>4.2115657424120334</v>
      </c>
      <c r="L282" s="40">
        <f t="shared" si="121"/>
        <v>1.7884342575879666</v>
      </c>
      <c r="M282" s="10">
        <f t="shared" si="138"/>
        <v>4.7772518323104185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13.6030994335489</v>
      </c>
      <c r="Q282" s="42">
        <f t="shared" si="140"/>
        <v>0.42165009190482428</v>
      </c>
      <c r="R282" s="4">
        <f t="shared" si="141"/>
        <v>314128.12431985565</v>
      </c>
      <c r="S282">
        <f t="shared" si="122"/>
        <v>3.1412812431985562E-4</v>
      </c>
      <c r="T282" s="41">
        <f t="shared" si="123"/>
        <v>3.5346031456797539E-4</v>
      </c>
      <c r="U282" s="42">
        <f t="shared" si="142"/>
        <v>0.56371862549819696</v>
      </c>
      <c r="V282" s="42">
        <f t="shared" si="143"/>
        <v>0.62379217312387647</v>
      </c>
      <c r="W282" s="42">
        <f t="shared" si="144"/>
        <v>0.61693713287458696</v>
      </c>
      <c r="X282" s="42">
        <f t="shared" si="145"/>
        <v>6.8550402492895124E-3</v>
      </c>
      <c r="Y282" s="42">
        <f t="shared" si="119"/>
        <v>5.2818413177933054E-3</v>
      </c>
      <c r="Z282" s="10">
        <f t="shared" si="146"/>
        <v>14.943237189864304</v>
      </c>
      <c r="AA282">
        <f t="shared" si="124"/>
        <v>4779589.4405547827</v>
      </c>
      <c r="AB282" s="10">
        <f t="shared" si="125"/>
        <v>4.7795894405547825</v>
      </c>
      <c r="AC282" s="10">
        <f t="shared" si="126"/>
        <v>4.6785894405547825</v>
      </c>
      <c r="AD282" s="3">
        <f t="shared" si="127"/>
        <v>678.54814221244135</v>
      </c>
      <c r="AI282" s="94">
        <f t="shared" si="128"/>
        <v>0.61693713287458696</v>
      </c>
    </row>
    <row r="283" spans="2:35">
      <c r="B283" s="39">
        <f t="shared" si="129"/>
        <v>255</v>
      </c>
      <c r="C283" s="42">
        <f t="shared" si="130"/>
        <v>5.5035971223021445</v>
      </c>
      <c r="D283" s="10">
        <f t="shared" si="131"/>
        <v>12.49640287769769</v>
      </c>
      <c r="E283" s="40">
        <f t="shared" si="132"/>
        <v>25.007194244604619</v>
      </c>
      <c r="F283" s="40">
        <f t="shared" si="133"/>
        <v>50</v>
      </c>
      <c r="G283" s="3">
        <f t="shared" si="134"/>
        <v>212.97841726618861</v>
      </c>
      <c r="H283" s="3">
        <f t="shared" si="135"/>
        <v>116.21860174682885</v>
      </c>
      <c r="I283">
        <f t="shared" si="120"/>
        <v>1.1621860174682886E-4</v>
      </c>
      <c r="J283" s="4">
        <f t="shared" si="136"/>
        <v>491.15641009835508</v>
      </c>
      <c r="K283" s="40">
        <f t="shared" si="137"/>
        <v>4.2261428266732421</v>
      </c>
      <c r="L283" s="40">
        <f t="shared" si="121"/>
        <v>1.7738571733267579</v>
      </c>
      <c r="M283" s="10">
        <f t="shared" si="138"/>
        <v>4.7795894405547825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13.605222432622522</v>
      </c>
      <c r="Q283" s="42">
        <f t="shared" si="140"/>
        <v>0.42323644846164166</v>
      </c>
      <c r="R283" s="4">
        <f t="shared" si="141"/>
        <v>313576.42955750908</v>
      </c>
      <c r="S283">
        <f t="shared" si="122"/>
        <v>3.1357642955750906E-4</v>
      </c>
      <c r="T283" s="41">
        <f t="shared" si="123"/>
        <v>3.5401200933032195E-4</v>
      </c>
      <c r="U283" s="42">
        <f t="shared" si="142"/>
        <v>0.5627285816624279</v>
      </c>
      <c r="V283" s="42">
        <f t="shared" si="143"/>
        <v>0.62409918597073222</v>
      </c>
      <c r="W283" s="42">
        <f t="shared" si="144"/>
        <v>0.61724553314467034</v>
      </c>
      <c r="X283" s="42">
        <f t="shared" si="145"/>
        <v>6.8536528260618734E-3</v>
      </c>
      <c r="Y283" s="42">
        <f t="shared" si="119"/>
        <v>5.2927136548920782E-3</v>
      </c>
      <c r="Z283" s="10">
        <f t="shared" si="146"/>
        <v>14.950661320513413</v>
      </c>
      <c r="AA283">
        <f t="shared" si="124"/>
        <v>4781913.8672381649</v>
      </c>
      <c r="AB283" s="10">
        <f t="shared" si="125"/>
        <v>4.7819138672381651</v>
      </c>
      <c r="AC283" s="10">
        <f t="shared" si="126"/>
        <v>4.6809138672381652</v>
      </c>
      <c r="AD283" s="3">
        <f t="shared" si="127"/>
        <v>678.8852599330188</v>
      </c>
      <c r="AI283" s="94">
        <f t="shared" si="128"/>
        <v>0.61724553314467034</v>
      </c>
    </row>
    <row r="284" spans="2:35">
      <c r="B284" s="39">
        <f t="shared" si="129"/>
        <v>256</v>
      </c>
      <c r="C284" s="42">
        <f t="shared" si="130"/>
        <v>5.525179856115094</v>
      </c>
      <c r="D284" s="10">
        <f t="shared" si="131"/>
        <v>12.47482014388474</v>
      </c>
      <c r="E284" s="40">
        <f t="shared" si="132"/>
        <v>25.05035971223052</v>
      </c>
      <c r="F284" s="40">
        <f t="shared" si="133"/>
        <v>50</v>
      </c>
      <c r="G284" s="3">
        <f t="shared" si="134"/>
        <v>212.84892086331092</v>
      </c>
      <c r="H284" s="3">
        <f t="shared" si="135"/>
        <v>116.21860174682885</v>
      </c>
      <c r="I284">
        <f t="shared" si="120"/>
        <v>1.1621860174682886E-4</v>
      </c>
      <c r="J284" s="4">
        <f t="shared" si="136"/>
        <v>492.853465246925</v>
      </c>
      <c r="K284" s="40">
        <f t="shared" si="137"/>
        <v>4.2407450944949359</v>
      </c>
      <c r="L284" s="40">
        <f t="shared" si="121"/>
        <v>1.7592549055050641</v>
      </c>
      <c r="M284" s="10">
        <f t="shared" si="138"/>
        <v>4.7819138672381651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13.607332759286608</v>
      </c>
      <c r="Q284" s="42">
        <f t="shared" si="140"/>
        <v>0.42482255899445126</v>
      </c>
      <c r="R284" s="4">
        <f t="shared" si="141"/>
        <v>313024.55059638171</v>
      </c>
      <c r="S284">
        <f t="shared" si="122"/>
        <v>3.1302455059638171E-4</v>
      </c>
      <c r="T284" s="41">
        <f t="shared" si="123"/>
        <v>3.5456388829144931E-4</v>
      </c>
      <c r="U284" s="42">
        <f t="shared" si="142"/>
        <v>0.56173820727273671</v>
      </c>
      <c r="V284" s="42">
        <f t="shared" si="143"/>
        <v>0.62440439629188726</v>
      </c>
      <c r="W284" s="42">
        <f t="shared" si="144"/>
        <v>0.61755219437358766</v>
      </c>
      <c r="X284" s="42">
        <f t="shared" si="145"/>
        <v>6.8522019182996052E-3</v>
      </c>
      <c r="Y284" s="42">
        <f t="shared" si="119"/>
        <v>5.3035820045276311E-3</v>
      </c>
      <c r="Z284" s="10">
        <f t="shared" si="146"/>
        <v>14.958043330594682</v>
      </c>
      <c r="AA284">
        <f t="shared" si="124"/>
        <v>4784225.1063610846</v>
      </c>
      <c r="AB284" s="10">
        <f t="shared" si="125"/>
        <v>4.7842251063610846</v>
      </c>
      <c r="AC284" s="10">
        <f t="shared" si="126"/>
        <v>4.6832251063610846</v>
      </c>
      <c r="AD284" s="3">
        <f t="shared" si="127"/>
        <v>679.22046502698834</v>
      </c>
      <c r="AI284" s="94">
        <f t="shared" si="128"/>
        <v>0.61755219437358766</v>
      </c>
    </row>
    <row r="285" spans="2:35">
      <c r="B285" s="39">
        <f t="shared" si="129"/>
        <v>257</v>
      </c>
      <c r="C285" s="42">
        <f t="shared" si="130"/>
        <v>5.5467625899280435</v>
      </c>
      <c r="D285" s="10">
        <f t="shared" si="131"/>
        <v>12.45323741007179</v>
      </c>
      <c r="E285" s="40">
        <f t="shared" si="132"/>
        <v>25.093525179856421</v>
      </c>
      <c r="F285" s="40">
        <f t="shared" si="133"/>
        <v>50</v>
      </c>
      <c r="G285" s="3">
        <f t="shared" si="134"/>
        <v>212.71942446043323</v>
      </c>
      <c r="H285" s="3">
        <f t="shared" si="135"/>
        <v>116.21860174682885</v>
      </c>
      <c r="I285">
        <f t="shared" si="120"/>
        <v>1.1621860174682886E-4</v>
      </c>
      <c r="J285" s="4">
        <f t="shared" si="136"/>
        <v>494.55344719368145</v>
      </c>
      <c r="K285" s="40">
        <f t="shared" si="137"/>
        <v>4.2553725458771137</v>
      </c>
      <c r="L285" s="40">
        <f t="shared" si="121"/>
        <v>1.7446274541228863</v>
      </c>
      <c r="M285" s="10">
        <f t="shared" si="138"/>
        <v>4.7842251063610846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13.609430420555549</v>
      </c>
      <c r="Q285" s="42">
        <f t="shared" si="140"/>
        <v>0.42640842505541082</v>
      </c>
      <c r="R285" s="4">
        <f t="shared" si="141"/>
        <v>312472.4885735031</v>
      </c>
      <c r="S285">
        <f t="shared" si="122"/>
        <v>3.1247248857350311E-4</v>
      </c>
      <c r="T285" s="41">
        <f t="shared" si="123"/>
        <v>3.5511595031432791E-4</v>
      </c>
      <c r="U285" s="42">
        <f t="shared" si="142"/>
        <v>0.56074750436957999</v>
      </c>
      <c r="V285" s="42">
        <f t="shared" si="143"/>
        <v>0.62470780322852748</v>
      </c>
      <c r="W285" s="42">
        <f t="shared" si="144"/>
        <v>0.61785711576982838</v>
      </c>
      <c r="X285" s="42">
        <f t="shared" si="145"/>
        <v>6.8506874586991007E-3</v>
      </c>
      <c r="Y285" s="42">
        <f t="shared" si="119"/>
        <v>5.314446277262623E-3</v>
      </c>
      <c r="Z285" s="10">
        <f t="shared" si="146"/>
        <v>14.965383201060344</v>
      </c>
      <c r="AA285">
        <f t="shared" si="124"/>
        <v>4786523.1519598644</v>
      </c>
      <c r="AB285" s="10">
        <f t="shared" si="125"/>
        <v>4.7865231519598641</v>
      </c>
      <c r="AC285" s="10">
        <f t="shared" si="126"/>
        <v>4.6855231519598641</v>
      </c>
      <c r="AD285" s="3">
        <f t="shared" si="127"/>
        <v>679.55375662942197</v>
      </c>
      <c r="AI285" s="94">
        <f t="shared" si="128"/>
        <v>0.61785711576982838</v>
      </c>
    </row>
    <row r="286" spans="2:35">
      <c r="B286" s="39">
        <f t="shared" si="129"/>
        <v>258</v>
      </c>
      <c r="C286" s="42">
        <f t="shared" si="130"/>
        <v>5.568345323740993</v>
      </c>
      <c r="D286" s="10">
        <f t="shared" si="131"/>
        <v>12.431654676258839</v>
      </c>
      <c r="E286" s="40">
        <f t="shared" si="132"/>
        <v>25.136690647482322</v>
      </c>
      <c r="F286" s="40">
        <f t="shared" si="133"/>
        <v>50</v>
      </c>
      <c r="G286" s="3">
        <f t="shared" si="134"/>
        <v>212.58992805755554</v>
      </c>
      <c r="H286" s="3">
        <f t="shared" si="135"/>
        <v>116.21860174682885</v>
      </c>
      <c r="I286">
        <f t="shared" si="120"/>
        <v>1.1621860174682886E-4</v>
      </c>
      <c r="J286" s="4">
        <f t="shared" si="136"/>
        <v>496.25635593862467</v>
      </c>
      <c r="K286" s="40">
        <f t="shared" si="137"/>
        <v>4.2700251808197782</v>
      </c>
      <c r="L286" s="40">
        <f t="shared" si="121"/>
        <v>1.7299748191802218</v>
      </c>
      <c r="M286" s="10">
        <f t="shared" si="138"/>
        <v>4.7865231519598641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13.611515423395902</v>
      </c>
      <c r="Q286" s="42">
        <f t="shared" si="140"/>
        <v>0.42799404819446651</v>
      </c>
      <c r="R286" s="4">
        <f t="shared" si="141"/>
        <v>311920.24462590256</v>
      </c>
      <c r="S286">
        <f t="shared" si="122"/>
        <v>3.1192024462590258E-4</v>
      </c>
      <c r="T286" s="41">
        <f t="shared" si="123"/>
        <v>3.5566819426192844E-4</v>
      </c>
      <c r="U286" s="42">
        <f t="shared" si="142"/>
        <v>0.55975647499341341</v>
      </c>
      <c r="V286" s="42">
        <f t="shared" si="143"/>
        <v>0.62500940592780196</v>
      </c>
      <c r="W286" s="42">
        <f t="shared" si="144"/>
        <v>0.61816029654660565</v>
      </c>
      <c r="X286" s="42">
        <f t="shared" si="145"/>
        <v>6.8491093811963166E-3</v>
      </c>
      <c r="Y286" s="42">
        <f t="shared" ref="Y286:Y349" si="149">IF((X286*(Q286-Q285)+Y285)&lt;0,0,X286*(Q286-Q285)+Y285)</f>
        <v>5.3253063835793715E-3</v>
      </c>
      <c r="Z286" s="10">
        <f t="shared" si="146"/>
        <v>14.972680912979248</v>
      </c>
      <c r="AA286">
        <f t="shared" si="124"/>
        <v>4788807.9981073346</v>
      </c>
      <c r="AB286" s="10">
        <f t="shared" si="125"/>
        <v>4.7888079981073348</v>
      </c>
      <c r="AC286" s="10">
        <f t="shared" si="126"/>
        <v>4.6878079981073348</v>
      </c>
      <c r="AD286" s="3">
        <f t="shared" si="127"/>
        <v>679.88513388068668</v>
      </c>
      <c r="AI286" s="94">
        <f t="shared" si="128"/>
        <v>0.61816029654660565</v>
      </c>
    </row>
    <row r="287" spans="2:35">
      <c r="B287" s="39">
        <f t="shared" si="129"/>
        <v>259</v>
      </c>
      <c r="C287" s="42">
        <f t="shared" si="130"/>
        <v>5.5899280575539425</v>
      </c>
      <c r="D287" s="10">
        <f t="shared" si="131"/>
        <v>12.410071942445889</v>
      </c>
      <c r="E287" s="40">
        <f t="shared" si="132"/>
        <v>25.179856115108223</v>
      </c>
      <c r="F287" s="40">
        <f t="shared" si="133"/>
        <v>50</v>
      </c>
      <c r="G287" s="3">
        <f t="shared" si="134"/>
        <v>212.46043165467785</v>
      </c>
      <c r="H287" s="3">
        <f t="shared" si="135"/>
        <v>116.21860174682885</v>
      </c>
      <c r="I287">
        <f t="shared" si="120"/>
        <v>1.1621860174682886E-4</v>
      </c>
      <c r="J287" s="4">
        <f t="shared" si="136"/>
        <v>497.96219148175442</v>
      </c>
      <c r="K287" s="40">
        <f t="shared" si="137"/>
        <v>4.2847029993229278</v>
      </c>
      <c r="L287" s="40">
        <f t="shared" si="121"/>
        <v>1.7152970006770722</v>
      </c>
      <c r="M287" s="10">
        <f t="shared" si="138"/>
        <v>4.7888079981073348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13.613587774727181</v>
      </c>
      <c r="Q287" s="42">
        <f t="shared" si="140"/>
        <v>0.42957942995936882</v>
      </c>
      <c r="R287" s="4">
        <f t="shared" si="141"/>
        <v>311367.81989060977</v>
      </c>
      <c r="S287">
        <f t="shared" si="122"/>
        <v>3.1136781989060978E-4</v>
      </c>
      <c r="T287" s="41">
        <f t="shared" si="123"/>
        <v>3.5622061899722124E-4</v>
      </c>
      <c r="U287" s="42">
        <f t="shared" si="142"/>
        <v>0.55876512118469379</v>
      </c>
      <c r="V287" s="42">
        <f t="shared" si="143"/>
        <v>0.62530920354108466</v>
      </c>
      <c r="W287" s="42">
        <f t="shared" si="144"/>
        <v>0.61846173592194897</v>
      </c>
      <c r="X287" s="42">
        <f t="shared" si="145"/>
        <v>6.8474676191356831E-3</v>
      </c>
      <c r="Y287" s="42">
        <f t="shared" si="149"/>
        <v>5.3361622338785079E-3</v>
      </c>
      <c r="Z287" s="10">
        <f t="shared" si="146"/>
        <v>14.979936447530942</v>
      </c>
      <c r="AA287">
        <f t="shared" si="124"/>
        <v>4791079.6389109856</v>
      </c>
      <c r="AB287" s="10">
        <f t="shared" si="125"/>
        <v>4.7910796389109853</v>
      </c>
      <c r="AC287" s="10">
        <f t="shared" si="126"/>
        <v>4.6900796389109853</v>
      </c>
      <c r="AD287" s="3">
        <f t="shared" si="127"/>
        <v>680.21459592617634</v>
      </c>
      <c r="AI287" s="94">
        <f t="shared" si="128"/>
        <v>0.61846173592194897</v>
      </c>
    </row>
    <row r="288" spans="2:35">
      <c r="B288" s="39">
        <f t="shared" si="129"/>
        <v>260</v>
      </c>
      <c r="C288" s="42">
        <f t="shared" si="130"/>
        <v>5.611510791366892</v>
      </c>
      <c r="D288" s="10">
        <f t="shared" si="131"/>
        <v>12.388489208632938</v>
      </c>
      <c r="E288" s="40">
        <f t="shared" si="132"/>
        <v>25.223021582734123</v>
      </c>
      <c r="F288" s="40">
        <f t="shared" si="133"/>
        <v>50</v>
      </c>
      <c r="G288" s="3">
        <f t="shared" si="134"/>
        <v>212.33093525180016</v>
      </c>
      <c r="H288" s="3">
        <f t="shared" si="135"/>
        <v>116.21860174682885</v>
      </c>
      <c r="I288">
        <f t="shared" si="120"/>
        <v>1.1621860174682886E-4</v>
      </c>
      <c r="J288" s="4">
        <f t="shared" si="136"/>
        <v>499.67095382307093</v>
      </c>
      <c r="K288" s="40">
        <f t="shared" si="137"/>
        <v>4.2994060013865631</v>
      </c>
      <c r="L288" s="40">
        <f t="shared" si="121"/>
        <v>1.7005939986134369</v>
      </c>
      <c r="M288" s="10">
        <f t="shared" si="138"/>
        <v>4.7910796389109853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13.615647481420327</v>
      </c>
      <c r="Q288" s="42">
        <f t="shared" si="140"/>
        <v>0.43116457189568885</v>
      </c>
      <c r="R288" s="4">
        <f t="shared" si="141"/>
        <v>310815.21550465416</v>
      </c>
      <c r="S288">
        <f t="shared" si="122"/>
        <v>3.1081521550465415E-4</v>
      </c>
      <c r="T288" s="41">
        <f t="shared" si="123"/>
        <v>3.5677322338317687E-4</v>
      </c>
      <c r="U288" s="42">
        <f t="shared" si="142"/>
        <v>0.55777344498387715</v>
      </c>
      <c r="V288" s="42">
        <f t="shared" si="143"/>
        <v>0.62560719522622144</v>
      </c>
      <c r="W288" s="42">
        <f t="shared" si="144"/>
        <v>0.61876143311846055</v>
      </c>
      <c r="X288" s="42">
        <f t="shared" si="145"/>
        <v>6.8457621077608888E-3</v>
      </c>
      <c r="Y288" s="42">
        <f t="shared" si="149"/>
        <v>5.3470137384815904E-3</v>
      </c>
      <c r="Z288" s="10">
        <f t="shared" si="146"/>
        <v>14.987149786010878</v>
      </c>
      <c r="AA288">
        <f t="shared" si="124"/>
        <v>4793338.0685145976</v>
      </c>
      <c r="AB288" s="10">
        <f t="shared" si="125"/>
        <v>4.7933380685145979</v>
      </c>
      <c r="AC288" s="10">
        <f t="shared" si="126"/>
        <v>4.6923380685145979</v>
      </c>
      <c r="AD288" s="3">
        <f t="shared" si="127"/>
        <v>680.54214191654785</v>
      </c>
      <c r="AI288" s="94">
        <f t="shared" si="128"/>
        <v>0.61876143311846055</v>
      </c>
    </row>
    <row r="289" spans="2:35">
      <c r="B289" s="39">
        <f t="shared" si="129"/>
        <v>261</v>
      </c>
      <c r="C289" s="42">
        <f t="shared" si="130"/>
        <v>5.6330935251798415</v>
      </c>
      <c r="D289" s="10">
        <f t="shared" si="131"/>
        <v>12.366906474819988</v>
      </c>
      <c r="E289" s="40">
        <f t="shared" si="132"/>
        <v>25.266187050360024</v>
      </c>
      <c r="F289" s="40">
        <f t="shared" si="133"/>
        <v>50</v>
      </c>
      <c r="G289" s="3">
        <f t="shared" si="134"/>
        <v>212.20143884892246</v>
      </c>
      <c r="H289" s="3">
        <f t="shared" si="135"/>
        <v>116.21860174682885</v>
      </c>
      <c r="I289">
        <f t="shared" si="120"/>
        <v>1.1621860174682886E-4</v>
      </c>
      <c r="J289" s="4">
        <f t="shared" si="136"/>
        <v>501.38264296257421</v>
      </c>
      <c r="K289" s="40">
        <f t="shared" si="137"/>
        <v>4.3141341870106862</v>
      </c>
      <c r="L289" s="40">
        <f t="shared" si="121"/>
        <v>1.6858658129893138</v>
      </c>
      <c r="M289" s="10">
        <f t="shared" si="138"/>
        <v>4.7933380685145979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13.617694550299332</v>
      </c>
      <c r="Q289" s="42">
        <f t="shared" si="140"/>
        <v>0.43274947554683407</v>
      </c>
      <c r="R289" s="4">
        <f t="shared" si="141"/>
        <v>310262.43260506529</v>
      </c>
      <c r="S289">
        <f t="shared" si="122"/>
        <v>3.1026243260506527E-4</v>
      </c>
      <c r="T289" s="41">
        <f t="shared" si="123"/>
        <v>3.5732600628276574E-4</v>
      </c>
      <c r="U289" s="42">
        <f t="shared" si="142"/>
        <v>0.55678144843141986</v>
      </c>
      <c r="V289" s="42">
        <f t="shared" si="143"/>
        <v>0.62590338014585323</v>
      </c>
      <c r="W289" s="42">
        <f t="shared" si="144"/>
        <v>0.61905938736353017</v>
      </c>
      <c r="X289" s="42">
        <f t="shared" si="145"/>
        <v>6.8439927823230606E-3</v>
      </c>
      <c r="Y289" s="42">
        <f t="shared" si="149"/>
        <v>5.3578608076307061E-3</v>
      </c>
      <c r="Z289" s="10">
        <f t="shared" si="146"/>
        <v>14.994320909827161</v>
      </c>
      <c r="AA289">
        <f t="shared" si="124"/>
        <v>4795583.2810972184</v>
      </c>
      <c r="AB289" s="10">
        <f t="shared" si="125"/>
        <v>4.7955832810972181</v>
      </c>
      <c r="AC289" s="10">
        <f t="shared" si="126"/>
        <v>4.6945832810972181</v>
      </c>
      <c r="AD289" s="3">
        <f t="shared" si="127"/>
        <v>680.86777100757342</v>
      </c>
      <c r="AI289" s="94">
        <f t="shared" si="128"/>
        <v>0.61905938736353017</v>
      </c>
    </row>
    <row r="290" spans="2:35">
      <c r="B290" s="39">
        <f t="shared" si="129"/>
        <v>262</v>
      </c>
      <c r="C290" s="42">
        <f t="shared" si="130"/>
        <v>5.654676258992791</v>
      </c>
      <c r="D290" s="10">
        <f t="shared" si="131"/>
        <v>12.345323741007038</v>
      </c>
      <c r="E290" s="40">
        <f t="shared" si="132"/>
        <v>25.309352517985925</v>
      </c>
      <c r="F290" s="40">
        <f t="shared" si="133"/>
        <v>50</v>
      </c>
      <c r="G290" s="3">
        <f t="shared" si="134"/>
        <v>212.07194244604477</v>
      </c>
      <c r="H290" s="3">
        <f t="shared" si="135"/>
        <v>116.21860174682885</v>
      </c>
      <c r="I290">
        <f t="shared" si="120"/>
        <v>1.1621860174682886E-4</v>
      </c>
      <c r="J290" s="4">
        <f t="shared" si="136"/>
        <v>503.09725890026402</v>
      </c>
      <c r="K290" s="40">
        <f t="shared" si="137"/>
        <v>4.3288875561952933</v>
      </c>
      <c r="L290" s="40">
        <f t="shared" si="121"/>
        <v>1.6711124438047067</v>
      </c>
      <c r="M290" s="10">
        <f t="shared" si="138"/>
        <v>4.7955832810972181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13.619728988140444</v>
      </c>
      <c r="Q290" s="42">
        <f t="shared" si="140"/>
        <v>0.43433414245406426</v>
      </c>
      <c r="R290" s="4">
        <f t="shared" si="141"/>
        <v>309709.47232887265</v>
      </c>
      <c r="S290">
        <f t="shared" si="122"/>
        <v>3.0970947232887265E-4</v>
      </c>
      <c r="T290" s="41">
        <f t="shared" si="123"/>
        <v>3.5787896655895836E-4</v>
      </c>
      <c r="U290" s="42">
        <f t="shared" si="142"/>
        <v>0.55578913356777837</v>
      </c>
      <c r="V290" s="42">
        <f t="shared" si="143"/>
        <v>0.62619775746811879</v>
      </c>
      <c r="W290" s="42">
        <f t="shared" si="144"/>
        <v>0.61935559788920069</v>
      </c>
      <c r="X290" s="42">
        <f t="shared" si="145"/>
        <v>6.8421595789180945E-3</v>
      </c>
      <c r="Y290" s="42">
        <f t="shared" si="149"/>
        <v>5.368703351489406E-3</v>
      </c>
      <c r="Z290" s="10">
        <f t="shared" si="146"/>
        <v>15.001449800501044</v>
      </c>
      <c r="AA290">
        <f t="shared" si="124"/>
        <v>4797815.270873324</v>
      </c>
      <c r="AB290" s="10">
        <f t="shared" si="125"/>
        <v>4.7978152708733237</v>
      </c>
      <c r="AC290" s="10">
        <f t="shared" si="126"/>
        <v>4.6968152708733237</v>
      </c>
      <c r="AD290" s="3">
        <f t="shared" si="127"/>
        <v>681.19148236016304</v>
      </c>
      <c r="AI290" s="94">
        <f t="shared" si="128"/>
        <v>0.61935559788920069</v>
      </c>
    </row>
    <row r="291" spans="2:35">
      <c r="B291" s="39">
        <f t="shared" si="129"/>
        <v>263</v>
      </c>
      <c r="C291" s="42">
        <f t="shared" si="130"/>
        <v>5.6762589928057405</v>
      </c>
      <c r="D291" s="10">
        <f t="shared" si="131"/>
        <v>12.323741007194087</v>
      </c>
      <c r="E291" s="40">
        <f t="shared" si="132"/>
        <v>25.352517985611826</v>
      </c>
      <c r="F291" s="40">
        <f t="shared" si="133"/>
        <v>50</v>
      </c>
      <c r="G291" s="3">
        <f t="shared" si="134"/>
        <v>211.94244604316708</v>
      </c>
      <c r="H291" s="3">
        <f t="shared" si="135"/>
        <v>116.21860174682885</v>
      </c>
      <c r="I291">
        <f t="shared" si="120"/>
        <v>1.1621860174682886E-4</v>
      </c>
      <c r="J291" s="4">
        <f t="shared" si="136"/>
        <v>504.8148016361406</v>
      </c>
      <c r="K291" s="40">
        <f t="shared" si="137"/>
        <v>4.3436661089403872</v>
      </c>
      <c r="L291" s="40">
        <f t="shared" si="121"/>
        <v>1.6563338910596128</v>
      </c>
      <c r="M291" s="10">
        <f t="shared" si="138"/>
        <v>4.7978152708733237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13.62175080167248</v>
      </c>
      <c r="Q291" s="42">
        <f t="shared" si="140"/>
        <v>0.43591857415650737</v>
      </c>
      <c r="R291" s="4">
        <f t="shared" si="141"/>
        <v>309156.33581310569</v>
      </c>
      <c r="S291">
        <f t="shared" si="122"/>
        <v>3.0915633581310567E-4</v>
      </c>
      <c r="T291" s="41">
        <f t="shared" si="123"/>
        <v>3.5843210307472535E-4</v>
      </c>
      <c r="U291" s="42">
        <f t="shared" si="142"/>
        <v>0.55479650243340872</v>
      </c>
      <c r="V291" s="42">
        <f t="shared" si="143"/>
        <v>0.62649032636690427</v>
      </c>
      <c r="W291" s="42">
        <f t="shared" si="144"/>
        <v>0.61965006393218869</v>
      </c>
      <c r="X291" s="42">
        <f t="shared" si="145"/>
        <v>6.8402624347155827E-3</v>
      </c>
      <c r="Y291" s="42">
        <f t="shared" si="149"/>
        <v>5.3795412801439998E-3</v>
      </c>
      <c r="Z291" s="10">
        <f t="shared" si="146"/>
        <v>15.008536439668413</v>
      </c>
      <c r="AA291">
        <f t="shared" si="124"/>
        <v>4800034.0320932791</v>
      </c>
      <c r="AB291" s="10">
        <f t="shared" si="125"/>
        <v>4.8000340320932793</v>
      </c>
      <c r="AC291" s="10">
        <f t="shared" si="126"/>
        <v>4.6990340320932793</v>
      </c>
      <c r="AD291" s="3">
        <f t="shared" si="127"/>
        <v>681.51327514043203</v>
      </c>
      <c r="AI291" s="94">
        <f t="shared" si="128"/>
        <v>0.61965006393218869</v>
      </c>
    </row>
    <row r="292" spans="2:35">
      <c r="B292" s="39">
        <f t="shared" si="129"/>
        <v>264</v>
      </c>
      <c r="C292" s="42">
        <f t="shared" si="130"/>
        <v>5.69784172661869</v>
      </c>
      <c r="D292" s="10">
        <f t="shared" si="131"/>
        <v>12.302158273381137</v>
      </c>
      <c r="E292" s="40">
        <f t="shared" si="132"/>
        <v>25.395683453237726</v>
      </c>
      <c r="F292" s="40">
        <f t="shared" si="133"/>
        <v>50</v>
      </c>
      <c r="G292" s="3">
        <f t="shared" si="134"/>
        <v>211.81294964028939</v>
      </c>
      <c r="H292" s="3">
        <f t="shared" si="135"/>
        <v>116.21860174682885</v>
      </c>
      <c r="I292">
        <f t="shared" si="120"/>
        <v>1.1621860174682886E-4</v>
      </c>
      <c r="J292" s="4">
        <f t="shared" si="136"/>
        <v>506.53527117020371</v>
      </c>
      <c r="K292" s="40">
        <f t="shared" si="137"/>
        <v>4.358469845245966</v>
      </c>
      <c r="L292" s="40">
        <f t="shared" si="121"/>
        <v>1.641530154754034</v>
      </c>
      <c r="M292" s="10">
        <f t="shared" si="138"/>
        <v>4.8000340320932793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13.623759997577357</v>
      </c>
      <c r="Q292" s="42">
        <f t="shared" si="140"/>
        <v>0.43750277219117528</v>
      </c>
      <c r="R292" s="4">
        <f t="shared" si="141"/>
        <v>308603.02419479407</v>
      </c>
      <c r="S292">
        <f t="shared" si="122"/>
        <v>3.0860302419479408E-4</v>
      </c>
      <c r="T292" s="41">
        <f t="shared" si="123"/>
        <v>3.5898541469303694E-4</v>
      </c>
      <c r="U292" s="42">
        <f t="shared" si="142"/>
        <v>0.5538035570687676</v>
      </c>
      <c r="V292" s="42">
        <f t="shared" si="143"/>
        <v>0.62678108602076488</v>
      </c>
      <c r="W292" s="42">
        <f t="shared" si="144"/>
        <v>0.61994278473394582</v>
      </c>
      <c r="X292" s="42">
        <f t="shared" si="145"/>
        <v>6.8383012868190596E-3</v>
      </c>
      <c r="Y292" s="42">
        <f t="shared" si="149"/>
        <v>5.3903745036030454E-3</v>
      </c>
      <c r="Z292" s="10">
        <f t="shared" si="146"/>
        <v>15.015580809076251</v>
      </c>
      <c r="AA292">
        <f t="shared" si="124"/>
        <v>4802239.5590422349</v>
      </c>
      <c r="AB292" s="10">
        <f t="shared" si="125"/>
        <v>4.8022395590422349</v>
      </c>
      <c r="AC292" s="10">
        <f t="shared" si="126"/>
        <v>4.7012395590422349</v>
      </c>
      <c r="AD292" s="3">
        <f t="shared" si="127"/>
        <v>681.83314851954094</v>
      </c>
      <c r="AI292" s="94">
        <f t="shared" si="128"/>
        <v>0.61994278473394582</v>
      </c>
    </row>
    <row r="293" spans="2:35">
      <c r="B293" s="39">
        <f t="shared" si="129"/>
        <v>265</v>
      </c>
      <c r="C293" s="42">
        <f t="shared" si="130"/>
        <v>5.7194244604316395</v>
      </c>
      <c r="D293" s="10">
        <f t="shared" si="131"/>
        <v>12.280575539568186</v>
      </c>
      <c r="E293" s="40">
        <f t="shared" si="132"/>
        <v>25.438848920863627</v>
      </c>
      <c r="F293" s="40">
        <f t="shared" si="133"/>
        <v>50</v>
      </c>
      <c r="G293" s="3">
        <f t="shared" si="134"/>
        <v>211.6834532374117</v>
      </c>
      <c r="H293" s="3">
        <f t="shared" si="135"/>
        <v>116.21860174682885</v>
      </c>
      <c r="I293">
        <f t="shared" si="120"/>
        <v>1.1621860174682886E-4</v>
      </c>
      <c r="J293" s="4">
        <f t="shared" si="136"/>
        <v>508.25866750245382</v>
      </c>
      <c r="K293" s="40">
        <f t="shared" si="137"/>
        <v>4.3732987651120334</v>
      </c>
      <c r="L293" s="40">
        <f t="shared" si="121"/>
        <v>1.6267012348879666</v>
      </c>
      <c r="M293" s="10">
        <f t="shared" si="138"/>
        <v>4.8022395590422349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13.625756582489251</v>
      </c>
      <c r="Q293" s="42">
        <f t="shared" si="140"/>
        <v>0.43908673809297966</v>
      </c>
      <c r="R293" s="4">
        <f t="shared" si="141"/>
        <v>308049.53861096711</v>
      </c>
      <c r="S293">
        <f t="shared" si="122"/>
        <v>3.080495386109671E-4</v>
      </c>
      <c r="T293" s="41">
        <f t="shared" si="123"/>
        <v>3.5953890027686392E-4</v>
      </c>
      <c r="U293" s="42">
        <f t="shared" si="142"/>
        <v>0.55281029951431104</v>
      </c>
      <c r="V293" s="42">
        <f t="shared" si="143"/>
        <v>0.62707003561446151</v>
      </c>
      <c r="W293" s="42">
        <f t="shared" si="144"/>
        <v>0.62023375954051307</v>
      </c>
      <c r="X293" s="42">
        <f t="shared" si="145"/>
        <v>6.836276073948433E-3</v>
      </c>
      <c r="Y293" s="42">
        <f t="shared" si="149"/>
        <v>5.4012029317995012E-3</v>
      </c>
      <c r="Z293" s="10">
        <f t="shared" si="146"/>
        <v>15.022582890586499</v>
      </c>
      <c r="AA293">
        <f t="shared" si="124"/>
        <v>4804431.8460413311</v>
      </c>
      <c r="AB293" s="10">
        <f t="shared" si="125"/>
        <v>4.8044318460413313</v>
      </c>
      <c r="AC293" s="10">
        <f t="shared" si="126"/>
        <v>4.7034318460413314</v>
      </c>
      <c r="AD293" s="3">
        <f t="shared" si="127"/>
        <v>682.15110167386968</v>
      </c>
      <c r="AI293" s="94">
        <f t="shared" si="128"/>
        <v>0.62023375954051307</v>
      </c>
    </row>
    <row r="294" spans="2:35">
      <c r="B294" s="39">
        <f t="shared" si="129"/>
        <v>266</v>
      </c>
      <c r="C294" s="42">
        <f t="shared" si="130"/>
        <v>5.7410071942445891</v>
      </c>
      <c r="D294" s="10">
        <f t="shared" si="131"/>
        <v>12.258992805755236</v>
      </c>
      <c r="E294" s="40">
        <f t="shared" si="132"/>
        <v>25.482014388489528</v>
      </c>
      <c r="F294" s="40">
        <f t="shared" si="133"/>
        <v>50</v>
      </c>
      <c r="G294" s="3">
        <f t="shared" si="134"/>
        <v>211.55395683453401</v>
      </c>
      <c r="H294" s="3">
        <f t="shared" si="135"/>
        <v>116.21860174682885</v>
      </c>
      <c r="I294">
        <f t="shared" si="120"/>
        <v>1.1621860174682886E-4</v>
      </c>
      <c r="J294" s="4">
        <f t="shared" si="136"/>
        <v>509.98499063289023</v>
      </c>
      <c r="K294" s="40">
        <f t="shared" si="137"/>
        <v>4.3881528685385831</v>
      </c>
      <c r="L294" s="40">
        <f t="shared" si="121"/>
        <v>1.6118471314614169</v>
      </c>
      <c r="M294" s="10">
        <f t="shared" si="138"/>
        <v>4.8044318460413313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13.627740562995823</v>
      </c>
      <c r="Q294" s="42">
        <f t="shared" si="140"/>
        <v>0.44067047339474746</v>
      </c>
      <c r="R294" s="4">
        <f t="shared" si="141"/>
        <v>307495.88019865449</v>
      </c>
      <c r="S294">
        <f t="shared" si="122"/>
        <v>3.0749588019865449E-4</v>
      </c>
      <c r="T294" s="41">
        <f t="shared" si="123"/>
        <v>3.6009255868917653E-4</v>
      </c>
      <c r="U294" s="42">
        <f t="shared" si="142"/>
        <v>0.5518167318104954</v>
      </c>
      <c r="V294" s="42">
        <f t="shared" si="143"/>
        <v>0.6273571743375288</v>
      </c>
      <c r="W294" s="42">
        <f t="shared" si="144"/>
        <v>0.62052298760267943</v>
      </c>
      <c r="X294" s="42">
        <f t="shared" si="145"/>
        <v>6.8341867348493679E-3</v>
      </c>
      <c r="Y294" s="42">
        <f t="shared" si="149"/>
        <v>5.4120264745903552E-3</v>
      </c>
      <c r="Z294" s="10">
        <f t="shared" si="146"/>
        <v>15.029542666172921</v>
      </c>
      <c r="AA294">
        <f t="shared" si="124"/>
        <v>4806610.8874467202</v>
      </c>
      <c r="AB294" s="10">
        <f t="shared" si="125"/>
        <v>4.8066108874467197</v>
      </c>
      <c r="AC294" s="10">
        <f t="shared" si="126"/>
        <v>4.7056108874467197</v>
      </c>
      <c r="AD294" s="3">
        <f t="shared" si="127"/>
        <v>682.46713378487607</v>
      </c>
      <c r="AI294" s="94">
        <f t="shared" si="128"/>
        <v>0.62052298760267943</v>
      </c>
    </row>
    <row r="295" spans="2:35">
      <c r="B295" s="39">
        <f t="shared" si="129"/>
        <v>267</v>
      </c>
      <c r="C295" s="42">
        <f t="shared" si="130"/>
        <v>5.7625899280575386</v>
      </c>
      <c r="D295" s="10">
        <f t="shared" si="131"/>
        <v>12.237410071942286</v>
      </c>
      <c r="E295" s="40">
        <f t="shared" si="132"/>
        <v>25.525179856115429</v>
      </c>
      <c r="F295" s="40">
        <f t="shared" si="133"/>
        <v>50</v>
      </c>
      <c r="G295" s="3">
        <f t="shared" si="134"/>
        <v>211.42446043165631</v>
      </c>
      <c r="H295" s="3">
        <f t="shared" si="135"/>
        <v>116.21860174682885</v>
      </c>
      <c r="I295">
        <f t="shared" ref="I295:I358" si="150">H295/1000^2</f>
        <v>1.1621860174682886E-4</v>
      </c>
      <c r="J295" s="4">
        <f t="shared" si="136"/>
        <v>511.71424056151341</v>
      </c>
      <c r="K295" s="40">
        <f t="shared" si="137"/>
        <v>4.4030321555256196</v>
      </c>
      <c r="L295" s="40">
        <f t="shared" ref="L295:L358" si="151">IF((gstar-K295)&lt;0,0,gstar-K295)</f>
        <v>1.5969678444743804</v>
      </c>
      <c r="M295" s="10">
        <f t="shared" si="138"/>
        <v>4.8066108874467197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13.629711945637473</v>
      </c>
      <c r="Q295" s="42">
        <f t="shared" si="140"/>
        <v>0.44225397962723667</v>
      </c>
      <c r="R295" s="4">
        <f t="shared" si="141"/>
        <v>306942.05009488564</v>
      </c>
      <c r="S295">
        <f t="shared" ref="S295:S358" si="152">R295/1000^3</f>
        <v>3.0694205009488564E-4</v>
      </c>
      <c r="T295" s="41">
        <f t="shared" ref="T295:T358" si="153">(vc/1000^3-S295)</f>
        <v>3.6064638879294538E-4</v>
      </c>
      <c r="U295" s="42">
        <f t="shared" si="142"/>
        <v>0.55082285599777692</v>
      </c>
      <c r="V295" s="42">
        <f t="shared" si="143"/>
        <v>0.62764250138513755</v>
      </c>
      <c r="W295" s="42">
        <f t="shared" si="144"/>
        <v>0.62081046817585284</v>
      </c>
      <c r="X295" s="42">
        <f t="shared" si="145"/>
        <v>6.8320332092847158E-3</v>
      </c>
      <c r="Y295" s="42">
        <f t="shared" si="149"/>
        <v>5.4228450417578306E-3</v>
      </c>
      <c r="Z295" s="10">
        <f t="shared" si="146"/>
        <v>15.036460117922321</v>
      </c>
      <c r="AA295">
        <f t="shared" ref="AA295:AA358" si="154">Z295*rat*to+patm*1000000</f>
        <v>4808776.677649946</v>
      </c>
      <c r="AB295" s="10">
        <f t="shared" ref="AB295:AB358" si="155">AA295/1000000</f>
        <v>4.8087766776499459</v>
      </c>
      <c r="AC295" s="10">
        <f t="shared" ref="AC295:AC358" si="156">AB295-patm</f>
        <v>4.7077766776499459</v>
      </c>
      <c r="AD295" s="3">
        <f t="shared" ref="AD295:AD358" si="157">AC295*1000000/6895</f>
        <v>682.78124403915092</v>
      </c>
      <c r="AI295" s="94">
        <f t="shared" ref="AI295:AI358" si="158">($M295-patm)*1000000*$I295/SQRT(rat*to)*SQRT(k)*(2/(k+1))^((k+1)/2/(k-1))</f>
        <v>0.62081046817585284</v>
      </c>
    </row>
    <row r="296" spans="2:35">
      <c r="B296" s="39">
        <f t="shared" ref="B296:B359" si="159">1+B295</f>
        <v>268</v>
      </c>
      <c r="C296" s="42">
        <f t="shared" ref="C296:C359" si="160">xincp+C295</f>
        <v>5.7841726618704881</v>
      </c>
      <c r="D296" s="10">
        <f t="shared" ref="D296:D359" si="161">(F296-E296)/2</f>
        <v>12.215827338129335</v>
      </c>
      <c r="E296" s="40">
        <f t="shared" ref="E296:E359" si="162">E295+ci*2*xincp</f>
        <v>25.56834532374133</v>
      </c>
      <c r="F296" s="40">
        <f t="shared" ref="F296:F359" si="163">F295-osi*2*xincp</f>
        <v>50</v>
      </c>
      <c r="G296" s="3">
        <f t="shared" ref="G296:G359" si="164">G295-ei*n*2*xincp</f>
        <v>211.29496402877862</v>
      </c>
      <c r="H296" s="3">
        <f t="shared" ref="H296:H359" si="165">PI()/4*(dto+erate*(two-D296)/two)^2</f>
        <v>116.21860174682885</v>
      </c>
      <c r="I296">
        <f t="shared" si="150"/>
        <v>1.1621860174682886E-4</v>
      </c>
      <c r="J296" s="4">
        <f t="shared" ref="J296:J359" si="166">PI()/4*dc^2-PI()/4*(F296^2-E296^2)</f>
        <v>513.44641728832335</v>
      </c>
      <c r="K296" s="40">
        <f t="shared" ref="K296:K359" si="167">J296/H296</f>
        <v>4.4179366260731427</v>
      </c>
      <c r="L296" s="40">
        <f t="shared" si="151"/>
        <v>1.5820633739268573</v>
      </c>
      <c r="M296" s="10">
        <f t="shared" ref="M296:M359" si="168">AB295</f>
        <v>4.8087766776499459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13.631670736907813</v>
      </c>
      <c r="Q296" s="42">
        <f t="shared" ref="Q296:Q359" si="170">xincp/P296+Q295</f>
        <v>0.44383725831915183</v>
      </c>
      <c r="R296" s="4">
        <f t="shared" ref="R296:R359" si="171">PI()/4*(F296^2-E296^2)*G296</f>
        <v>306388.04943669005</v>
      </c>
      <c r="S296">
        <f t="shared" si="152"/>
        <v>3.0638804943669003E-4</v>
      </c>
      <c r="T296" s="41">
        <f t="shared" si="153"/>
        <v>3.6120038945114098E-4</v>
      </c>
      <c r="U296" s="42">
        <f t="shared" ref="U296:U359" si="172">rhopgrain*R296/1000^2</f>
        <v>0.54982867411661207</v>
      </c>
      <c r="V296" s="42">
        <f t="shared" ref="V296:V359" si="173">(U295-U296)/(Q296-Q295)</f>
        <v>0.62792601595760056</v>
      </c>
      <c r="W296" s="42">
        <f t="shared" ref="W296:W359" si="174">IF(V296&lt;AI296,IF(AB295&gt;pbd,AI296,0),AI296)</f>
        <v>0.6210962005201105</v>
      </c>
      <c r="X296" s="42">
        <f t="shared" ref="X296:X359" si="175">V296-W296</f>
        <v>6.829815437490061E-3</v>
      </c>
      <c r="Y296" s="42">
        <f t="shared" si="149"/>
        <v>5.4336585430097215E-3</v>
      </c>
      <c r="Z296" s="10">
        <f t="shared" ref="Z296:Z359" si="176">Y296/T296</f>
        <v>15.043335228033369</v>
      </c>
      <c r="AA296">
        <f t="shared" si="154"/>
        <v>4810929.2110775774</v>
      </c>
      <c r="AB296" s="10">
        <f t="shared" si="155"/>
        <v>4.8109292110775774</v>
      </c>
      <c r="AC296" s="10">
        <f t="shared" si="156"/>
        <v>4.7099292110775774</v>
      </c>
      <c r="AD296" s="3">
        <f t="shared" si="157"/>
        <v>683.09343162836512</v>
      </c>
      <c r="AI296" s="94">
        <f t="shared" si="158"/>
        <v>0.6210962005201105</v>
      </c>
    </row>
    <row r="297" spans="2:35">
      <c r="B297" s="39">
        <f t="shared" si="159"/>
        <v>269</v>
      </c>
      <c r="C297" s="42">
        <f t="shared" si="160"/>
        <v>5.8057553956834376</v>
      </c>
      <c r="D297" s="10">
        <f t="shared" si="161"/>
        <v>12.194244604316385</v>
      </c>
      <c r="E297" s="40">
        <f t="shared" si="162"/>
        <v>25.61151079136723</v>
      </c>
      <c r="F297" s="40">
        <f t="shared" si="163"/>
        <v>50</v>
      </c>
      <c r="G297" s="3">
        <f t="shared" si="164"/>
        <v>211.16546762590093</v>
      </c>
      <c r="H297" s="3">
        <f t="shared" si="165"/>
        <v>116.21860174682885</v>
      </c>
      <c r="I297">
        <f t="shared" si="150"/>
        <v>1.1621860174682886E-4</v>
      </c>
      <c r="J297" s="4">
        <f t="shared" si="166"/>
        <v>515.18152081331982</v>
      </c>
      <c r="K297" s="40">
        <f t="shared" si="167"/>
        <v>4.4328662801811509</v>
      </c>
      <c r="L297" s="40">
        <f t="shared" si="151"/>
        <v>1.5671337198188491</v>
      </c>
      <c r="M297" s="10">
        <f t="shared" si="168"/>
        <v>4.8109292110775774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13.633616943253481</v>
      </c>
      <c r="Q297" s="42">
        <f t="shared" si="170"/>
        <v>0.44542031099715962</v>
      </c>
      <c r="R297" s="4">
        <f t="shared" si="171"/>
        <v>305833.87936109729</v>
      </c>
      <c r="S297">
        <f t="shared" si="152"/>
        <v>3.0583387936109727E-4</v>
      </c>
      <c r="T297" s="41">
        <f t="shared" si="153"/>
        <v>3.6175455952673375E-4</v>
      </c>
      <c r="U297" s="42">
        <f t="shared" si="172"/>
        <v>0.54883418820745711</v>
      </c>
      <c r="V297" s="42">
        <f t="shared" si="173"/>
        <v>0.62820771726085856</v>
      </c>
      <c r="W297" s="42">
        <f t="shared" si="174"/>
        <v>0.62138018390015104</v>
      </c>
      <c r="X297" s="42">
        <f t="shared" si="175"/>
        <v>6.8275333607075162E-3</v>
      </c>
      <c r="Y297" s="42">
        <f t="shared" si="149"/>
        <v>5.4444668879805773E-3</v>
      </c>
      <c r="Z297" s="10">
        <f t="shared" si="176"/>
        <v>15.050167978817775</v>
      </c>
      <c r="AA297">
        <f t="shared" si="154"/>
        <v>4813068.4821915729</v>
      </c>
      <c r="AB297" s="10">
        <f t="shared" si="155"/>
        <v>4.8130684821915732</v>
      </c>
      <c r="AC297" s="10">
        <f t="shared" si="156"/>
        <v>4.7120684821915733</v>
      </c>
      <c r="AD297" s="3">
        <f t="shared" si="157"/>
        <v>683.40369574932163</v>
      </c>
      <c r="AI297" s="94">
        <f t="shared" si="158"/>
        <v>0.62138018390015104</v>
      </c>
    </row>
    <row r="298" spans="2:35">
      <c r="B298" s="39">
        <f t="shared" si="159"/>
        <v>270</v>
      </c>
      <c r="C298" s="42">
        <f t="shared" si="160"/>
        <v>5.8273381294963871</v>
      </c>
      <c r="D298" s="10">
        <f t="shared" si="161"/>
        <v>12.172661870503434</v>
      </c>
      <c r="E298" s="40">
        <f t="shared" si="162"/>
        <v>25.654676258993131</v>
      </c>
      <c r="F298" s="40">
        <f t="shared" si="163"/>
        <v>50</v>
      </c>
      <c r="G298" s="3">
        <f t="shared" si="164"/>
        <v>211.03597122302324</v>
      </c>
      <c r="H298" s="3">
        <f t="shared" si="165"/>
        <v>116.21860174682885</v>
      </c>
      <c r="I298">
        <f t="shared" si="150"/>
        <v>1.1621860174682886E-4</v>
      </c>
      <c r="J298" s="4">
        <f t="shared" si="166"/>
        <v>516.91955113650306</v>
      </c>
      <c r="K298" s="40">
        <f t="shared" si="167"/>
        <v>4.4478211178496458</v>
      </c>
      <c r="L298" s="40">
        <f t="shared" si="151"/>
        <v>1.5521788821503542</v>
      </c>
      <c r="M298" s="10">
        <f t="shared" si="168"/>
        <v>4.8130684821915732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13.635550571074601</v>
      </c>
      <c r="Q298" s="42">
        <f t="shared" si="170"/>
        <v>0.44700313918590423</v>
      </c>
      <c r="R298" s="4">
        <f t="shared" si="171"/>
        <v>305279.54100513685</v>
      </c>
      <c r="S298">
        <f t="shared" si="152"/>
        <v>3.0527954100513684E-4</v>
      </c>
      <c r="T298" s="41">
        <f t="shared" si="153"/>
        <v>3.6230889788269418E-4</v>
      </c>
      <c r="U298" s="42">
        <f t="shared" si="172"/>
        <v>0.54783940031076828</v>
      </c>
      <c r="V298" s="42">
        <f t="shared" si="173"/>
        <v>0.62848760450610075</v>
      </c>
      <c r="W298" s="42">
        <f t="shared" si="174"/>
        <v>0.62166241758534102</v>
      </c>
      <c r="X298" s="42">
        <f t="shared" si="175"/>
        <v>6.8251869207597293E-3</v>
      </c>
      <c r="Y298" s="42">
        <f t="shared" si="149"/>
        <v>5.4552699862322066E-3</v>
      </c>
      <c r="Z298" s="10">
        <f t="shared" si="176"/>
        <v>15.056958352699567</v>
      </c>
      <c r="AA298">
        <f t="shared" si="154"/>
        <v>4815194.4854890592</v>
      </c>
      <c r="AB298" s="10">
        <f t="shared" si="155"/>
        <v>4.8151944854890596</v>
      </c>
      <c r="AC298" s="10">
        <f t="shared" si="156"/>
        <v>4.7141944854890596</v>
      </c>
      <c r="AD298" s="3">
        <f t="shared" si="157"/>
        <v>683.71203560392451</v>
      </c>
      <c r="AI298" s="94">
        <f t="shared" si="158"/>
        <v>0.62166241758534102</v>
      </c>
    </row>
    <row r="299" spans="2:35">
      <c r="B299" s="39">
        <f t="shared" si="159"/>
        <v>271</v>
      </c>
      <c r="C299" s="42">
        <f t="shared" si="160"/>
        <v>5.8489208633093366</v>
      </c>
      <c r="D299" s="10">
        <f t="shared" si="161"/>
        <v>12.151079136690484</v>
      </c>
      <c r="E299" s="40">
        <f t="shared" si="162"/>
        <v>25.697841726619032</v>
      </c>
      <c r="F299" s="40">
        <f t="shared" si="163"/>
        <v>50</v>
      </c>
      <c r="G299" s="3">
        <f t="shared" si="164"/>
        <v>210.90647482014555</v>
      </c>
      <c r="H299" s="3">
        <f t="shared" si="165"/>
        <v>116.21860174682885</v>
      </c>
      <c r="I299">
        <f t="shared" si="150"/>
        <v>1.1621860174682886E-4</v>
      </c>
      <c r="J299" s="4">
        <f t="shared" si="166"/>
        <v>518.66050825787306</v>
      </c>
      <c r="K299" s="40">
        <f t="shared" si="167"/>
        <v>4.4628011390786266</v>
      </c>
      <c r="L299" s="40">
        <f t="shared" si="151"/>
        <v>1.5371988609213734</v>
      </c>
      <c r="M299" s="10">
        <f t="shared" si="168"/>
        <v>4.8151944854890596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13.637471626724716</v>
      </c>
      <c r="Q299" s="42">
        <f t="shared" si="170"/>
        <v>0.4485857444080229</v>
      </c>
      <c r="R299" s="4">
        <f t="shared" si="171"/>
        <v>304725.03550583823</v>
      </c>
      <c r="S299">
        <f t="shared" si="152"/>
        <v>3.0472503550583823E-4</v>
      </c>
      <c r="T299" s="41">
        <f t="shared" si="153"/>
        <v>3.6286340338199279E-4</v>
      </c>
      <c r="U299" s="42">
        <f t="shared" si="172"/>
        <v>0.54684431246700194</v>
      </c>
      <c r="V299" s="42">
        <f t="shared" si="173"/>
        <v>0.62876567690974272</v>
      </c>
      <c r="W299" s="42">
        <f t="shared" si="174"/>
        <v>0.62194290084968762</v>
      </c>
      <c r="X299" s="42">
        <f t="shared" si="175"/>
        <v>6.8227760600551024E-3</v>
      </c>
      <c r="Y299" s="42">
        <f t="shared" si="149"/>
        <v>5.4660677472541958E-3</v>
      </c>
      <c r="Z299" s="10">
        <f t="shared" si="176"/>
        <v>15.063706332214409</v>
      </c>
      <c r="AA299">
        <f t="shared" si="154"/>
        <v>4817307.2155021131</v>
      </c>
      <c r="AB299" s="10">
        <f t="shared" si="155"/>
        <v>4.8173072155021135</v>
      </c>
      <c r="AC299" s="10">
        <f t="shared" si="156"/>
        <v>4.7163072155021135</v>
      </c>
      <c r="AD299" s="3">
        <f t="shared" si="157"/>
        <v>684.01845039914622</v>
      </c>
      <c r="AI299" s="94">
        <f t="shared" si="158"/>
        <v>0.62194290084968762</v>
      </c>
    </row>
    <row r="300" spans="2:35">
      <c r="B300" s="39">
        <f t="shared" si="159"/>
        <v>272</v>
      </c>
      <c r="C300" s="42">
        <f t="shared" si="160"/>
        <v>5.8705035971222861</v>
      </c>
      <c r="D300" s="10">
        <f t="shared" si="161"/>
        <v>12.129496402877534</v>
      </c>
      <c r="E300" s="40">
        <f t="shared" si="162"/>
        <v>25.741007194244933</v>
      </c>
      <c r="F300" s="40">
        <f t="shared" si="163"/>
        <v>50</v>
      </c>
      <c r="G300" s="3">
        <f t="shared" si="164"/>
        <v>210.77697841726786</v>
      </c>
      <c r="H300" s="3">
        <f t="shared" si="165"/>
        <v>116.21860174682885</v>
      </c>
      <c r="I300">
        <f t="shared" si="150"/>
        <v>1.1621860174682886E-4</v>
      </c>
      <c r="J300" s="4">
        <f t="shared" si="166"/>
        <v>520.4043921774296</v>
      </c>
      <c r="K300" s="40">
        <f t="shared" si="167"/>
        <v>4.4778063438680924</v>
      </c>
      <c r="L300" s="40">
        <f t="shared" si="151"/>
        <v>1.5221936561319076</v>
      </c>
      <c r="M300" s="10">
        <f t="shared" si="168"/>
        <v>4.8173072155021135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13.639380116510731</v>
      </c>
      <c r="Q300" s="42">
        <f t="shared" si="170"/>
        <v>0.45016812818416119</v>
      </c>
      <c r="R300" s="4">
        <f t="shared" si="171"/>
        <v>304170.36400023097</v>
      </c>
      <c r="S300">
        <f t="shared" si="152"/>
        <v>3.0417036400023098E-4</v>
      </c>
      <c r="T300" s="41">
        <f t="shared" si="153"/>
        <v>3.6341807488760004E-4</v>
      </c>
      <c r="U300" s="42">
        <f t="shared" si="172"/>
        <v>0.54584892671661445</v>
      </c>
      <c r="V300" s="42">
        <f t="shared" si="173"/>
        <v>0.6290419336936518</v>
      </c>
      <c r="W300" s="42">
        <f t="shared" si="174"/>
        <v>0.62222163297180855</v>
      </c>
      <c r="X300" s="42">
        <f t="shared" si="175"/>
        <v>6.8203007218432532E-3</v>
      </c>
      <c r="Y300" s="42">
        <f t="shared" si="149"/>
        <v>5.476860080464825E-3</v>
      </c>
      <c r="Z300" s="10">
        <f t="shared" si="176"/>
        <v>15.070411900010033</v>
      </c>
      <c r="AA300">
        <f t="shared" si="154"/>
        <v>4819406.6667979015</v>
      </c>
      <c r="AB300" s="10">
        <f t="shared" si="155"/>
        <v>4.8194066667979012</v>
      </c>
      <c r="AC300" s="10">
        <f t="shared" si="156"/>
        <v>4.7184066667979012</v>
      </c>
      <c r="AD300" s="3">
        <f t="shared" si="157"/>
        <v>684.32293934704876</v>
      </c>
      <c r="AI300" s="94">
        <f t="shared" si="158"/>
        <v>0.62222163297180855</v>
      </c>
    </row>
    <row r="301" spans="2:35">
      <c r="B301" s="39">
        <f t="shared" si="159"/>
        <v>273</v>
      </c>
      <c r="C301" s="42">
        <f t="shared" si="160"/>
        <v>5.8920863309352356</v>
      </c>
      <c r="D301" s="10">
        <f t="shared" si="161"/>
        <v>12.107913669064583</v>
      </c>
      <c r="E301" s="40">
        <f t="shared" si="162"/>
        <v>25.784172661870834</v>
      </c>
      <c r="F301" s="40">
        <f t="shared" si="163"/>
        <v>50</v>
      </c>
      <c r="G301" s="3">
        <f t="shared" si="164"/>
        <v>210.64748201439016</v>
      </c>
      <c r="H301" s="3">
        <f t="shared" si="165"/>
        <v>116.21860174682885</v>
      </c>
      <c r="I301">
        <f t="shared" si="150"/>
        <v>1.1621860174682886E-4</v>
      </c>
      <c r="J301" s="4">
        <f t="shared" si="166"/>
        <v>522.15120289517267</v>
      </c>
      <c r="K301" s="40">
        <f t="shared" si="167"/>
        <v>4.4928367322180431</v>
      </c>
      <c r="L301" s="40">
        <f t="shared" si="151"/>
        <v>1.5071632677819569</v>
      </c>
      <c r="M301" s="10">
        <f t="shared" si="168"/>
        <v>4.8194066667979012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13.641276046693159</v>
      </c>
      <c r="Q301" s="42">
        <f t="shared" si="170"/>
        <v>0.45175029203298833</v>
      </c>
      <c r="R301" s="4">
        <f t="shared" si="171"/>
        <v>303615.52762534458</v>
      </c>
      <c r="S301">
        <f t="shared" si="152"/>
        <v>3.0361552762534459E-4</v>
      </c>
      <c r="T301" s="41">
        <f t="shared" si="153"/>
        <v>3.6397291126248643E-4</v>
      </c>
      <c r="U301" s="42">
        <f t="shared" si="172"/>
        <v>0.54485324510006206</v>
      </c>
      <c r="V301" s="42">
        <f t="shared" si="173"/>
        <v>0.62931637408507823</v>
      </c>
      <c r="W301" s="42">
        <f t="shared" si="174"/>
        <v>0.62249861323495093</v>
      </c>
      <c r="X301" s="42">
        <f t="shared" si="175"/>
        <v>6.8177608501273079E-3</v>
      </c>
      <c r="Y301" s="42">
        <f t="shared" si="149"/>
        <v>5.4876468952118453E-3</v>
      </c>
      <c r="Z301" s="10">
        <f t="shared" si="176"/>
        <v>15.077075038846278</v>
      </c>
      <c r="AA301">
        <f t="shared" si="154"/>
        <v>4821492.8339786883</v>
      </c>
      <c r="AB301" s="10">
        <f t="shared" si="155"/>
        <v>4.821492833978688</v>
      </c>
      <c r="AC301" s="10">
        <f t="shared" si="156"/>
        <v>4.720492833978688</v>
      </c>
      <c r="AD301" s="3">
        <f t="shared" si="157"/>
        <v>684.62550166478434</v>
      </c>
      <c r="AI301" s="94">
        <f t="shared" si="158"/>
        <v>0.62249861323495093</v>
      </c>
    </row>
    <row r="302" spans="2:35">
      <c r="B302" s="39">
        <f t="shared" si="159"/>
        <v>274</v>
      </c>
      <c r="C302" s="42">
        <f t="shared" si="160"/>
        <v>5.9136690647481851</v>
      </c>
      <c r="D302" s="10">
        <f t="shared" si="161"/>
        <v>12.086330935251633</v>
      </c>
      <c r="E302" s="40">
        <f t="shared" si="162"/>
        <v>25.827338129496734</v>
      </c>
      <c r="F302" s="40">
        <f t="shared" si="163"/>
        <v>50</v>
      </c>
      <c r="G302" s="3">
        <f t="shared" si="164"/>
        <v>210.51798561151247</v>
      </c>
      <c r="H302" s="3">
        <f t="shared" si="165"/>
        <v>116.21860174682885</v>
      </c>
      <c r="I302">
        <f t="shared" si="150"/>
        <v>1.1621860174682886E-4</v>
      </c>
      <c r="J302" s="4">
        <f t="shared" si="166"/>
        <v>523.90094041110251</v>
      </c>
      <c r="K302" s="40">
        <f t="shared" si="167"/>
        <v>4.5078923041284797</v>
      </c>
      <c r="L302" s="40">
        <f t="shared" si="151"/>
        <v>1.4921076958715203</v>
      </c>
      <c r="M302" s="10">
        <f t="shared" si="168"/>
        <v>4.821492833978688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13.643159423486269</v>
      </c>
      <c r="Q302" s="42">
        <f t="shared" si="170"/>
        <v>0.45333223747121254</v>
      </c>
      <c r="R302" s="4">
        <f t="shared" si="171"/>
        <v>303060.52751820855</v>
      </c>
      <c r="S302">
        <f t="shared" si="152"/>
        <v>3.0306052751820855E-4</v>
      </c>
      <c r="T302" s="41">
        <f t="shared" si="153"/>
        <v>3.6452791136962247E-4</v>
      </c>
      <c r="U302" s="42">
        <f t="shared" si="172"/>
        <v>0.54385726965780112</v>
      </c>
      <c r="V302" s="42">
        <f t="shared" si="173"/>
        <v>0.62958899731646334</v>
      </c>
      <c r="W302" s="42">
        <f t="shared" si="174"/>
        <v>0.62277384092699239</v>
      </c>
      <c r="X302" s="42">
        <f t="shared" si="175"/>
        <v>6.8151563894709444E-3</v>
      </c>
      <c r="Y302" s="42">
        <f t="shared" si="149"/>
        <v>5.498428100772953E-3</v>
      </c>
      <c r="Z302" s="10">
        <f t="shared" si="176"/>
        <v>15.083695731594281</v>
      </c>
      <c r="AA302">
        <f t="shared" si="154"/>
        <v>4823565.7116815858</v>
      </c>
      <c r="AB302" s="10">
        <f t="shared" si="155"/>
        <v>4.823565711681586</v>
      </c>
      <c r="AC302" s="10">
        <f t="shared" si="156"/>
        <v>4.722565711681586</v>
      </c>
      <c r="AD302" s="3">
        <f t="shared" si="157"/>
        <v>684.92613657455922</v>
      </c>
      <c r="AI302" s="94">
        <f t="shared" si="158"/>
        <v>0.62277384092699239</v>
      </c>
    </row>
    <row r="303" spans="2:35">
      <c r="B303" s="39">
        <f t="shared" si="159"/>
        <v>275</v>
      </c>
      <c r="C303" s="42">
        <f t="shared" si="160"/>
        <v>5.9352517985611346</v>
      </c>
      <c r="D303" s="10">
        <f t="shared" si="161"/>
        <v>12.064748201438682</v>
      </c>
      <c r="E303" s="40">
        <f t="shared" si="162"/>
        <v>25.870503597122635</v>
      </c>
      <c r="F303" s="40">
        <f t="shared" si="163"/>
        <v>50</v>
      </c>
      <c r="G303" s="3">
        <f t="shared" si="164"/>
        <v>210.38848920863478</v>
      </c>
      <c r="H303" s="3">
        <f t="shared" si="165"/>
        <v>116.21860174682885</v>
      </c>
      <c r="I303">
        <f t="shared" si="150"/>
        <v>1.1621860174682886E-4</v>
      </c>
      <c r="J303" s="4">
        <f t="shared" si="166"/>
        <v>525.65360472521911</v>
      </c>
      <c r="K303" s="40">
        <f t="shared" si="167"/>
        <v>4.522973059599404</v>
      </c>
      <c r="L303" s="40">
        <f t="shared" si="151"/>
        <v>1.477026940400596</v>
      </c>
      <c r="M303" s="10">
        <f t="shared" si="168"/>
        <v>4.823565711681586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13.645030253057987</v>
      </c>
      <c r="Q303" s="42">
        <f t="shared" si="170"/>
        <v>0.45491396601359613</v>
      </c>
      <c r="R303" s="4">
        <f t="shared" si="171"/>
        <v>302505.36481585231</v>
      </c>
      <c r="S303">
        <f t="shared" si="152"/>
        <v>3.0250536481585234E-4</v>
      </c>
      <c r="T303" s="41">
        <f t="shared" si="153"/>
        <v>3.6508307407197868E-4</v>
      </c>
      <c r="U303" s="42">
        <f t="shared" si="172"/>
        <v>0.54286100243028779</v>
      </c>
      <c r="V303" s="42">
        <f t="shared" si="173"/>
        <v>0.62985980262581021</v>
      </c>
      <c r="W303" s="42">
        <f t="shared" si="174"/>
        <v>0.62304731534040814</v>
      </c>
      <c r="X303" s="42">
        <f t="shared" si="175"/>
        <v>6.812487285402069E-3</v>
      </c>
      <c r="Y303" s="42">
        <f t="shared" si="149"/>
        <v>5.5092036063568986E-3</v>
      </c>
      <c r="Z303" s="10">
        <f t="shared" si="176"/>
        <v>15.090273961237438</v>
      </c>
      <c r="AA303">
        <f t="shared" si="154"/>
        <v>4825625.2945788503</v>
      </c>
      <c r="AB303" s="10">
        <f t="shared" si="155"/>
        <v>4.8256252945788507</v>
      </c>
      <c r="AC303" s="10">
        <f t="shared" si="156"/>
        <v>4.7246252945788507</v>
      </c>
      <c r="AD303" s="3">
        <f t="shared" si="157"/>
        <v>685.22484330367661</v>
      </c>
      <c r="AI303" s="94">
        <f t="shared" si="158"/>
        <v>0.62304731534040814</v>
      </c>
    </row>
    <row r="304" spans="2:35">
      <c r="B304" s="39">
        <f t="shared" si="159"/>
        <v>276</v>
      </c>
      <c r="C304" s="42">
        <f t="shared" si="160"/>
        <v>5.9568345323740841</v>
      </c>
      <c r="D304" s="10">
        <f t="shared" si="161"/>
        <v>12.043165467625732</v>
      </c>
      <c r="E304" s="40">
        <f t="shared" si="162"/>
        <v>25.913669064748536</v>
      </c>
      <c r="F304" s="40">
        <f t="shared" si="163"/>
        <v>50</v>
      </c>
      <c r="G304" s="3">
        <f t="shared" si="164"/>
        <v>210.25899280575709</v>
      </c>
      <c r="H304" s="3">
        <f t="shared" si="165"/>
        <v>116.21860174682885</v>
      </c>
      <c r="I304">
        <f t="shared" si="150"/>
        <v>1.1621860174682886E-4</v>
      </c>
      <c r="J304" s="4">
        <f t="shared" si="166"/>
        <v>527.40919583752247</v>
      </c>
      <c r="K304" s="40">
        <f t="shared" si="167"/>
        <v>4.5380789986308141</v>
      </c>
      <c r="L304" s="40">
        <f t="shared" si="151"/>
        <v>1.4619210013691859</v>
      </c>
      <c r="M304" s="10">
        <f t="shared" si="168"/>
        <v>4.8256252945788507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13.646888541530284</v>
      </c>
      <c r="Q304" s="42">
        <f t="shared" si="170"/>
        <v>0.45649547917297079</v>
      </c>
      <c r="R304" s="4">
        <f t="shared" si="171"/>
        <v>301950.04065530549</v>
      </c>
      <c r="S304">
        <f t="shared" si="152"/>
        <v>3.0195004065530551E-4</v>
      </c>
      <c r="T304" s="41">
        <f t="shared" si="153"/>
        <v>3.6563839823252551E-4</v>
      </c>
      <c r="U304" s="42">
        <f t="shared" si="172"/>
        <v>0.54186444545797841</v>
      </c>
      <c r="V304" s="42">
        <f t="shared" si="173"/>
        <v>0.63012878925612403</v>
      </c>
      <c r="W304" s="42">
        <f t="shared" si="174"/>
        <v>0.62331903577230974</v>
      </c>
      <c r="X304" s="42">
        <f t="shared" si="175"/>
        <v>6.8097534838142959E-3</v>
      </c>
      <c r="Y304" s="42">
        <f t="shared" si="149"/>
        <v>5.5199733211036481E-3</v>
      </c>
      <c r="Z304" s="10">
        <f t="shared" si="176"/>
        <v>15.096809710869739</v>
      </c>
      <c r="AA304">
        <f t="shared" si="154"/>
        <v>4827671.5773773678</v>
      </c>
      <c r="AB304" s="10">
        <f t="shared" si="155"/>
        <v>4.8276715773773677</v>
      </c>
      <c r="AC304" s="10">
        <f t="shared" si="156"/>
        <v>4.7266715773773678</v>
      </c>
      <c r="AD304" s="3">
        <f t="shared" si="157"/>
        <v>685.52162108446237</v>
      </c>
      <c r="AI304" s="94">
        <f t="shared" si="158"/>
        <v>0.62331903577230974</v>
      </c>
    </row>
    <row r="305" spans="2:35">
      <c r="B305" s="39">
        <f t="shared" si="159"/>
        <v>277</v>
      </c>
      <c r="C305" s="42">
        <f t="shared" si="160"/>
        <v>5.9784172661870336</v>
      </c>
      <c r="D305" s="10">
        <f t="shared" si="161"/>
        <v>12.021582733812782</v>
      </c>
      <c r="E305" s="40">
        <f t="shared" si="162"/>
        <v>25.956834532374437</v>
      </c>
      <c r="F305" s="40">
        <f t="shared" si="163"/>
        <v>50</v>
      </c>
      <c r="G305" s="3">
        <f t="shared" si="164"/>
        <v>210.1294964028794</v>
      </c>
      <c r="H305" s="3">
        <f t="shared" si="165"/>
        <v>116.21860174682885</v>
      </c>
      <c r="I305">
        <f t="shared" si="150"/>
        <v>1.1621860174682886E-4</v>
      </c>
      <c r="J305" s="4">
        <f t="shared" si="166"/>
        <v>529.16771374801237</v>
      </c>
      <c r="K305" s="40">
        <f t="shared" si="167"/>
        <v>4.5532101212227092</v>
      </c>
      <c r="L305" s="40">
        <f t="shared" si="151"/>
        <v>1.4467898787772908</v>
      </c>
      <c r="M305" s="10">
        <f t="shared" si="168"/>
        <v>4.8276715773773677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13.648734294978853</v>
      </c>
      <c r="Q305" s="42">
        <f t="shared" si="170"/>
        <v>0.45807677846025263</v>
      </c>
      <c r="R305" s="4">
        <f t="shared" si="171"/>
        <v>301394.55617359764</v>
      </c>
      <c r="S305">
        <f t="shared" si="152"/>
        <v>3.0139455617359765E-4</v>
      </c>
      <c r="T305" s="41">
        <f t="shared" si="153"/>
        <v>3.6619388271423337E-4</v>
      </c>
      <c r="U305" s="42">
        <f t="shared" si="172"/>
        <v>0.54086760078132956</v>
      </c>
      <c r="V305" s="42">
        <f t="shared" si="173"/>
        <v>0.63039595645575641</v>
      </c>
      <c r="W305" s="42">
        <f t="shared" si="174"/>
        <v>0.62358900152437746</v>
      </c>
      <c r="X305" s="42">
        <f t="shared" si="175"/>
        <v>6.8069549313789501E-3</v>
      </c>
      <c r="Y305" s="42">
        <f t="shared" si="149"/>
        <v>5.5307371540851968E-3</v>
      </c>
      <c r="Z305" s="10">
        <f t="shared" si="176"/>
        <v>15.103302963695919</v>
      </c>
      <c r="AA305">
        <f t="shared" si="154"/>
        <v>4829704.5548186973</v>
      </c>
      <c r="AB305" s="10">
        <f t="shared" si="155"/>
        <v>4.8297045548186972</v>
      </c>
      <c r="AC305" s="10">
        <f t="shared" si="156"/>
        <v>4.7287045548186972</v>
      </c>
      <c r="AD305" s="3">
        <f t="shared" si="157"/>
        <v>685.81646915427086</v>
      </c>
      <c r="AI305" s="94">
        <f t="shared" si="158"/>
        <v>0.62358900152437746</v>
      </c>
    </row>
    <row r="306" spans="2:35">
      <c r="B306" s="39">
        <f t="shared" si="159"/>
        <v>278</v>
      </c>
      <c r="C306" s="42">
        <f t="shared" si="160"/>
        <v>5.9999999999999831</v>
      </c>
      <c r="D306" s="10">
        <f t="shared" si="161"/>
        <v>11.999999999999831</v>
      </c>
      <c r="E306" s="40">
        <f t="shared" si="162"/>
        <v>26.000000000000338</v>
      </c>
      <c r="F306" s="40">
        <f t="shared" si="163"/>
        <v>50</v>
      </c>
      <c r="G306" s="3">
        <f t="shared" si="164"/>
        <v>210.00000000000171</v>
      </c>
      <c r="H306" s="3">
        <f t="shared" si="165"/>
        <v>116.21860174682885</v>
      </c>
      <c r="I306">
        <f t="shared" si="150"/>
        <v>1.1621860174682886E-4</v>
      </c>
      <c r="J306" s="4">
        <f t="shared" si="166"/>
        <v>530.92915845668881</v>
      </c>
      <c r="K306" s="40">
        <f t="shared" si="167"/>
        <v>4.5683664273750892</v>
      </c>
      <c r="L306" s="40">
        <f t="shared" si="151"/>
        <v>1.4316335726249108</v>
      </c>
      <c r="M306" s="10">
        <f t="shared" si="168"/>
        <v>4.8297045548186972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13.65056751943327</v>
      </c>
      <c r="Q306" s="42">
        <f t="shared" si="170"/>
        <v>0.45965786538445735</v>
      </c>
      <c r="R306" s="4">
        <f t="shared" si="171"/>
        <v>300838.91250775813</v>
      </c>
      <c r="S306">
        <f t="shared" si="152"/>
        <v>3.0083891250775815E-4</v>
      </c>
      <c r="T306" s="41">
        <f t="shared" si="153"/>
        <v>3.6674952638007287E-4</v>
      </c>
      <c r="U306" s="42">
        <f t="shared" si="172"/>
        <v>0.53987047044079728</v>
      </c>
      <c r="V306" s="42">
        <f t="shared" si="173"/>
        <v>0.63066130347882854</v>
      </c>
      <c r="W306" s="42">
        <f t="shared" si="174"/>
        <v>0.62385721190286625</v>
      </c>
      <c r="X306" s="42">
        <f t="shared" si="175"/>
        <v>6.80409157596229E-3</v>
      </c>
      <c r="Y306" s="42">
        <f t="shared" si="149"/>
        <v>5.5414950143070421E-3</v>
      </c>
      <c r="Z306" s="10">
        <f t="shared" si="176"/>
        <v>15.109753703033373</v>
      </c>
      <c r="AA306">
        <f t="shared" si="154"/>
        <v>4831724.221679667</v>
      </c>
      <c r="AB306" s="10">
        <f t="shared" si="155"/>
        <v>4.831724221679667</v>
      </c>
      <c r="AC306" s="10">
        <f t="shared" si="156"/>
        <v>4.730724221679667</v>
      </c>
      <c r="AD306" s="3">
        <f t="shared" si="157"/>
        <v>686.10938675557168</v>
      </c>
      <c r="AI306" s="94">
        <f t="shared" si="158"/>
        <v>0.62385721190286625</v>
      </c>
    </row>
    <row r="307" spans="2:35">
      <c r="B307" s="39">
        <f t="shared" si="159"/>
        <v>279</v>
      </c>
      <c r="C307" s="42">
        <f t="shared" si="160"/>
        <v>6.0215827338129326</v>
      </c>
      <c r="D307" s="10">
        <f t="shared" si="161"/>
        <v>11.978417266186881</v>
      </c>
      <c r="E307" s="40">
        <f t="shared" si="162"/>
        <v>26.043165467626238</v>
      </c>
      <c r="F307" s="40">
        <f t="shared" si="163"/>
        <v>50</v>
      </c>
      <c r="G307" s="3">
        <f t="shared" si="164"/>
        <v>209.87050359712401</v>
      </c>
      <c r="H307" s="3">
        <f t="shared" si="165"/>
        <v>116.21860174682885</v>
      </c>
      <c r="I307">
        <f t="shared" si="150"/>
        <v>1.1621860174682886E-4</v>
      </c>
      <c r="J307" s="4">
        <f t="shared" si="166"/>
        <v>532.69352996355224</v>
      </c>
      <c r="K307" s="40">
        <f t="shared" si="167"/>
        <v>4.5835479170879578</v>
      </c>
      <c r="L307" s="40">
        <f t="shared" si="151"/>
        <v>1.4164520829120422</v>
      </c>
      <c r="M307" s="10">
        <f t="shared" si="168"/>
        <v>4.831724221679667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13.652388220877647</v>
      </c>
      <c r="Q307" s="42">
        <f t="shared" si="170"/>
        <v>0.4612387414527151</v>
      </c>
      <c r="R307" s="4">
        <f t="shared" si="171"/>
        <v>300283.11079481652</v>
      </c>
      <c r="S307">
        <f t="shared" si="152"/>
        <v>3.002831107948165E-4</v>
      </c>
      <c r="T307" s="41">
        <f t="shared" si="153"/>
        <v>3.6730532809301452E-4</v>
      </c>
      <c r="U307" s="42">
        <f t="shared" si="172"/>
        <v>0.53887305647683792</v>
      </c>
      <c r="V307" s="42">
        <f t="shared" si="173"/>
        <v>0.63092482958426555</v>
      </c>
      <c r="W307" s="42">
        <f t="shared" si="174"/>
        <v>0.62412366621868376</v>
      </c>
      <c r="X307" s="42">
        <f t="shared" si="175"/>
        <v>6.801163365581786E-3</v>
      </c>
      <c r="Y307" s="42">
        <f t="shared" si="149"/>
        <v>5.5522468107080019E-3</v>
      </c>
      <c r="Z307" s="10">
        <f t="shared" si="176"/>
        <v>15.116161912309584</v>
      </c>
      <c r="AA307">
        <f t="shared" si="154"/>
        <v>4833730.5727715762</v>
      </c>
      <c r="AB307" s="10">
        <f t="shared" si="155"/>
        <v>4.833730572771576</v>
      </c>
      <c r="AC307" s="10">
        <f t="shared" si="156"/>
        <v>4.732730572771576</v>
      </c>
      <c r="AD307" s="3">
        <f t="shared" si="157"/>
        <v>686.40037313583412</v>
      </c>
      <c r="AI307" s="94">
        <f t="shared" si="158"/>
        <v>0.62412366621868376</v>
      </c>
    </row>
    <row r="308" spans="2:35">
      <c r="B308" s="39">
        <f t="shared" si="159"/>
        <v>280</v>
      </c>
      <c r="C308" s="42">
        <f t="shared" si="160"/>
        <v>6.0431654676258821</v>
      </c>
      <c r="D308" s="10">
        <f t="shared" si="161"/>
        <v>11.95683453237393</v>
      </c>
      <c r="E308" s="40">
        <f t="shared" si="162"/>
        <v>26.086330935252139</v>
      </c>
      <c r="F308" s="40">
        <f t="shared" si="163"/>
        <v>50</v>
      </c>
      <c r="G308" s="3">
        <f t="shared" si="164"/>
        <v>209.74100719424632</v>
      </c>
      <c r="H308" s="3">
        <f t="shared" si="165"/>
        <v>116.21860174682885</v>
      </c>
      <c r="I308">
        <f t="shared" si="150"/>
        <v>1.1621860174682886E-4</v>
      </c>
      <c r="J308" s="4">
        <f t="shared" si="166"/>
        <v>534.4608282686022</v>
      </c>
      <c r="K308" s="40">
        <f t="shared" si="167"/>
        <v>4.5987545903613105</v>
      </c>
      <c r="L308" s="40">
        <f t="shared" si="151"/>
        <v>1.4012454096386895</v>
      </c>
      <c r="M308" s="10">
        <f t="shared" si="168"/>
        <v>4.833730572771576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13.654196405250049</v>
      </c>
      <c r="Q308" s="42">
        <f t="shared" si="170"/>
        <v>0.46281940817028561</v>
      </c>
      <c r="R308" s="4">
        <f t="shared" si="171"/>
        <v>299727.15217180242</v>
      </c>
      <c r="S308">
        <f t="shared" si="152"/>
        <v>2.9972715217180241E-4</v>
      </c>
      <c r="T308" s="41">
        <f t="shared" si="153"/>
        <v>3.6786128671602861E-4</v>
      </c>
      <c r="U308" s="42">
        <f t="shared" si="172"/>
        <v>0.53787536092990795</v>
      </c>
      <c r="V308" s="42">
        <f t="shared" si="173"/>
        <v>0.63118653403636338</v>
      </c>
      <c r="W308" s="42">
        <f t="shared" si="174"/>
        <v>0.62438836378728546</v>
      </c>
      <c r="X308" s="42">
        <f t="shared" si="175"/>
        <v>6.7981702490779172E-3</v>
      </c>
      <c r="Y308" s="42">
        <f t="shared" si="149"/>
        <v>5.5629924521610977E-3</v>
      </c>
      <c r="Z308" s="10">
        <f t="shared" si="176"/>
        <v>15.122527575062453</v>
      </c>
      <c r="AA308">
        <f t="shared" si="154"/>
        <v>4835723.602940294</v>
      </c>
      <c r="AB308" s="10">
        <f t="shared" si="155"/>
        <v>4.8357236029402939</v>
      </c>
      <c r="AC308" s="10">
        <f t="shared" si="156"/>
        <v>4.7347236029402939</v>
      </c>
      <c r="AD308" s="3">
        <f t="shared" si="157"/>
        <v>686.68942754754084</v>
      </c>
      <c r="AI308" s="94">
        <f t="shared" si="158"/>
        <v>0.62438836378728546</v>
      </c>
    </row>
    <row r="309" spans="2:35">
      <c r="B309" s="39">
        <f t="shared" si="159"/>
        <v>281</v>
      </c>
      <c r="C309" s="42">
        <f t="shared" si="160"/>
        <v>6.0647482014388316</v>
      </c>
      <c r="D309" s="10">
        <f t="shared" si="161"/>
        <v>11.93525179856098</v>
      </c>
      <c r="E309" s="40">
        <f t="shared" si="162"/>
        <v>26.12949640287804</v>
      </c>
      <c r="F309" s="40">
        <f t="shared" si="163"/>
        <v>50</v>
      </c>
      <c r="G309" s="3">
        <f t="shared" si="164"/>
        <v>209.61151079136863</v>
      </c>
      <c r="H309" s="3">
        <f t="shared" si="165"/>
        <v>116.21860174682885</v>
      </c>
      <c r="I309">
        <f t="shared" si="150"/>
        <v>1.1621860174682886E-4</v>
      </c>
      <c r="J309" s="4">
        <f t="shared" si="166"/>
        <v>536.23105337183847</v>
      </c>
      <c r="K309" s="40">
        <f t="shared" si="167"/>
        <v>4.6139864471951464</v>
      </c>
      <c r="L309" s="40">
        <f t="shared" si="151"/>
        <v>1.3860135528048536</v>
      </c>
      <c r="M309" s="10">
        <f t="shared" si="168"/>
        <v>4.8357236029402939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13.655992078442708</v>
      </c>
      <c r="Q309" s="42">
        <f t="shared" si="170"/>
        <v>0.46439986704057307</v>
      </c>
      <c r="R309" s="4">
        <f t="shared" si="171"/>
        <v>299171.03777574527</v>
      </c>
      <c r="S309">
        <f t="shared" si="152"/>
        <v>2.9917103777574525E-4</v>
      </c>
      <c r="T309" s="41">
        <f t="shared" si="153"/>
        <v>3.6841740111208577E-4</v>
      </c>
      <c r="U309" s="42">
        <f t="shared" si="172"/>
        <v>0.53687738584046374</v>
      </c>
      <c r="V309" s="42">
        <f t="shared" si="173"/>
        <v>0.63144641610489904</v>
      </c>
      <c r="W309" s="42">
        <f t="shared" si="174"/>
        <v>0.62465130392868795</v>
      </c>
      <c r="X309" s="42">
        <f t="shared" si="175"/>
        <v>6.7951121762110933E-3</v>
      </c>
      <c r="Y309" s="42">
        <f t="shared" si="149"/>
        <v>5.5737318474745889E-3</v>
      </c>
      <c r="Z309" s="10">
        <f t="shared" si="176"/>
        <v>15.128850674941003</v>
      </c>
      <c r="AA309">
        <f t="shared" si="154"/>
        <v>4837703.3070664806</v>
      </c>
      <c r="AB309" s="10">
        <f t="shared" si="155"/>
        <v>4.837703307066481</v>
      </c>
      <c r="AC309" s="10">
        <f t="shared" si="156"/>
        <v>4.736703307066481</v>
      </c>
      <c r="AD309" s="3">
        <f t="shared" si="157"/>
        <v>686.97654924822052</v>
      </c>
      <c r="AI309" s="94">
        <f t="shared" si="158"/>
        <v>0.62465130392868795</v>
      </c>
    </row>
    <row r="310" spans="2:35">
      <c r="B310" s="39">
        <f t="shared" si="159"/>
        <v>282</v>
      </c>
      <c r="C310" s="42">
        <f t="shared" si="160"/>
        <v>6.0863309352517811</v>
      </c>
      <c r="D310" s="10">
        <f t="shared" si="161"/>
        <v>11.91366906474803</v>
      </c>
      <c r="E310" s="40">
        <f t="shared" si="162"/>
        <v>26.172661870503941</v>
      </c>
      <c r="F310" s="40">
        <f t="shared" si="163"/>
        <v>50</v>
      </c>
      <c r="G310" s="3">
        <f t="shared" si="164"/>
        <v>209.48201438849094</v>
      </c>
      <c r="H310" s="3">
        <f t="shared" si="165"/>
        <v>116.21860174682885</v>
      </c>
      <c r="I310">
        <f t="shared" si="150"/>
        <v>1.1621860174682886E-4</v>
      </c>
      <c r="J310" s="4">
        <f t="shared" si="166"/>
        <v>538.00420527326173</v>
      </c>
      <c r="K310" s="40">
        <f t="shared" si="167"/>
        <v>4.6292434875894708</v>
      </c>
      <c r="L310" s="40">
        <f t="shared" si="151"/>
        <v>1.3707565124105292</v>
      </c>
      <c r="M310" s="10">
        <f t="shared" si="168"/>
        <v>4.837703307066481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13.657775246302323</v>
      </c>
      <c r="Q310" s="42">
        <f t="shared" si="170"/>
        <v>0.4659801195651409</v>
      </c>
      <c r="R310" s="4">
        <f t="shared" si="171"/>
        <v>298614.7687436745</v>
      </c>
      <c r="S310">
        <f t="shared" si="152"/>
        <v>2.9861476874367451E-4</v>
      </c>
      <c r="T310" s="41">
        <f t="shared" si="153"/>
        <v>3.6897367014415651E-4</v>
      </c>
      <c r="U310" s="42">
        <f t="shared" si="172"/>
        <v>0.53587913324896108</v>
      </c>
      <c r="V310" s="42">
        <f t="shared" si="173"/>
        <v>0.63170447506524707</v>
      </c>
      <c r="W310" s="42">
        <f t="shared" si="174"/>
        <v>0.62491248596749749</v>
      </c>
      <c r="X310" s="42">
        <f t="shared" si="175"/>
        <v>6.7919890977495845E-3</v>
      </c>
      <c r="Y310" s="42">
        <f t="shared" si="149"/>
        <v>5.5844649053931449E-3</v>
      </c>
      <c r="Z310" s="10">
        <f t="shared" si="176"/>
        <v>15.135131195706505</v>
      </c>
      <c r="AA310">
        <f t="shared" si="154"/>
        <v>4839669.6800659392</v>
      </c>
      <c r="AB310" s="10">
        <f t="shared" si="155"/>
        <v>4.8396696800659393</v>
      </c>
      <c r="AC310" s="10">
        <f t="shared" si="156"/>
        <v>4.7386696800659394</v>
      </c>
      <c r="AD310" s="3">
        <f t="shared" si="157"/>
        <v>687.26173750049884</v>
      </c>
      <c r="AI310" s="94">
        <f t="shared" si="158"/>
        <v>0.62491248596749749</v>
      </c>
    </row>
    <row r="311" spans="2:35">
      <c r="B311" s="39">
        <f t="shared" si="159"/>
        <v>283</v>
      </c>
      <c r="C311" s="42">
        <f t="shared" si="160"/>
        <v>6.1079136690647307</v>
      </c>
      <c r="D311" s="10">
        <f t="shared" si="161"/>
        <v>11.892086330935079</v>
      </c>
      <c r="E311" s="40">
        <f t="shared" si="162"/>
        <v>26.215827338129841</v>
      </c>
      <c r="F311" s="40">
        <f t="shared" si="163"/>
        <v>50</v>
      </c>
      <c r="G311" s="3">
        <f t="shared" si="164"/>
        <v>209.35251798561325</v>
      </c>
      <c r="H311" s="3">
        <f t="shared" si="165"/>
        <v>116.21860174682885</v>
      </c>
      <c r="I311">
        <f t="shared" si="150"/>
        <v>1.1621860174682886E-4</v>
      </c>
      <c r="J311" s="4">
        <f t="shared" si="166"/>
        <v>539.78028397287176</v>
      </c>
      <c r="K311" s="40">
        <f t="shared" si="167"/>
        <v>4.644525711544282</v>
      </c>
      <c r="L311" s="40">
        <f t="shared" si="151"/>
        <v>1.355474288455718</v>
      </c>
      <c r="M311" s="10">
        <f t="shared" si="168"/>
        <v>4.8396696800659393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13.659545914630531</v>
      </c>
      <c r="Q311" s="42">
        <f t="shared" si="170"/>
        <v>0.46756016724372684</v>
      </c>
      <c r="R311" s="4">
        <f t="shared" si="171"/>
        <v>298058.34621261968</v>
      </c>
      <c r="S311">
        <f t="shared" si="152"/>
        <v>2.9805834621261969E-4</v>
      </c>
      <c r="T311" s="41">
        <f t="shared" si="153"/>
        <v>3.6953009267521133E-4</v>
      </c>
      <c r="U311" s="42">
        <f t="shared" si="172"/>
        <v>0.53488060519585667</v>
      </c>
      <c r="V311" s="42">
        <f t="shared" si="173"/>
        <v>0.63196071019707434</v>
      </c>
      <c r="W311" s="42">
        <f t="shared" si="174"/>
        <v>0.62517190923295685</v>
      </c>
      <c r="X311" s="42">
        <f t="shared" si="175"/>
        <v>6.7888009641174918E-3</v>
      </c>
      <c r="Y311" s="42">
        <f t="shared" si="149"/>
        <v>5.5951915345968809E-3</v>
      </c>
      <c r="Z311" s="10">
        <f t="shared" si="176"/>
        <v>15.14136912122777</v>
      </c>
      <c r="AA311">
        <f t="shared" si="154"/>
        <v>4841622.7168881455</v>
      </c>
      <c r="AB311" s="10">
        <f t="shared" si="155"/>
        <v>4.8416227168881454</v>
      </c>
      <c r="AC311" s="10">
        <f t="shared" si="156"/>
        <v>4.7406227168881454</v>
      </c>
      <c r="AD311" s="3">
        <f t="shared" si="157"/>
        <v>687.54499157188479</v>
      </c>
      <c r="AI311" s="94">
        <f t="shared" si="158"/>
        <v>0.62517190923295685</v>
      </c>
    </row>
    <row r="312" spans="2:35">
      <c r="B312" s="39">
        <f t="shared" si="159"/>
        <v>284</v>
      </c>
      <c r="C312" s="42">
        <f t="shared" si="160"/>
        <v>6.1294964028776802</v>
      </c>
      <c r="D312" s="10">
        <f t="shared" si="161"/>
        <v>11.870503597122129</v>
      </c>
      <c r="E312" s="40">
        <f t="shared" si="162"/>
        <v>26.258992805755742</v>
      </c>
      <c r="F312" s="40">
        <f t="shared" si="163"/>
        <v>50</v>
      </c>
      <c r="G312" s="3">
        <f t="shared" si="164"/>
        <v>209.22302158273556</v>
      </c>
      <c r="H312" s="3">
        <f t="shared" si="165"/>
        <v>116.21860174682885</v>
      </c>
      <c r="I312">
        <f t="shared" si="150"/>
        <v>1.1621860174682886E-4</v>
      </c>
      <c r="J312" s="4">
        <f t="shared" si="166"/>
        <v>541.55928947066832</v>
      </c>
      <c r="K312" s="40">
        <f t="shared" si="167"/>
        <v>4.6598331190595772</v>
      </c>
      <c r="L312" s="40">
        <f t="shared" si="151"/>
        <v>1.3401668809404228</v>
      </c>
      <c r="M312" s="10">
        <f t="shared" si="168"/>
        <v>4.8416227168881454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13.661304089182673</v>
      </c>
      <c r="Q312" s="42">
        <f t="shared" si="170"/>
        <v>0.46914001157425744</v>
      </c>
      <c r="R312" s="4">
        <f t="shared" si="171"/>
        <v>297501.77131961042</v>
      </c>
      <c r="S312">
        <f t="shared" si="152"/>
        <v>2.9750177131961043E-4</v>
      </c>
      <c r="T312" s="41">
        <f t="shared" si="153"/>
        <v>3.7008666756822059E-4</v>
      </c>
      <c r="U312" s="42">
        <f t="shared" si="172"/>
        <v>0.53388180372160687</v>
      </c>
      <c r="V312" s="42">
        <f t="shared" si="173"/>
        <v>0.63221512078620212</v>
      </c>
      <c r="W312" s="42">
        <f t="shared" si="174"/>
        <v>0.62542957305875102</v>
      </c>
      <c r="X312" s="42">
        <f t="shared" si="175"/>
        <v>6.7855477274511022E-3</v>
      </c>
      <c r="Y312" s="42">
        <f t="shared" si="149"/>
        <v>5.6059116437036389E-3</v>
      </c>
      <c r="Z312" s="10">
        <f t="shared" si="176"/>
        <v>15.147564435485272</v>
      </c>
      <c r="AA312">
        <f t="shared" si="154"/>
        <v>4843562.4125175318</v>
      </c>
      <c r="AB312" s="10">
        <f t="shared" si="155"/>
        <v>4.8435624125175316</v>
      </c>
      <c r="AC312" s="10">
        <f t="shared" si="156"/>
        <v>4.7425624125175316</v>
      </c>
      <c r="AD312" s="3">
        <f t="shared" si="157"/>
        <v>687.82631073495747</v>
      </c>
      <c r="AI312" s="94">
        <f t="shared" si="158"/>
        <v>0.62542957305875102</v>
      </c>
    </row>
    <row r="313" spans="2:35">
      <c r="B313" s="39">
        <f t="shared" si="159"/>
        <v>285</v>
      </c>
      <c r="C313" s="42">
        <f t="shared" si="160"/>
        <v>6.1510791366906297</v>
      </c>
      <c r="D313" s="10">
        <f t="shared" si="161"/>
        <v>11.848920863309178</v>
      </c>
      <c r="E313" s="40">
        <f t="shared" si="162"/>
        <v>26.302158273381643</v>
      </c>
      <c r="F313" s="40">
        <f t="shared" si="163"/>
        <v>50</v>
      </c>
      <c r="G313" s="3">
        <f t="shared" si="164"/>
        <v>209.09352517985786</v>
      </c>
      <c r="H313" s="3">
        <f t="shared" si="165"/>
        <v>116.21860174682885</v>
      </c>
      <c r="I313">
        <f t="shared" si="150"/>
        <v>1.1621860174682886E-4</v>
      </c>
      <c r="J313" s="4">
        <f t="shared" si="166"/>
        <v>543.34122176665164</v>
      </c>
      <c r="K313" s="40">
        <f t="shared" si="167"/>
        <v>4.6751657101353592</v>
      </c>
      <c r="L313" s="40">
        <f t="shared" si="151"/>
        <v>1.3248342898646408</v>
      </c>
      <c r="M313" s="10">
        <f t="shared" si="168"/>
        <v>4.8435624125175316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13.663049775669094</v>
      </c>
      <c r="Q313" s="42">
        <f t="shared" si="170"/>
        <v>0.47071965405286303</v>
      </c>
      <c r="R313" s="4">
        <f t="shared" si="171"/>
        <v>296945.04520167608</v>
      </c>
      <c r="S313">
        <f t="shared" si="152"/>
        <v>2.9694504520167607E-4</v>
      </c>
      <c r="T313" s="41">
        <f t="shared" si="153"/>
        <v>3.7064339368615495E-4</v>
      </c>
      <c r="U313" s="42">
        <f t="shared" si="172"/>
        <v>0.53288273086666782</v>
      </c>
      <c r="V313" s="42">
        <f t="shared" si="173"/>
        <v>0.6324677061235856</v>
      </c>
      <c r="W313" s="42">
        <f t="shared" si="174"/>
        <v>0.62568547678317721</v>
      </c>
      <c r="X313" s="42">
        <f t="shared" si="175"/>
        <v>6.7822293404083966E-3</v>
      </c>
      <c r="Y313" s="42">
        <f t="shared" si="149"/>
        <v>5.616625141269393E-3</v>
      </c>
      <c r="Z313" s="10">
        <f t="shared" si="176"/>
        <v>15.153717122570145</v>
      </c>
      <c r="AA313">
        <f t="shared" si="154"/>
        <v>4845488.7619731808</v>
      </c>
      <c r="AB313" s="10">
        <f t="shared" si="155"/>
        <v>4.845488761973181</v>
      </c>
      <c r="AC313" s="10">
        <f t="shared" si="156"/>
        <v>4.744488761973181</v>
      </c>
      <c r="AD313" s="3">
        <f t="shared" si="157"/>
        <v>688.10569426732138</v>
      </c>
      <c r="AI313" s="94">
        <f t="shared" si="158"/>
        <v>0.62568547678317721</v>
      </c>
    </row>
    <row r="314" spans="2:35">
      <c r="B314" s="39">
        <f t="shared" si="159"/>
        <v>286</v>
      </c>
      <c r="C314" s="42">
        <f t="shared" si="160"/>
        <v>6.1726618705035792</v>
      </c>
      <c r="D314" s="10">
        <f t="shared" si="161"/>
        <v>11.827338129496228</v>
      </c>
      <c r="E314" s="40">
        <f t="shared" si="162"/>
        <v>26.345323741007544</v>
      </c>
      <c r="F314" s="40">
        <f t="shared" si="163"/>
        <v>50</v>
      </c>
      <c r="G314" s="3">
        <f t="shared" si="164"/>
        <v>208.96402877698017</v>
      </c>
      <c r="H314" s="3">
        <f t="shared" si="165"/>
        <v>116.21860174682885</v>
      </c>
      <c r="I314">
        <f t="shared" si="150"/>
        <v>1.1621860174682886E-4</v>
      </c>
      <c r="J314" s="4">
        <f t="shared" si="166"/>
        <v>545.1260808608215</v>
      </c>
      <c r="K314" s="40">
        <f t="shared" si="167"/>
        <v>4.6905234847716262</v>
      </c>
      <c r="L314" s="40">
        <f t="shared" si="151"/>
        <v>1.3094765152283738</v>
      </c>
      <c r="M314" s="10">
        <f t="shared" si="168"/>
        <v>4.845488761973181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13.664782979754959</v>
      </c>
      <c r="Q314" s="42">
        <f t="shared" si="170"/>
        <v>0.47229909617389237</v>
      </c>
      <c r="R314" s="4">
        <f t="shared" si="171"/>
        <v>296388.1689958463</v>
      </c>
      <c r="S314">
        <f t="shared" si="152"/>
        <v>2.9638816899584631E-4</v>
      </c>
      <c r="T314" s="41">
        <f t="shared" si="153"/>
        <v>3.7120026989198471E-4</v>
      </c>
      <c r="U314" s="42">
        <f t="shared" si="172"/>
        <v>0.53188338867149598</v>
      </c>
      <c r="V314" s="42">
        <f t="shared" si="173"/>
        <v>0.6327184655051209</v>
      </c>
      <c r="W314" s="42">
        <f t="shared" si="174"/>
        <v>0.62593961974910373</v>
      </c>
      <c r="X314" s="42">
        <f t="shared" si="175"/>
        <v>6.7788457560171711E-3</v>
      </c>
      <c r="Y314" s="42">
        <f t="shared" si="149"/>
        <v>5.6273319357884079E-3</v>
      </c>
      <c r="Z314" s="10">
        <f t="shared" si="176"/>
        <v>15.159827166682559</v>
      </c>
      <c r="AA314">
        <f t="shared" si="154"/>
        <v>4847401.7603083104</v>
      </c>
      <c r="AB314" s="10">
        <f t="shared" si="155"/>
        <v>4.8474017603083102</v>
      </c>
      <c r="AC314" s="10">
        <f t="shared" si="156"/>
        <v>4.7464017603083102</v>
      </c>
      <c r="AD314" s="3">
        <f t="shared" si="157"/>
        <v>688.38314145153163</v>
      </c>
      <c r="AI314" s="94">
        <f t="shared" si="158"/>
        <v>0.62593961974910373</v>
      </c>
    </row>
    <row r="315" spans="2:35">
      <c r="B315" s="39">
        <f t="shared" si="159"/>
        <v>287</v>
      </c>
      <c r="C315" s="42">
        <f t="shared" si="160"/>
        <v>6.1942446043165287</v>
      </c>
      <c r="D315" s="10">
        <f t="shared" si="161"/>
        <v>11.805755395683278</v>
      </c>
      <c r="E315" s="40">
        <f t="shared" si="162"/>
        <v>26.388489208633445</v>
      </c>
      <c r="F315" s="40">
        <f t="shared" si="163"/>
        <v>50</v>
      </c>
      <c r="G315" s="3">
        <f t="shared" si="164"/>
        <v>208.83453237410248</v>
      </c>
      <c r="H315" s="3">
        <f t="shared" si="165"/>
        <v>116.21860174682885</v>
      </c>
      <c r="I315">
        <f t="shared" si="150"/>
        <v>1.1621860174682886E-4</v>
      </c>
      <c r="J315" s="4">
        <f t="shared" si="166"/>
        <v>546.9138667531779</v>
      </c>
      <c r="K315" s="40">
        <f t="shared" si="167"/>
        <v>4.7059064429683781</v>
      </c>
      <c r="L315" s="40">
        <f t="shared" si="151"/>
        <v>1.2940935570316219</v>
      </c>
      <c r="M315" s="10">
        <f t="shared" si="168"/>
        <v>4.8474017603083102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13.666503707059933</v>
      </c>
      <c r="Q315" s="42">
        <f t="shared" si="170"/>
        <v>0.47387833942992724</v>
      </c>
      <c r="R315" s="4">
        <f t="shared" si="171"/>
        <v>295831.14383915049</v>
      </c>
      <c r="S315">
        <f t="shared" si="152"/>
        <v>2.9583114383915048E-4</v>
      </c>
      <c r="T315" s="41">
        <f t="shared" si="153"/>
        <v>3.7175729504868054E-4</v>
      </c>
      <c r="U315" s="42">
        <f t="shared" si="172"/>
        <v>0.53088377917654739</v>
      </c>
      <c r="V315" s="42">
        <f t="shared" si="173"/>
        <v>0.63296739823248882</v>
      </c>
      <c r="W315" s="42">
        <f t="shared" si="174"/>
        <v>0.62619200130390251</v>
      </c>
      <c r="X315" s="42">
        <f t="shared" si="175"/>
        <v>6.775396928586308E-3</v>
      </c>
      <c r="Y315" s="42">
        <f t="shared" si="149"/>
        <v>5.6380319356948375E-3</v>
      </c>
      <c r="Z315" s="10">
        <f t="shared" si="176"/>
        <v>15.165894552133949</v>
      </c>
      <c r="AA315">
        <f t="shared" si="154"/>
        <v>4849301.4026109781</v>
      </c>
      <c r="AB315" s="10">
        <f t="shared" si="155"/>
        <v>4.849301402610978</v>
      </c>
      <c r="AC315" s="10">
        <f t="shared" si="156"/>
        <v>4.748301402610978</v>
      </c>
      <c r="AD315" s="3">
        <f t="shared" si="157"/>
        <v>688.65865157519625</v>
      </c>
      <c r="AI315" s="94">
        <f t="shared" si="158"/>
        <v>0.62619200130390251</v>
      </c>
    </row>
    <row r="316" spans="2:35">
      <c r="B316" s="39">
        <f t="shared" si="159"/>
        <v>288</v>
      </c>
      <c r="C316" s="42">
        <f t="shared" si="160"/>
        <v>6.2158273381294782</v>
      </c>
      <c r="D316" s="10">
        <f t="shared" si="161"/>
        <v>11.784172661870327</v>
      </c>
      <c r="E316" s="40">
        <f t="shared" si="162"/>
        <v>26.431654676259345</v>
      </c>
      <c r="F316" s="40">
        <f t="shared" si="163"/>
        <v>50</v>
      </c>
      <c r="G316" s="3">
        <f t="shared" si="164"/>
        <v>208.70503597122479</v>
      </c>
      <c r="H316" s="3">
        <f t="shared" si="165"/>
        <v>116.21860174682885</v>
      </c>
      <c r="I316">
        <f t="shared" si="150"/>
        <v>1.1621860174682886E-4</v>
      </c>
      <c r="J316" s="4">
        <f t="shared" si="166"/>
        <v>548.70457944372129</v>
      </c>
      <c r="K316" s="40">
        <f t="shared" si="167"/>
        <v>4.7213145847256186</v>
      </c>
      <c r="L316" s="40">
        <f t="shared" si="151"/>
        <v>1.2786854152743814</v>
      </c>
      <c r="M316" s="10">
        <f t="shared" si="168"/>
        <v>4.849301402610978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13.668211963158916</v>
      </c>
      <c r="Q316" s="42">
        <f t="shared" si="170"/>
        <v>0.47545738531179704</v>
      </c>
      <c r="R316" s="4">
        <f t="shared" si="171"/>
        <v>295273.97086861823</v>
      </c>
      <c r="S316">
        <f t="shared" si="152"/>
        <v>2.9527397086861822E-4</v>
      </c>
      <c r="T316" s="41">
        <f t="shared" si="153"/>
        <v>3.7231446801921279E-4</v>
      </c>
      <c r="U316" s="42">
        <f t="shared" si="172"/>
        <v>0.52988390442227873</v>
      </c>
      <c r="V316" s="42">
        <f t="shared" si="173"/>
        <v>0.6332145036119371</v>
      </c>
      <c r="W316" s="42">
        <f t="shared" si="174"/>
        <v>0.62644262079954149</v>
      </c>
      <c r="X316" s="42">
        <f t="shared" si="175"/>
        <v>6.7718828123956021E-3</v>
      </c>
      <c r="Y316" s="42">
        <f t="shared" si="149"/>
        <v>5.6487250493622559E-3</v>
      </c>
      <c r="Z316" s="10">
        <f t="shared" si="176"/>
        <v>15.171919263343698</v>
      </c>
      <c r="AA316">
        <f t="shared" si="154"/>
        <v>4851187.6840030337</v>
      </c>
      <c r="AB316" s="10">
        <f t="shared" si="155"/>
        <v>4.8511876840030332</v>
      </c>
      <c r="AC316" s="10">
        <f t="shared" si="156"/>
        <v>4.7501876840030333</v>
      </c>
      <c r="AD316" s="3">
        <f t="shared" si="157"/>
        <v>688.93222393082431</v>
      </c>
      <c r="AI316" s="94">
        <f t="shared" si="158"/>
        <v>0.62644262079954149</v>
      </c>
    </row>
    <row r="317" spans="2:35">
      <c r="B317" s="39">
        <f t="shared" si="159"/>
        <v>289</v>
      </c>
      <c r="C317" s="42">
        <f t="shared" si="160"/>
        <v>6.2374100719424277</v>
      </c>
      <c r="D317" s="10">
        <f t="shared" si="161"/>
        <v>11.762589928057377</v>
      </c>
      <c r="E317" s="40">
        <f t="shared" si="162"/>
        <v>26.474820143885246</v>
      </c>
      <c r="F317" s="40">
        <f t="shared" si="163"/>
        <v>50</v>
      </c>
      <c r="G317" s="3">
        <f t="shared" si="164"/>
        <v>208.5755395683471</v>
      </c>
      <c r="H317" s="3">
        <f t="shared" si="165"/>
        <v>116.21860174682885</v>
      </c>
      <c r="I317">
        <f t="shared" si="150"/>
        <v>1.1621860174682886E-4</v>
      </c>
      <c r="J317" s="4">
        <f t="shared" si="166"/>
        <v>550.49821893245121</v>
      </c>
      <c r="K317" s="40">
        <f t="shared" si="167"/>
        <v>4.7367479100433432</v>
      </c>
      <c r="L317" s="40">
        <f t="shared" si="151"/>
        <v>1.2632520899566568</v>
      </c>
      <c r="M317" s="10">
        <f t="shared" si="168"/>
        <v>4.8511876840030332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13.66990775358121</v>
      </c>
      <c r="Q317" s="42">
        <f t="shared" si="170"/>
        <v>0.47703623530859351</v>
      </c>
      <c r="R317" s="4">
        <f t="shared" si="171"/>
        <v>294716.65122127894</v>
      </c>
      <c r="S317">
        <f t="shared" si="152"/>
        <v>2.9471665122127893E-4</v>
      </c>
      <c r="T317" s="41">
        <f t="shared" si="153"/>
        <v>3.7287178766655209E-4</v>
      </c>
      <c r="U317" s="42">
        <f t="shared" si="172"/>
        <v>0.52888376644914614</v>
      </c>
      <c r="V317" s="42">
        <f t="shared" si="173"/>
        <v>0.633459780955691</v>
      </c>
      <c r="W317" s="42">
        <f t="shared" si="174"/>
        <v>0.62669147759244737</v>
      </c>
      <c r="X317" s="42">
        <f t="shared" si="175"/>
        <v>6.7683033632436329E-3</v>
      </c>
      <c r="Y317" s="42">
        <f t="shared" si="149"/>
        <v>5.659411185105631E-3</v>
      </c>
      <c r="Z317" s="10">
        <f t="shared" si="176"/>
        <v>15.177901284842367</v>
      </c>
      <c r="AA317">
        <f t="shared" si="154"/>
        <v>4853060.5996411415</v>
      </c>
      <c r="AB317" s="10">
        <f t="shared" si="155"/>
        <v>4.8530605996411413</v>
      </c>
      <c r="AC317" s="10">
        <f t="shared" si="156"/>
        <v>4.7520605996411414</v>
      </c>
      <c r="AD317" s="3">
        <f t="shared" si="157"/>
        <v>689.20385781597406</v>
      </c>
      <c r="AI317" s="94">
        <f t="shared" si="158"/>
        <v>0.62669147759244737</v>
      </c>
    </row>
    <row r="318" spans="2:35">
      <c r="B318" s="39">
        <f t="shared" si="159"/>
        <v>290</v>
      </c>
      <c r="C318" s="42">
        <f t="shared" si="160"/>
        <v>6.2589928057553772</v>
      </c>
      <c r="D318" s="10">
        <f t="shared" si="161"/>
        <v>11.741007194244427</v>
      </c>
      <c r="E318" s="40">
        <f t="shared" si="162"/>
        <v>26.517985611511147</v>
      </c>
      <c r="F318" s="40">
        <f t="shared" si="163"/>
        <v>50</v>
      </c>
      <c r="G318" s="3">
        <f t="shared" si="164"/>
        <v>208.4460431654694</v>
      </c>
      <c r="H318" s="3">
        <f t="shared" si="165"/>
        <v>116.21860174682885</v>
      </c>
      <c r="I318">
        <f t="shared" si="150"/>
        <v>1.1621860174682886E-4</v>
      </c>
      <c r="J318" s="4">
        <f t="shared" si="166"/>
        <v>552.29478521936767</v>
      </c>
      <c r="K318" s="40">
        <f t="shared" si="167"/>
        <v>4.7522064189215527</v>
      </c>
      <c r="L318" s="40">
        <f t="shared" si="151"/>
        <v>1.2477935810784473</v>
      </c>
      <c r="M318" s="10">
        <f t="shared" si="168"/>
        <v>4.8530605996411413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13.671591083811576</v>
      </c>
      <c r="Q318" s="42">
        <f t="shared" si="170"/>
        <v>0.47861489090768511</v>
      </c>
      <c r="R318" s="4">
        <f t="shared" si="171"/>
        <v>294159.1860341623</v>
      </c>
      <c r="S318">
        <f t="shared" si="152"/>
        <v>2.941591860341623E-4</v>
      </c>
      <c r="T318" s="41">
        <f t="shared" si="153"/>
        <v>3.7342925285366871E-4</v>
      </c>
      <c r="U318" s="42">
        <f t="shared" si="172"/>
        <v>0.52788336729760599</v>
      </c>
      <c r="V318" s="42">
        <f t="shared" si="173"/>
        <v>0.63370322958079917</v>
      </c>
      <c r="W318" s="42">
        <f t="shared" si="174"/>
        <v>0.62693857104363981</v>
      </c>
      <c r="X318" s="42">
        <f t="shared" si="175"/>
        <v>6.7646585371593515E-3</v>
      </c>
      <c r="Y318" s="42">
        <f t="shared" si="149"/>
        <v>5.6700902511812607E-3</v>
      </c>
      <c r="Z318" s="10">
        <f t="shared" si="176"/>
        <v>15.183840601269477</v>
      </c>
      <c r="AA318">
        <f t="shared" si="154"/>
        <v>4854920.1447160756</v>
      </c>
      <c r="AB318" s="10">
        <f t="shared" si="155"/>
        <v>4.8549201447160755</v>
      </c>
      <c r="AC318" s="10">
        <f t="shared" si="156"/>
        <v>4.7539201447160755</v>
      </c>
      <c r="AD318" s="3">
        <f t="shared" si="157"/>
        <v>689.47355253315095</v>
      </c>
      <c r="AI318" s="94">
        <f t="shared" si="158"/>
        <v>0.62693857104363981</v>
      </c>
    </row>
    <row r="319" spans="2:35">
      <c r="B319" s="39">
        <f t="shared" si="159"/>
        <v>291</v>
      </c>
      <c r="C319" s="42">
        <f t="shared" si="160"/>
        <v>6.2805755395683267</v>
      </c>
      <c r="D319" s="10">
        <f t="shared" si="161"/>
        <v>11.719424460431476</v>
      </c>
      <c r="E319" s="40">
        <f t="shared" si="162"/>
        <v>26.561151079137048</v>
      </c>
      <c r="F319" s="40">
        <f t="shared" si="163"/>
        <v>50</v>
      </c>
      <c r="G319" s="3">
        <f t="shared" si="164"/>
        <v>208.31654676259171</v>
      </c>
      <c r="H319" s="3">
        <f t="shared" si="165"/>
        <v>116.21860174682885</v>
      </c>
      <c r="I319">
        <f t="shared" si="150"/>
        <v>1.1621860174682886E-4</v>
      </c>
      <c r="J319" s="4">
        <f t="shared" si="166"/>
        <v>554.09427830447089</v>
      </c>
      <c r="K319" s="40">
        <f t="shared" si="167"/>
        <v>4.767690111360249</v>
      </c>
      <c r="L319" s="40">
        <f t="shared" si="151"/>
        <v>1.232309888639751</v>
      </c>
      <c r="M319" s="10">
        <f t="shared" si="168"/>
        <v>4.8549201447160755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13.673261959289691</v>
      </c>
      <c r="Q319" s="42">
        <f t="shared" si="170"/>
        <v>0.48019335359473153</v>
      </c>
      <c r="R319" s="4">
        <f t="shared" si="171"/>
        <v>293601.57644429762</v>
      </c>
      <c r="S319">
        <f t="shared" si="152"/>
        <v>2.9360157644429762E-4</v>
      </c>
      <c r="T319" s="41">
        <f t="shared" si="153"/>
        <v>3.739868624435334E-4</v>
      </c>
      <c r="U319" s="42">
        <f t="shared" si="172"/>
        <v>0.52688270900811429</v>
      </c>
      <c r="V319" s="42">
        <f t="shared" si="173"/>
        <v>0.63394484880988933</v>
      </c>
      <c r="W319" s="42">
        <f t="shared" si="174"/>
        <v>0.62718390051863815</v>
      </c>
      <c r="X319" s="42">
        <f t="shared" si="175"/>
        <v>6.7609482912511787E-3</v>
      </c>
      <c r="Y319" s="42">
        <f t="shared" si="149"/>
        <v>5.6807621557880507E-3</v>
      </c>
      <c r="Z319" s="10">
        <f t="shared" si="176"/>
        <v>15.18973719737485</v>
      </c>
      <c r="AA319">
        <f t="shared" si="154"/>
        <v>4856766.3144531474</v>
      </c>
      <c r="AB319" s="10">
        <f t="shared" si="155"/>
        <v>4.8567663144531474</v>
      </c>
      <c r="AC319" s="10">
        <f t="shared" si="156"/>
        <v>4.7557663144531475</v>
      </c>
      <c r="AD319" s="3">
        <f t="shared" si="157"/>
        <v>689.74130738986912</v>
      </c>
      <c r="AI319" s="94">
        <f t="shared" si="158"/>
        <v>0.62718390051863815</v>
      </c>
    </row>
    <row r="320" spans="2:35">
      <c r="B320" s="39">
        <f t="shared" si="159"/>
        <v>292</v>
      </c>
      <c r="C320" s="42">
        <f t="shared" si="160"/>
        <v>6.3021582733812762</v>
      </c>
      <c r="D320" s="10">
        <f t="shared" si="161"/>
        <v>11.697841726618526</v>
      </c>
      <c r="E320" s="40">
        <f t="shared" si="162"/>
        <v>26.604316546762949</v>
      </c>
      <c r="F320" s="40">
        <f t="shared" si="163"/>
        <v>50</v>
      </c>
      <c r="G320" s="3">
        <f t="shared" si="164"/>
        <v>208.18705035971402</v>
      </c>
      <c r="H320" s="3">
        <f t="shared" si="165"/>
        <v>116.21860174682885</v>
      </c>
      <c r="I320">
        <f t="shared" si="150"/>
        <v>1.1621860174682886E-4</v>
      </c>
      <c r="J320" s="4">
        <f t="shared" si="166"/>
        <v>555.89669818776088</v>
      </c>
      <c r="K320" s="40">
        <f t="shared" si="167"/>
        <v>4.7831989873594321</v>
      </c>
      <c r="L320" s="40">
        <f t="shared" si="151"/>
        <v>1.2168010126405679</v>
      </c>
      <c r="M320" s="10">
        <f t="shared" si="168"/>
        <v>4.8567663144531474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13.674920385410649</v>
      </c>
      <c r="Q320" s="42">
        <f t="shared" si="170"/>
        <v>0.48177162485369812</v>
      </c>
      <c r="R320" s="4">
        <f t="shared" si="171"/>
        <v>293043.82358871453</v>
      </c>
      <c r="S320">
        <f t="shared" si="152"/>
        <v>2.9304382358871453E-4</v>
      </c>
      <c r="T320" s="41">
        <f t="shared" si="153"/>
        <v>3.7454461529911649E-4</v>
      </c>
      <c r="U320" s="42">
        <f t="shared" si="172"/>
        <v>0.52588179362112764</v>
      </c>
      <c r="V320" s="42">
        <f t="shared" si="173"/>
        <v>0.63418463797029956</v>
      </c>
      <c r="W320" s="42">
        <f t="shared" si="174"/>
        <v>0.6274274653875187</v>
      </c>
      <c r="X320" s="42">
        <f t="shared" si="175"/>
        <v>6.7571725827808571E-3</v>
      </c>
      <c r="Y320" s="42">
        <f t="shared" si="149"/>
        <v>5.6914268070673308E-3</v>
      </c>
      <c r="Z320" s="10">
        <f t="shared" si="176"/>
        <v>15.19559105801609</v>
      </c>
      <c r="AA320">
        <f t="shared" si="154"/>
        <v>4858599.1041114125</v>
      </c>
      <c r="AB320" s="10">
        <f t="shared" si="155"/>
        <v>4.8585991041114127</v>
      </c>
      <c r="AC320" s="10">
        <f t="shared" si="156"/>
        <v>4.7575991041114127</v>
      </c>
      <c r="AD320" s="3">
        <f t="shared" si="157"/>
        <v>690.00712169853693</v>
      </c>
      <c r="AI320" s="94">
        <f t="shared" si="158"/>
        <v>0.6274274653875187</v>
      </c>
    </row>
    <row r="321" spans="2:35">
      <c r="B321" s="39">
        <f t="shared" si="159"/>
        <v>293</v>
      </c>
      <c r="C321" s="42">
        <f t="shared" si="160"/>
        <v>6.3237410071942257</v>
      </c>
      <c r="D321" s="10">
        <f t="shared" si="161"/>
        <v>11.676258992805575</v>
      </c>
      <c r="E321" s="40">
        <f t="shared" si="162"/>
        <v>26.647482014388849</v>
      </c>
      <c r="F321" s="40">
        <f t="shared" si="163"/>
        <v>50</v>
      </c>
      <c r="G321" s="3">
        <f t="shared" si="164"/>
        <v>208.05755395683633</v>
      </c>
      <c r="H321" s="3">
        <f t="shared" si="165"/>
        <v>116.21860174682885</v>
      </c>
      <c r="I321">
        <f t="shared" si="150"/>
        <v>1.1621860174682886E-4</v>
      </c>
      <c r="J321" s="4">
        <f t="shared" si="166"/>
        <v>557.7020448692374</v>
      </c>
      <c r="K321" s="40">
        <f t="shared" si="167"/>
        <v>4.7987330469190992</v>
      </c>
      <c r="L321" s="40">
        <f t="shared" si="151"/>
        <v>1.2012669530809008</v>
      </c>
      <c r="M321" s="10">
        <f t="shared" si="168"/>
        <v>4.8585991041114127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13.676566367524369</v>
      </c>
      <c r="Q321" s="42">
        <f t="shared" si="170"/>
        <v>0.48334970616687034</v>
      </c>
      <c r="R321" s="4">
        <f t="shared" si="171"/>
        <v>292485.92860444257</v>
      </c>
      <c r="S321">
        <f t="shared" si="152"/>
        <v>2.9248592860444257E-4</v>
      </c>
      <c r="T321" s="41">
        <f t="shared" si="153"/>
        <v>3.7510251028338845E-4</v>
      </c>
      <c r="U321" s="42">
        <f t="shared" si="172"/>
        <v>0.52488062317710238</v>
      </c>
      <c r="V321" s="42">
        <f t="shared" si="173"/>
        <v>0.63442259639506726</v>
      </c>
      <c r="W321" s="42">
        <f t="shared" si="174"/>
        <v>0.62766926502480924</v>
      </c>
      <c r="X321" s="42">
        <f t="shared" si="175"/>
        <v>6.75333137025802E-3</v>
      </c>
      <c r="Y321" s="42">
        <f t="shared" si="149"/>
        <v>5.7020841131043944E-3</v>
      </c>
      <c r="Z321" s="10">
        <f t="shared" si="176"/>
        <v>15.201402168160625</v>
      </c>
      <c r="AA321">
        <f t="shared" si="154"/>
        <v>4860418.5089843115</v>
      </c>
      <c r="AB321" s="10">
        <f t="shared" si="155"/>
        <v>4.8604185089843117</v>
      </c>
      <c r="AC321" s="10">
        <f t="shared" si="156"/>
        <v>4.7594185089843117</v>
      </c>
      <c r="AD321" s="3">
        <f t="shared" si="157"/>
        <v>690.27099477654986</v>
      </c>
      <c r="AI321" s="94">
        <f t="shared" si="158"/>
        <v>0.62766926502480924</v>
      </c>
    </row>
    <row r="322" spans="2:35">
      <c r="B322" s="39">
        <f t="shared" si="159"/>
        <v>294</v>
      </c>
      <c r="C322" s="42">
        <f t="shared" si="160"/>
        <v>6.3453237410071752</v>
      </c>
      <c r="D322" s="10">
        <f t="shared" si="161"/>
        <v>11.654676258992625</v>
      </c>
      <c r="E322" s="40">
        <f t="shared" si="162"/>
        <v>26.69064748201475</v>
      </c>
      <c r="F322" s="40">
        <f t="shared" si="163"/>
        <v>50</v>
      </c>
      <c r="G322" s="3">
        <f t="shared" si="164"/>
        <v>207.92805755395864</v>
      </c>
      <c r="H322" s="3">
        <f t="shared" si="165"/>
        <v>116.21860174682885</v>
      </c>
      <c r="I322">
        <f t="shared" si="150"/>
        <v>1.1621860174682886E-4</v>
      </c>
      <c r="J322" s="4">
        <f t="shared" si="166"/>
        <v>559.51031834890068</v>
      </c>
      <c r="K322" s="40">
        <f t="shared" si="167"/>
        <v>4.814292290039254</v>
      </c>
      <c r="L322" s="40">
        <f t="shared" si="151"/>
        <v>1.185707709960746</v>
      </c>
      <c r="M322" s="10">
        <f t="shared" si="168"/>
        <v>4.8604185089843117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13.678199910936268</v>
      </c>
      <c r="Q322" s="42">
        <f t="shared" si="170"/>
        <v>0.48492759901486809</v>
      </c>
      <c r="R322" s="4">
        <f t="shared" si="171"/>
        <v>291927.89262851118</v>
      </c>
      <c r="S322">
        <f t="shared" si="152"/>
        <v>2.9192789262851118E-4</v>
      </c>
      <c r="T322" s="41">
        <f t="shared" si="153"/>
        <v>3.7566054625931983E-4</v>
      </c>
      <c r="U322" s="42">
        <f t="shared" si="172"/>
        <v>0.52387919971649466</v>
      </c>
      <c r="V322" s="42">
        <f t="shared" si="173"/>
        <v>0.63465872342248308</v>
      </c>
      <c r="W322" s="42">
        <f t="shared" si="174"/>
        <v>0.62790929880957447</v>
      </c>
      <c r="X322" s="42">
        <f t="shared" si="175"/>
        <v>6.7494246129086166E-3</v>
      </c>
      <c r="Y322" s="42">
        <f t="shared" si="149"/>
        <v>5.7127339819292031E-3</v>
      </c>
      <c r="Z322" s="10">
        <f t="shared" si="176"/>
        <v>15.20717051288554</v>
      </c>
      <c r="AA322">
        <f t="shared" si="154"/>
        <v>4862224.5243996177</v>
      </c>
      <c r="AB322" s="10">
        <f t="shared" si="155"/>
        <v>4.8622245243996174</v>
      </c>
      <c r="AC322" s="10">
        <f t="shared" si="156"/>
        <v>4.7612245243996174</v>
      </c>
      <c r="AD322" s="3">
        <f t="shared" si="157"/>
        <v>690.53292594628249</v>
      </c>
      <c r="AI322" s="94">
        <f t="shared" si="158"/>
        <v>0.62790929880957447</v>
      </c>
    </row>
    <row r="323" spans="2:35">
      <c r="B323" s="39">
        <f t="shared" si="159"/>
        <v>295</v>
      </c>
      <c r="C323" s="42">
        <f t="shared" si="160"/>
        <v>6.3669064748201247</v>
      </c>
      <c r="D323" s="10">
        <f t="shared" si="161"/>
        <v>11.633093525179675</v>
      </c>
      <c r="E323" s="40">
        <f t="shared" si="162"/>
        <v>26.733812949640651</v>
      </c>
      <c r="F323" s="40">
        <f t="shared" si="163"/>
        <v>50</v>
      </c>
      <c r="G323" s="3">
        <f t="shared" si="164"/>
        <v>207.79856115108095</v>
      </c>
      <c r="H323" s="3">
        <f t="shared" si="165"/>
        <v>116.21860174682885</v>
      </c>
      <c r="I323">
        <f t="shared" si="150"/>
        <v>1.1621860174682886E-4</v>
      </c>
      <c r="J323" s="4">
        <f t="shared" si="166"/>
        <v>561.32151862675073</v>
      </c>
      <c r="K323" s="40">
        <f t="shared" si="167"/>
        <v>4.8298767167198946</v>
      </c>
      <c r="L323" s="40">
        <f t="shared" si="151"/>
        <v>1.1701232832801054</v>
      </c>
      <c r="M323" s="10">
        <f t="shared" si="168"/>
        <v>4.8622245243996174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13.679821020907337</v>
      </c>
      <c r="Q323" s="42">
        <f t="shared" si="170"/>
        <v>0.48650530487665999</v>
      </c>
      <c r="R323" s="4">
        <f t="shared" si="171"/>
        <v>291369.7167979498</v>
      </c>
      <c r="S323">
        <f t="shared" si="152"/>
        <v>2.9136971679794981E-4</v>
      </c>
      <c r="T323" s="41">
        <f t="shared" si="153"/>
        <v>3.7621872208988121E-4</v>
      </c>
      <c r="U323" s="42">
        <f t="shared" si="172"/>
        <v>0.52287752527976072</v>
      </c>
      <c r="V323" s="42">
        <f t="shared" si="173"/>
        <v>0.6348930183958813</v>
      </c>
      <c r="W323" s="42">
        <f t="shared" si="174"/>
        <v>0.62814756612540801</v>
      </c>
      <c r="X323" s="42">
        <f t="shared" si="175"/>
        <v>6.7454522704732955E-3</v>
      </c>
      <c r="Y323" s="42">
        <f t="shared" si="149"/>
        <v>5.723376321516766E-3</v>
      </c>
      <c r="Z323" s="10">
        <f t="shared" si="176"/>
        <v>15.212896077376532</v>
      </c>
      <c r="AA323">
        <f t="shared" si="154"/>
        <v>4864017.1457191091</v>
      </c>
      <c r="AB323" s="10">
        <f t="shared" si="155"/>
        <v>4.8640171457191093</v>
      </c>
      <c r="AC323" s="10">
        <f t="shared" si="156"/>
        <v>4.7630171457191093</v>
      </c>
      <c r="AD323" s="3">
        <f t="shared" si="157"/>
        <v>690.79291453504118</v>
      </c>
      <c r="AI323" s="94">
        <f t="shared" si="158"/>
        <v>0.62814756612540801</v>
      </c>
    </row>
    <row r="324" spans="2:35">
      <c r="B324" s="39">
        <f t="shared" si="159"/>
        <v>296</v>
      </c>
      <c r="C324" s="42">
        <f t="shared" si="160"/>
        <v>6.3884892086330742</v>
      </c>
      <c r="D324" s="10">
        <f t="shared" si="161"/>
        <v>11.611510791366724</v>
      </c>
      <c r="E324" s="40">
        <f t="shared" si="162"/>
        <v>26.776978417266552</v>
      </c>
      <c r="F324" s="40">
        <f t="shared" si="163"/>
        <v>50</v>
      </c>
      <c r="G324" s="3">
        <f t="shared" si="164"/>
        <v>207.66906474820325</v>
      </c>
      <c r="H324" s="3">
        <f t="shared" si="165"/>
        <v>116.21860174682885</v>
      </c>
      <c r="I324">
        <f t="shared" si="150"/>
        <v>1.1621860174682886E-4</v>
      </c>
      <c r="J324" s="4">
        <f t="shared" si="166"/>
        <v>563.13564570278731</v>
      </c>
      <c r="K324" s="40">
        <f t="shared" si="167"/>
        <v>4.8454863269610202</v>
      </c>
      <c r="L324" s="40">
        <f t="shared" si="151"/>
        <v>1.1545136730389798</v>
      </c>
      <c r="M324" s="10">
        <f t="shared" si="168"/>
        <v>4.8640171457191093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13.68142970265394</v>
      </c>
      <c r="Q324" s="42">
        <f t="shared" si="170"/>
        <v>0.48808282522957774</v>
      </c>
      <c r="R324" s="4">
        <f t="shared" si="171"/>
        <v>290811.40224978817</v>
      </c>
      <c r="S324">
        <f t="shared" si="152"/>
        <v>2.9081140224978814E-4</v>
      </c>
      <c r="T324" s="41">
        <f t="shared" si="153"/>
        <v>3.7677703663804287E-4</v>
      </c>
      <c r="U324" s="42">
        <f t="shared" si="172"/>
        <v>0.52187560190735738</v>
      </c>
      <c r="V324" s="42">
        <f t="shared" si="173"/>
        <v>0.63512548066350394</v>
      </c>
      <c r="W324" s="42">
        <f t="shared" si="174"/>
        <v>0.62838406636039024</v>
      </c>
      <c r="X324" s="42">
        <f t="shared" si="175"/>
        <v>6.7414143031137019E-3</v>
      </c>
      <c r="Y324" s="42">
        <f t="shared" si="149"/>
        <v>5.7340110397873789E-3</v>
      </c>
      <c r="Z324" s="10">
        <f t="shared" si="176"/>
        <v>15.218578846926523</v>
      </c>
      <c r="AA324">
        <f t="shared" si="154"/>
        <v>4865796.368338136</v>
      </c>
      <c r="AB324" s="10">
        <f t="shared" si="155"/>
        <v>4.8657963683381364</v>
      </c>
      <c r="AC324" s="10">
        <f t="shared" si="156"/>
        <v>4.7647963683381365</v>
      </c>
      <c r="AD324" s="3">
        <f t="shared" si="157"/>
        <v>691.05095987500158</v>
      </c>
      <c r="AI324" s="94">
        <f t="shared" si="158"/>
        <v>0.62838406636039024</v>
      </c>
    </row>
    <row r="325" spans="2:35">
      <c r="B325" s="39">
        <f t="shared" si="159"/>
        <v>297</v>
      </c>
      <c r="C325" s="42">
        <f t="shared" si="160"/>
        <v>6.4100719424460237</v>
      </c>
      <c r="D325" s="10">
        <f t="shared" si="161"/>
        <v>11.589928057553774</v>
      </c>
      <c r="E325" s="40">
        <f t="shared" si="162"/>
        <v>26.820143884892452</v>
      </c>
      <c r="F325" s="40">
        <f t="shared" si="163"/>
        <v>50</v>
      </c>
      <c r="G325" s="3">
        <f t="shared" si="164"/>
        <v>207.53956834532556</v>
      </c>
      <c r="H325" s="3">
        <f t="shared" si="165"/>
        <v>116.21860174682885</v>
      </c>
      <c r="I325">
        <f t="shared" si="150"/>
        <v>1.1621860174682886E-4</v>
      </c>
      <c r="J325" s="4">
        <f t="shared" si="166"/>
        <v>564.95269957701066</v>
      </c>
      <c r="K325" s="40">
        <f t="shared" si="167"/>
        <v>4.8611211207626317</v>
      </c>
      <c r="L325" s="40">
        <f t="shared" si="151"/>
        <v>1.1388788792373683</v>
      </c>
      <c r="M325" s="10">
        <f t="shared" si="168"/>
        <v>4.8657963683381364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13.683025961347543</v>
      </c>
      <c r="Q325" s="42">
        <f t="shared" si="170"/>
        <v>0.48966016154933023</v>
      </c>
      <c r="R325" s="4">
        <f t="shared" si="171"/>
        <v>290252.95012105553</v>
      </c>
      <c r="S325">
        <f t="shared" si="152"/>
        <v>2.9025295012105552E-4</v>
      </c>
      <c r="T325" s="41">
        <f t="shared" si="153"/>
        <v>3.773354887667755E-4</v>
      </c>
      <c r="U325" s="42">
        <f t="shared" si="172"/>
        <v>0.5208734316397402</v>
      </c>
      <c r="V325" s="42">
        <f t="shared" si="173"/>
        <v>0.63535610957999999</v>
      </c>
      <c r="W325" s="42">
        <f t="shared" si="174"/>
        <v>0.62861879890703021</v>
      </c>
      <c r="X325" s="42">
        <f t="shared" si="175"/>
        <v>6.7373106729697874E-3</v>
      </c>
      <c r="Y325" s="42">
        <f t="shared" si="149"/>
        <v>5.74463804460931E-3</v>
      </c>
      <c r="Z325" s="10">
        <f t="shared" si="176"/>
        <v>15.224218806940714</v>
      </c>
      <c r="AA325">
        <f t="shared" si="154"/>
        <v>4867562.1876872014</v>
      </c>
      <c r="AB325" s="10">
        <f t="shared" si="155"/>
        <v>4.8675621876872013</v>
      </c>
      <c r="AC325" s="10">
        <f t="shared" si="156"/>
        <v>4.7665621876872013</v>
      </c>
      <c r="AD325" s="3">
        <f t="shared" si="157"/>
        <v>691.30706130343754</v>
      </c>
      <c r="AI325" s="94">
        <f t="shared" si="158"/>
        <v>0.62861879890703021</v>
      </c>
    </row>
    <row r="326" spans="2:35">
      <c r="B326" s="39">
        <f t="shared" si="159"/>
        <v>298</v>
      </c>
      <c r="C326" s="42">
        <f t="shared" si="160"/>
        <v>6.4316546762589732</v>
      </c>
      <c r="D326" s="10">
        <f t="shared" si="161"/>
        <v>11.568345323740823</v>
      </c>
      <c r="E326" s="40">
        <f t="shared" si="162"/>
        <v>26.863309352518353</v>
      </c>
      <c r="F326" s="40">
        <f t="shared" si="163"/>
        <v>50</v>
      </c>
      <c r="G326" s="3">
        <f t="shared" si="164"/>
        <v>207.41007194244787</v>
      </c>
      <c r="H326" s="3">
        <f t="shared" si="165"/>
        <v>116.21860174682885</v>
      </c>
      <c r="I326">
        <f t="shared" si="150"/>
        <v>1.1621860174682886E-4</v>
      </c>
      <c r="J326" s="4">
        <f t="shared" si="166"/>
        <v>566.77268024942055</v>
      </c>
      <c r="K326" s="40">
        <f t="shared" si="167"/>
        <v>4.876781098124729</v>
      </c>
      <c r="L326" s="40">
        <f t="shared" si="151"/>
        <v>1.123218901875271</v>
      </c>
      <c r="M326" s="10">
        <f t="shared" si="168"/>
        <v>4.8675621876872013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13.684609802116231</v>
      </c>
      <c r="Q326" s="42">
        <f t="shared" si="170"/>
        <v>0.4912373153100178</v>
      </c>
      <c r="R326" s="4">
        <f t="shared" si="171"/>
        <v>289694.36154878163</v>
      </c>
      <c r="S326">
        <f t="shared" si="152"/>
        <v>2.8969436154878164E-4</v>
      </c>
      <c r="T326" s="41">
        <f t="shared" si="153"/>
        <v>3.7789407733904937E-4</v>
      </c>
      <c r="U326" s="42">
        <f t="shared" si="172"/>
        <v>0.519871016517366</v>
      </c>
      <c r="V326" s="42">
        <f t="shared" si="173"/>
        <v>0.63558490450366356</v>
      </c>
      <c r="W326" s="42">
        <f t="shared" si="174"/>
        <v>0.62885176316247504</v>
      </c>
      <c r="X326" s="42">
        <f t="shared" si="175"/>
        <v>6.7331413411885199E-3</v>
      </c>
      <c r="Y326" s="42">
        <f t="shared" si="149"/>
        <v>5.7552572437968063E-3</v>
      </c>
      <c r="Z326" s="10">
        <f t="shared" si="176"/>
        <v>15.229815942929285</v>
      </c>
      <c r="AA326">
        <f t="shared" si="154"/>
        <v>4869314.5992296785</v>
      </c>
      <c r="AB326" s="10">
        <f t="shared" si="155"/>
        <v>4.8693145992296785</v>
      </c>
      <c r="AC326" s="10">
        <f t="shared" si="156"/>
        <v>4.7683145992296785</v>
      </c>
      <c r="AD326" s="3">
        <f t="shared" si="157"/>
        <v>691.56121816238988</v>
      </c>
      <c r="AI326" s="94">
        <f t="shared" si="158"/>
        <v>0.62885176316247504</v>
      </c>
    </row>
    <row r="327" spans="2:35">
      <c r="B327" s="39">
        <f t="shared" si="159"/>
        <v>299</v>
      </c>
      <c r="C327" s="42">
        <f t="shared" si="160"/>
        <v>6.4532374100719228</v>
      </c>
      <c r="D327" s="10">
        <f t="shared" si="161"/>
        <v>11.546762589927873</v>
      </c>
      <c r="E327" s="40">
        <f t="shared" si="162"/>
        <v>26.906474820144254</v>
      </c>
      <c r="F327" s="40">
        <f t="shared" si="163"/>
        <v>50</v>
      </c>
      <c r="G327" s="3">
        <f t="shared" si="164"/>
        <v>207.28057553957018</v>
      </c>
      <c r="H327" s="3">
        <f t="shared" si="165"/>
        <v>116.21860174682885</v>
      </c>
      <c r="I327">
        <f t="shared" si="150"/>
        <v>1.1621860174682886E-4</v>
      </c>
      <c r="J327" s="4">
        <f t="shared" si="166"/>
        <v>568.59558772001697</v>
      </c>
      <c r="K327" s="40">
        <f t="shared" si="167"/>
        <v>4.8924662590473105</v>
      </c>
      <c r="L327" s="40">
        <f t="shared" si="151"/>
        <v>1.1075337409526895</v>
      </c>
      <c r="M327" s="10">
        <f t="shared" si="168"/>
        <v>4.8693145992296785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13.686181230042783</v>
      </c>
      <c r="Q327" s="42">
        <f t="shared" si="170"/>
        <v>0.49281428798414645</v>
      </c>
      <c r="R327" s="4">
        <f t="shared" si="171"/>
        <v>289135.63766999589</v>
      </c>
      <c r="S327">
        <f t="shared" si="152"/>
        <v>2.891356376699959E-4</v>
      </c>
      <c r="T327" s="41">
        <f t="shared" si="153"/>
        <v>3.7845280121783512E-4</v>
      </c>
      <c r="U327" s="42">
        <f t="shared" si="172"/>
        <v>0.51886835858069114</v>
      </c>
      <c r="V327" s="42">
        <f t="shared" si="173"/>
        <v>0.63581186479903995</v>
      </c>
      <c r="W327" s="42">
        <f t="shared" si="174"/>
        <v>0.62908295852820828</v>
      </c>
      <c r="X327" s="42">
        <f t="shared" si="175"/>
        <v>6.7289062708316694E-3</v>
      </c>
      <c r="Y327" s="42">
        <f t="shared" si="149"/>
        <v>5.7658685451126811E-3</v>
      </c>
      <c r="Z327" s="10">
        <f t="shared" si="176"/>
        <v>15.235370240512191</v>
      </c>
      <c r="AA327">
        <f t="shared" si="154"/>
        <v>4871053.5984633053</v>
      </c>
      <c r="AB327" s="10">
        <f t="shared" si="155"/>
        <v>4.8710535984633054</v>
      </c>
      <c r="AC327" s="10">
        <f t="shared" si="156"/>
        <v>4.7700535984633055</v>
      </c>
      <c r="AD327" s="3">
        <f t="shared" si="157"/>
        <v>691.81342979888404</v>
      </c>
      <c r="AI327" s="94">
        <f t="shared" si="158"/>
        <v>0.62908295852820828</v>
      </c>
    </row>
    <row r="328" spans="2:35">
      <c r="B328" s="39">
        <f t="shared" si="159"/>
        <v>300</v>
      </c>
      <c r="C328" s="42">
        <f t="shared" si="160"/>
        <v>6.4748201438848723</v>
      </c>
      <c r="D328" s="10">
        <f t="shared" si="161"/>
        <v>11.525179856114923</v>
      </c>
      <c r="E328" s="40">
        <f t="shared" si="162"/>
        <v>26.949640287770155</v>
      </c>
      <c r="F328" s="40">
        <f t="shared" si="163"/>
        <v>50</v>
      </c>
      <c r="G328" s="3">
        <f t="shared" si="164"/>
        <v>207.15107913669249</v>
      </c>
      <c r="H328" s="3">
        <f t="shared" si="165"/>
        <v>116.21860174682885</v>
      </c>
      <c r="I328">
        <f t="shared" si="150"/>
        <v>1.1621860174682886E-4</v>
      </c>
      <c r="J328" s="4">
        <f t="shared" si="166"/>
        <v>570.42142198880038</v>
      </c>
      <c r="K328" s="40">
        <f t="shared" si="167"/>
        <v>4.9081766035303804</v>
      </c>
      <c r="L328" s="40">
        <f t="shared" si="151"/>
        <v>1.0918233964696196</v>
      </c>
      <c r="M328" s="10">
        <f t="shared" si="168"/>
        <v>4.8710535984633054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13.687740250166087</v>
      </c>
      <c r="Q328" s="42">
        <f t="shared" si="170"/>
        <v>0.49439108104264184</v>
      </c>
      <c r="R328" s="4">
        <f t="shared" si="171"/>
        <v>288576.77962172771</v>
      </c>
      <c r="S328">
        <f t="shared" si="152"/>
        <v>2.8857677962172771E-4</v>
      </c>
      <c r="T328" s="41">
        <f t="shared" si="153"/>
        <v>3.790116592661033E-4</v>
      </c>
      <c r="U328" s="42">
        <f t="shared" si="172"/>
        <v>0.51786545987017141</v>
      </c>
      <c r="V328" s="42">
        <f t="shared" si="173"/>
        <v>0.63603698983601076</v>
      </c>
      <c r="W328" s="42">
        <f t="shared" si="174"/>
        <v>0.62931238441024751</v>
      </c>
      <c r="X328" s="42">
        <f t="shared" si="175"/>
        <v>6.7246054257632526E-3</v>
      </c>
      <c r="Y328" s="42">
        <f t="shared" si="149"/>
        <v>5.776471856269145E-3</v>
      </c>
      <c r="Z328" s="10">
        <f t="shared" si="176"/>
        <v>15.240881685419328</v>
      </c>
      <c r="AA328">
        <f t="shared" si="154"/>
        <v>4872779.1809202461</v>
      </c>
      <c r="AB328" s="10">
        <f t="shared" si="155"/>
        <v>4.8727791809202463</v>
      </c>
      <c r="AC328" s="10">
        <f t="shared" si="156"/>
        <v>4.7717791809202463</v>
      </c>
      <c r="AD328" s="3">
        <f t="shared" si="157"/>
        <v>692.0636955649378</v>
      </c>
      <c r="AI328" s="94">
        <f t="shared" si="158"/>
        <v>0.62931238441024751</v>
      </c>
    </row>
    <row r="329" spans="2:35">
      <c r="B329" s="39">
        <f t="shared" si="159"/>
        <v>301</v>
      </c>
      <c r="C329" s="42">
        <f t="shared" si="160"/>
        <v>6.4964028776978218</v>
      </c>
      <c r="D329" s="10">
        <f t="shared" si="161"/>
        <v>11.503597122301972</v>
      </c>
      <c r="E329" s="40">
        <f t="shared" si="162"/>
        <v>26.992805755396056</v>
      </c>
      <c r="F329" s="40">
        <f t="shared" si="163"/>
        <v>50</v>
      </c>
      <c r="G329" s="3">
        <f t="shared" si="164"/>
        <v>207.0215827338148</v>
      </c>
      <c r="H329" s="3">
        <f t="shared" si="165"/>
        <v>116.21860174682885</v>
      </c>
      <c r="I329">
        <f t="shared" si="150"/>
        <v>1.1621860174682886E-4</v>
      </c>
      <c r="J329" s="4">
        <f t="shared" si="166"/>
        <v>572.25018305577032</v>
      </c>
      <c r="K329" s="40">
        <f t="shared" si="167"/>
        <v>4.9239121315739354</v>
      </c>
      <c r="L329" s="40">
        <f t="shared" si="151"/>
        <v>1.0760878684260646</v>
      </c>
      <c r="M329" s="10">
        <f t="shared" si="168"/>
        <v>4.8727791809202463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13.689286867481325</v>
      </c>
      <c r="Q329" s="42">
        <f t="shared" si="170"/>
        <v>0.4959676959548634</v>
      </c>
      <c r="R329" s="4">
        <f t="shared" si="171"/>
        <v>288017.7885410068</v>
      </c>
      <c r="S329">
        <f t="shared" si="152"/>
        <v>2.880177885410068E-4</v>
      </c>
      <c r="T329" s="41">
        <f t="shared" si="153"/>
        <v>3.7957065034682422E-4</v>
      </c>
      <c r="U329" s="42">
        <f t="shared" si="172"/>
        <v>0.51686232242626373</v>
      </c>
      <c r="V329" s="42">
        <f t="shared" si="173"/>
        <v>0.63626027898860238</v>
      </c>
      <c r="W329" s="42">
        <f t="shared" si="174"/>
        <v>0.62954004021915144</v>
      </c>
      <c r="X329" s="42">
        <f t="shared" si="175"/>
        <v>6.7202387694509369E-3</v>
      </c>
      <c r="Y329" s="42">
        <f t="shared" si="149"/>
        <v>5.7870670849267504E-3</v>
      </c>
      <c r="Z329" s="10">
        <f t="shared" si="176"/>
        <v>15.246350263485722</v>
      </c>
      <c r="AA329">
        <f t="shared" si="154"/>
        <v>4874491.3421655772</v>
      </c>
      <c r="AB329" s="10">
        <f t="shared" si="155"/>
        <v>4.8744913421655776</v>
      </c>
      <c r="AC329" s="10">
        <f t="shared" si="156"/>
        <v>4.7734913421655776</v>
      </c>
      <c r="AD329" s="3">
        <f t="shared" si="157"/>
        <v>692.31201481734263</v>
      </c>
      <c r="AI329" s="94">
        <f t="shared" si="158"/>
        <v>0.62954004021915144</v>
      </c>
    </row>
    <row r="330" spans="2:35">
      <c r="B330" s="39">
        <f t="shared" si="159"/>
        <v>302</v>
      </c>
      <c r="C330" s="42">
        <f t="shared" si="160"/>
        <v>6.5179856115107713</v>
      </c>
      <c r="D330" s="10">
        <f t="shared" si="161"/>
        <v>11.482014388489022</v>
      </c>
      <c r="E330" s="40">
        <f t="shared" si="162"/>
        <v>27.035971223021956</v>
      </c>
      <c r="F330" s="40">
        <f t="shared" si="163"/>
        <v>50</v>
      </c>
      <c r="G330" s="3">
        <f t="shared" si="164"/>
        <v>206.8920863309371</v>
      </c>
      <c r="H330" s="3">
        <f t="shared" si="165"/>
        <v>116.21860174682885</v>
      </c>
      <c r="I330">
        <f t="shared" si="150"/>
        <v>1.1621860174682886E-4</v>
      </c>
      <c r="J330" s="4">
        <f t="shared" si="166"/>
        <v>574.08187092092703</v>
      </c>
      <c r="K330" s="40">
        <f t="shared" si="167"/>
        <v>4.9396728431779762</v>
      </c>
      <c r="L330" s="40">
        <f t="shared" si="151"/>
        <v>1.0603271568220238</v>
      </c>
      <c r="M330" s="10">
        <f t="shared" si="168"/>
        <v>4.8744913421655776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13.690821086938699</v>
      </c>
      <c r="Q330" s="42">
        <f t="shared" si="170"/>
        <v>0.49754413418861843</v>
      </c>
      <c r="R330" s="4">
        <f t="shared" si="171"/>
        <v>287458.66556486249</v>
      </c>
      <c r="S330">
        <f t="shared" si="152"/>
        <v>2.8745866556486248E-4</v>
      </c>
      <c r="T330" s="41">
        <f t="shared" si="153"/>
        <v>3.8012977332296853E-4</v>
      </c>
      <c r="U330" s="42">
        <f t="shared" si="172"/>
        <v>0.51585894828942391</v>
      </c>
      <c r="V330" s="42">
        <f t="shared" si="173"/>
        <v>0.63648173163740862</v>
      </c>
      <c r="W330" s="42">
        <f t="shared" si="174"/>
        <v>0.62976592536982179</v>
      </c>
      <c r="X330" s="42">
        <f t="shared" si="175"/>
        <v>6.7158062675868324E-3</v>
      </c>
      <c r="Y330" s="42">
        <f t="shared" si="149"/>
        <v>5.797654138697466E-3</v>
      </c>
      <c r="Z330" s="10">
        <f t="shared" si="176"/>
        <v>15.251775960657579</v>
      </c>
      <c r="AA330">
        <f t="shared" si="154"/>
        <v>4876190.0777991861</v>
      </c>
      <c r="AB330" s="10">
        <f t="shared" si="155"/>
        <v>4.876190077799186</v>
      </c>
      <c r="AC330" s="10">
        <f t="shared" si="156"/>
        <v>4.775190077799186</v>
      </c>
      <c r="AD330" s="3">
        <f t="shared" si="157"/>
        <v>692.55838691793849</v>
      </c>
      <c r="AI330" s="94">
        <f t="shared" si="158"/>
        <v>0.62976592536982179</v>
      </c>
    </row>
    <row r="331" spans="2:35">
      <c r="B331" s="39">
        <f t="shared" si="159"/>
        <v>303</v>
      </c>
      <c r="C331" s="42">
        <f t="shared" si="160"/>
        <v>6.5395683453237208</v>
      </c>
      <c r="D331" s="10">
        <f t="shared" si="161"/>
        <v>11.460431654676071</v>
      </c>
      <c r="E331" s="40">
        <f t="shared" si="162"/>
        <v>27.079136690647857</v>
      </c>
      <c r="F331" s="40">
        <f t="shared" si="163"/>
        <v>50</v>
      </c>
      <c r="G331" s="3">
        <f t="shared" si="164"/>
        <v>206.76258992805941</v>
      </c>
      <c r="H331" s="3">
        <f t="shared" si="165"/>
        <v>116.21860174682885</v>
      </c>
      <c r="I331">
        <f t="shared" si="150"/>
        <v>1.1621860174682886E-4</v>
      </c>
      <c r="J331" s="4">
        <f t="shared" si="166"/>
        <v>575.91648558427028</v>
      </c>
      <c r="K331" s="40">
        <f t="shared" si="167"/>
        <v>4.9554587383425028</v>
      </c>
      <c r="L331" s="40">
        <f t="shared" si="151"/>
        <v>1.0445412616574972</v>
      </c>
      <c r="M331" s="10">
        <f t="shared" si="168"/>
        <v>4.876190077799186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13.692342913445257</v>
      </c>
      <c r="Q331" s="42">
        <f t="shared" si="170"/>
        <v>0.49912039721017598</v>
      </c>
      <c r="R331" s="4">
        <f t="shared" si="171"/>
        <v>286899.41183032439</v>
      </c>
      <c r="S331">
        <f t="shared" si="152"/>
        <v>2.8689941183032436E-4</v>
      </c>
      <c r="T331" s="41">
        <f t="shared" si="153"/>
        <v>3.8068902705750665E-4</v>
      </c>
      <c r="U331" s="42">
        <f t="shared" si="172"/>
        <v>0.51485533950010864</v>
      </c>
      <c r="V331" s="42">
        <f t="shared" si="173"/>
        <v>0.63670134716702997</v>
      </c>
      <c r="W331" s="42">
        <f t="shared" si="174"/>
        <v>0.62999003928175201</v>
      </c>
      <c r="X331" s="42">
        <f t="shared" si="175"/>
        <v>6.7113078852779617E-3</v>
      </c>
      <c r="Y331" s="42">
        <f t="shared" si="149"/>
        <v>5.808232925143317E-3</v>
      </c>
      <c r="Z331" s="10">
        <f t="shared" si="176"/>
        <v>15.257158762986696</v>
      </c>
      <c r="AA331">
        <f t="shared" si="154"/>
        <v>4877875.3834540211</v>
      </c>
      <c r="AB331" s="10">
        <f t="shared" si="155"/>
        <v>4.8778753834540209</v>
      </c>
      <c r="AC331" s="10">
        <f t="shared" si="156"/>
        <v>4.776875383454021</v>
      </c>
      <c r="AD331" s="3">
        <f t="shared" si="157"/>
        <v>692.80281123336056</v>
      </c>
      <c r="AI331" s="94">
        <f t="shared" si="158"/>
        <v>0.62999003928175201</v>
      </c>
    </row>
    <row r="332" spans="2:35">
      <c r="B332" s="39">
        <f t="shared" si="159"/>
        <v>304</v>
      </c>
      <c r="C332" s="42">
        <f t="shared" si="160"/>
        <v>6.5611510791366703</v>
      </c>
      <c r="D332" s="10">
        <f t="shared" si="161"/>
        <v>11.438848920863121</v>
      </c>
      <c r="E332" s="40">
        <f t="shared" si="162"/>
        <v>27.122302158273758</v>
      </c>
      <c r="F332" s="40">
        <f t="shared" si="163"/>
        <v>50</v>
      </c>
      <c r="G332" s="3">
        <f t="shared" si="164"/>
        <v>206.63309352518172</v>
      </c>
      <c r="H332" s="3">
        <f t="shared" si="165"/>
        <v>116.21860174682885</v>
      </c>
      <c r="I332">
        <f t="shared" si="150"/>
        <v>1.1621860174682886E-4</v>
      </c>
      <c r="J332" s="4">
        <f t="shared" si="166"/>
        <v>577.75402704580006</v>
      </c>
      <c r="K332" s="40">
        <f t="shared" si="167"/>
        <v>4.9712698170675136</v>
      </c>
      <c r="L332" s="40">
        <f t="shared" si="151"/>
        <v>1.0287301829324864</v>
      </c>
      <c r="M332" s="10">
        <f t="shared" si="168"/>
        <v>4.8778753834540209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13.693852351863397</v>
      </c>
      <c r="Q332" s="42">
        <f t="shared" si="170"/>
        <v>0.500696486484281</v>
      </c>
      <c r="R332" s="4">
        <f t="shared" si="171"/>
        <v>286340.02847442206</v>
      </c>
      <c r="S332">
        <f t="shared" si="152"/>
        <v>2.8634002847442204E-4</v>
      </c>
      <c r="T332" s="41">
        <f t="shared" si="153"/>
        <v>3.8124841041340898E-4</v>
      </c>
      <c r="U332" s="42">
        <f t="shared" si="172"/>
        <v>0.51385149809877406</v>
      </c>
      <c r="V332" s="42">
        <f t="shared" si="173"/>
        <v>0.63691912496810332</v>
      </c>
      <c r="W332" s="42">
        <f t="shared" si="174"/>
        <v>0.6302123813787982</v>
      </c>
      <c r="X332" s="42">
        <f t="shared" si="175"/>
        <v>6.7067435893051197E-3</v>
      </c>
      <c r="Y332" s="42">
        <f t="shared" si="149"/>
        <v>5.8188033517785932E-3</v>
      </c>
      <c r="Z332" s="10">
        <f t="shared" si="176"/>
        <v>15.262498656634238</v>
      </c>
      <c r="AA332">
        <f t="shared" si="154"/>
        <v>4879547.2547972668</v>
      </c>
      <c r="AB332" s="10">
        <f t="shared" si="155"/>
        <v>4.8795472547972665</v>
      </c>
      <c r="AC332" s="10">
        <f t="shared" si="156"/>
        <v>4.7785472547972665</v>
      </c>
      <c r="AD332" s="3">
        <f t="shared" si="157"/>
        <v>693.04528713520915</v>
      </c>
      <c r="AI332" s="94">
        <f t="shared" si="158"/>
        <v>0.6302123813787982</v>
      </c>
    </row>
    <row r="333" spans="2:35">
      <c r="B333" s="39">
        <f t="shared" si="159"/>
        <v>305</v>
      </c>
      <c r="C333" s="42">
        <f t="shared" si="160"/>
        <v>6.5827338129496198</v>
      </c>
      <c r="D333" s="10">
        <f t="shared" si="161"/>
        <v>11.417266187050171</v>
      </c>
      <c r="E333" s="40">
        <f t="shared" si="162"/>
        <v>27.165467625899659</v>
      </c>
      <c r="F333" s="40">
        <f t="shared" si="163"/>
        <v>50</v>
      </c>
      <c r="G333" s="3">
        <f t="shared" si="164"/>
        <v>206.50359712230403</v>
      </c>
      <c r="H333" s="3">
        <f t="shared" si="165"/>
        <v>116.21860174682885</v>
      </c>
      <c r="I333">
        <f t="shared" si="150"/>
        <v>1.1621860174682886E-4</v>
      </c>
      <c r="J333" s="4">
        <f t="shared" si="166"/>
        <v>579.5944953055166</v>
      </c>
      <c r="K333" s="40">
        <f t="shared" si="167"/>
        <v>4.9871060793530111</v>
      </c>
      <c r="L333" s="40">
        <f t="shared" si="151"/>
        <v>1.0128939206469889</v>
      </c>
      <c r="M333" s="10">
        <f t="shared" si="168"/>
        <v>4.8795472547972665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13.69534940701204</v>
      </c>
      <c r="Q333" s="42">
        <f t="shared" si="170"/>
        <v>0.50227240347416802</v>
      </c>
      <c r="R333" s="4">
        <f t="shared" si="171"/>
        <v>285780.51663418493</v>
      </c>
      <c r="S333">
        <f t="shared" si="152"/>
        <v>2.8578051663418494E-4</v>
      </c>
      <c r="T333" s="41">
        <f t="shared" si="153"/>
        <v>3.8180792225364608E-4</v>
      </c>
      <c r="U333" s="42">
        <f t="shared" si="172"/>
        <v>0.51284742612587653</v>
      </c>
      <c r="V333" s="42">
        <f t="shared" si="173"/>
        <v>0.6371350644360535</v>
      </c>
      <c r="W333" s="42">
        <f t="shared" si="174"/>
        <v>0.63043295108933217</v>
      </c>
      <c r="X333" s="42">
        <f t="shared" si="175"/>
        <v>6.7021133467213279E-3</v>
      </c>
      <c r="Y333" s="42">
        <f t="shared" si="149"/>
        <v>5.8293653260698399E-3</v>
      </c>
      <c r="Z333" s="10">
        <f t="shared" si="176"/>
        <v>15.267795627868674</v>
      </c>
      <c r="AA333">
        <f t="shared" si="154"/>
        <v>4881205.687529712</v>
      </c>
      <c r="AB333" s="10">
        <f t="shared" si="155"/>
        <v>4.8812056875297118</v>
      </c>
      <c r="AC333" s="10">
        <f t="shared" si="156"/>
        <v>4.7802056875297119</v>
      </c>
      <c r="AD333" s="3">
        <f t="shared" si="157"/>
        <v>693.28581399995824</v>
      </c>
      <c r="AI333" s="94">
        <f t="shared" si="158"/>
        <v>0.63043295108933217</v>
      </c>
    </row>
    <row r="334" spans="2:35">
      <c r="B334" s="39">
        <f t="shared" si="159"/>
        <v>306</v>
      </c>
      <c r="C334" s="42">
        <f t="shared" si="160"/>
        <v>6.6043165467625693</v>
      </c>
      <c r="D334" s="10">
        <f t="shared" si="161"/>
        <v>11.39568345323722</v>
      </c>
      <c r="E334" s="40">
        <f t="shared" si="162"/>
        <v>27.20863309352556</v>
      </c>
      <c r="F334" s="40">
        <f t="shared" si="163"/>
        <v>50</v>
      </c>
      <c r="G334" s="3">
        <f t="shared" si="164"/>
        <v>206.37410071942634</v>
      </c>
      <c r="H334" s="3">
        <f t="shared" si="165"/>
        <v>116.21860174682885</v>
      </c>
      <c r="I334">
        <f t="shared" si="150"/>
        <v>1.1621860174682886E-4</v>
      </c>
      <c r="J334" s="4">
        <f t="shared" si="166"/>
        <v>581.43789036341991</v>
      </c>
      <c r="K334" s="40">
        <f t="shared" si="167"/>
        <v>5.0029675251989945</v>
      </c>
      <c r="L334" s="40">
        <f t="shared" si="151"/>
        <v>0.99703247480100554</v>
      </c>
      <c r="M334" s="10">
        <f t="shared" si="168"/>
        <v>4.8812056875297118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13.696834083666154</v>
      </c>
      <c r="Q334" s="42">
        <f t="shared" si="170"/>
        <v>0.5038481496415752</v>
      </c>
      <c r="R334" s="4">
        <f t="shared" si="171"/>
        <v>285220.87744664244</v>
      </c>
      <c r="S334">
        <f t="shared" si="152"/>
        <v>2.8522087744664245E-4</v>
      </c>
      <c r="T334" s="41">
        <f t="shared" si="153"/>
        <v>3.8236756144118856E-4</v>
      </c>
      <c r="U334" s="42">
        <f t="shared" si="172"/>
        <v>0.51184312562187217</v>
      </c>
      <c r="V334" s="42">
        <f t="shared" si="173"/>
        <v>0.63734916497171512</v>
      </c>
      <c r="W334" s="42">
        <f t="shared" si="174"/>
        <v>0.63065174784616018</v>
      </c>
      <c r="X334" s="42">
        <f t="shared" si="175"/>
        <v>6.6974171255549386E-3</v>
      </c>
      <c r="Y334" s="42">
        <f t="shared" si="149"/>
        <v>5.8399187554369607E-3</v>
      </c>
      <c r="Z334" s="10">
        <f t="shared" si="176"/>
        <v>15.273049663066647</v>
      </c>
      <c r="AA334">
        <f t="shared" si="154"/>
        <v>4882850.6773860073</v>
      </c>
      <c r="AB334" s="10">
        <f t="shared" si="155"/>
        <v>4.8828506773860072</v>
      </c>
      <c r="AC334" s="10">
        <f t="shared" si="156"/>
        <v>4.7818506773860072</v>
      </c>
      <c r="AD334" s="3">
        <f t="shared" si="157"/>
        <v>693.52439120899305</v>
      </c>
      <c r="AI334" s="94">
        <f t="shared" si="158"/>
        <v>0.63065174784616018</v>
      </c>
    </row>
    <row r="335" spans="2:35">
      <c r="B335" s="39">
        <f t="shared" si="159"/>
        <v>307</v>
      </c>
      <c r="C335" s="42">
        <f t="shared" si="160"/>
        <v>6.6258992805755188</v>
      </c>
      <c r="D335" s="10">
        <f t="shared" si="161"/>
        <v>11.37410071942427</v>
      </c>
      <c r="E335" s="40">
        <f t="shared" si="162"/>
        <v>27.25179856115146</v>
      </c>
      <c r="F335" s="40">
        <f t="shared" si="163"/>
        <v>50</v>
      </c>
      <c r="G335" s="3">
        <f t="shared" si="164"/>
        <v>206.24460431654865</v>
      </c>
      <c r="H335" s="3">
        <f t="shared" si="165"/>
        <v>116.21860174682885</v>
      </c>
      <c r="I335">
        <f t="shared" si="150"/>
        <v>1.1621860174682886E-4</v>
      </c>
      <c r="J335" s="4">
        <f t="shared" si="166"/>
        <v>583.28421221950998</v>
      </c>
      <c r="K335" s="40">
        <f t="shared" si="167"/>
        <v>5.0188541546054655</v>
      </c>
      <c r="L335" s="40">
        <f t="shared" si="151"/>
        <v>0.98114584539453453</v>
      </c>
      <c r="M335" s="10">
        <f t="shared" si="168"/>
        <v>4.8828506773860072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13.698306386557086</v>
      </c>
      <c r="Q335" s="42">
        <f t="shared" si="170"/>
        <v>0.50542372644675826</v>
      </c>
      <c r="R335" s="4">
        <f t="shared" si="171"/>
        <v>284661.11204882426</v>
      </c>
      <c r="S335">
        <f t="shared" si="152"/>
        <v>2.8466111204882428E-4</v>
      </c>
      <c r="T335" s="41">
        <f t="shared" si="153"/>
        <v>3.8292732683900673E-4</v>
      </c>
      <c r="U335" s="42">
        <f t="shared" si="172"/>
        <v>0.51083859862721748</v>
      </c>
      <c r="V335" s="42">
        <f t="shared" si="173"/>
        <v>0.63756142598074683</v>
      </c>
      <c r="W335" s="42">
        <f t="shared" si="174"/>
        <v>0.63086877108655515</v>
      </c>
      <c r="X335" s="42">
        <f t="shared" si="175"/>
        <v>6.6926548941916852E-3</v>
      </c>
      <c r="Y335" s="42">
        <f t="shared" si="149"/>
        <v>5.8504635472533444E-3</v>
      </c>
      <c r="Z335" s="10">
        <f t="shared" si="176"/>
        <v>15.278260748711313</v>
      </c>
      <c r="AA335">
        <f t="shared" si="154"/>
        <v>4884482.220134154</v>
      </c>
      <c r="AB335" s="10">
        <f t="shared" si="155"/>
        <v>4.8844822201341538</v>
      </c>
      <c r="AC335" s="10">
        <f t="shared" si="156"/>
        <v>4.7834822201341538</v>
      </c>
      <c r="AD335" s="3">
        <f t="shared" si="157"/>
        <v>693.76101814853575</v>
      </c>
      <c r="AI335" s="94">
        <f t="shared" si="158"/>
        <v>0.63086877108655515</v>
      </c>
    </row>
    <row r="336" spans="2:35">
      <c r="B336" s="39">
        <f t="shared" si="159"/>
        <v>308</v>
      </c>
      <c r="C336" s="42">
        <f t="shared" si="160"/>
        <v>6.6474820143884683</v>
      </c>
      <c r="D336" s="10">
        <f t="shared" si="161"/>
        <v>11.352517985611319</v>
      </c>
      <c r="E336" s="40">
        <f t="shared" si="162"/>
        <v>27.294964028777361</v>
      </c>
      <c r="F336" s="40">
        <f t="shared" si="163"/>
        <v>50</v>
      </c>
      <c r="G336" s="3">
        <f t="shared" si="164"/>
        <v>206.11510791367095</v>
      </c>
      <c r="H336" s="3">
        <f t="shared" si="165"/>
        <v>116.21860174682885</v>
      </c>
      <c r="I336">
        <f t="shared" si="150"/>
        <v>1.1621860174682886E-4</v>
      </c>
      <c r="J336" s="4">
        <f t="shared" si="166"/>
        <v>585.13346087378659</v>
      </c>
      <c r="K336" s="40">
        <f t="shared" si="167"/>
        <v>5.0347659675724206</v>
      </c>
      <c r="L336" s="40">
        <f t="shared" si="151"/>
        <v>0.96523403242757944</v>
      </c>
      <c r="M336" s="10">
        <f t="shared" si="168"/>
        <v>4.8844822201341538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13.699766320372193</v>
      </c>
      <c r="Q336" s="42">
        <f t="shared" si="170"/>
        <v>0.50699913534850394</v>
      </c>
      <c r="R336" s="4">
        <f t="shared" si="171"/>
        <v>284101.22157775977</v>
      </c>
      <c r="S336">
        <f t="shared" si="152"/>
        <v>2.8410122157775976E-4</v>
      </c>
      <c r="T336" s="41">
        <f t="shared" si="153"/>
        <v>3.8348721731007126E-4</v>
      </c>
      <c r="U336" s="42">
        <f t="shared" si="172"/>
        <v>0.50983384718236879</v>
      </c>
      <c r="V336" s="42">
        <f t="shared" si="173"/>
        <v>0.63777184687438238</v>
      </c>
      <c r="W336" s="42">
        <f t="shared" si="174"/>
        <v>0.63108402025219001</v>
      </c>
      <c r="X336" s="42">
        <f t="shared" si="175"/>
        <v>6.687826622192361E-3</v>
      </c>
      <c r="Y336" s="42">
        <f t="shared" si="149"/>
        <v>5.8609996088472777E-3</v>
      </c>
      <c r="Z336" s="10">
        <f t="shared" si="176"/>
        <v>15.283428871393973</v>
      </c>
      <c r="AA336">
        <f t="shared" si="154"/>
        <v>4886100.3115760125</v>
      </c>
      <c r="AB336" s="10">
        <f t="shared" si="155"/>
        <v>4.8861003115760129</v>
      </c>
      <c r="AC336" s="10">
        <f t="shared" si="156"/>
        <v>4.7851003115760129</v>
      </c>
      <c r="AD336" s="3">
        <f t="shared" si="157"/>
        <v>693.99569420971898</v>
      </c>
      <c r="AI336" s="94">
        <f t="shared" si="158"/>
        <v>0.63108402025219001</v>
      </c>
    </row>
    <row r="337" spans="2:35">
      <c r="B337" s="39">
        <f t="shared" si="159"/>
        <v>309</v>
      </c>
      <c r="C337" s="42">
        <f t="shared" si="160"/>
        <v>6.6690647482014178</v>
      </c>
      <c r="D337" s="10">
        <f t="shared" si="161"/>
        <v>11.330935251798369</v>
      </c>
      <c r="E337" s="40">
        <f t="shared" si="162"/>
        <v>27.338129496403262</v>
      </c>
      <c r="F337" s="40">
        <f t="shared" si="163"/>
        <v>50</v>
      </c>
      <c r="G337" s="3">
        <f t="shared" si="164"/>
        <v>205.98561151079326</v>
      </c>
      <c r="H337" s="3">
        <f t="shared" si="165"/>
        <v>116.21860174682885</v>
      </c>
      <c r="I337">
        <f t="shared" si="150"/>
        <v>1.1621860174682886E-4</v>
      </c>
      <c r="J337" s="4">
        <f t="shared" si="166"/>
        <v>586.98563632624973</v>
      </c>
      <c r="K337" s="40">
        <f t="shared" si="167"/>
        <v>5.0507029640998606</v>
      </c>
      <c r="L337" s="40">
        <f t="shared" si="151"/>
        <v>0.94929703590013936</v>
      </c>
      <c r="M337" s="10">
        <f t="shared" si="168"/>
        <v>4.8861003115760129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13.701213889755408</v>
      </c>
      <c r="Q337" s="42">
        <f t="shared" si="170"/>
        <v>0.50857437780414416</v>
      </c>
      <c r="R337" s="4">
        <f t="shared" si="171"/>
        <v>283541.20717047865</v>
      </c>
      <c r="S337">
        <f t="shared" si="152"/>
        <v>2.8354120717047864E-4</v>
      </c>
      <c r="T337" s="41">
        <f t="shared" si="153"/>
        <v>3.8404723171735238E-4</v>
      </c>
      <c r="U337" s="42">
        <f t="shared" si="172"/>
        <v>0.50882887332778248</v>
      </c>
      <c r="V337" s="42">
        <f t="shared" si="173"/>
        <v>0.63798042706883495</v>
      </c>
      <c r="W337" s="42">
        <f t="shared" si="174"/>
        <v>0.63129749478920527</v>
      </c>
      <c r="X337" s="42">
        <f t="shared" si="175"/>
        <v>6.6829322796296831E-3</v>
      </c>
      <c r="Y337" s="42">
        <f t="shared" si="149"/>
        <v>5.8715268475023185E-3</v>
      </c>
      <c r="Z337" s="10">
        <f t="shared" si="176"/>
        <v>15.28855401781308</v>
      </c>
      <c r="AA337">
        <f t="shared" si="154"/>
        <v>4887704.9475469915</v>
      </c>
      <c r="AB337" s="10">
        <f t="shared" si="155"/>
        <v>4.8877049475469914</v>
      </c>
      <c r="AC337" s="10">
        <f t="shared" si="156"/>
        <v>4.7867049475469914</v>
      </c>
      <c r="AD337" s="3">
        <f t="shared" si="157"/>
        <v>694.22841878854115</v>
      </c>
      <c r="AI337" s="94">
        <f t="shared" si="158"/>
        <v>0.63129749478920527</v>
      </c>
    </row>
    <row r="338" spans="2:35">
      <c r="B338" s="39">
        <f t="shared" si="159"/>
        <v>310</v>
      </c>
      <c r="C338" s="42">
        <f t="shared" si="160"/>
        <v>6.6906474820143673</v>
      </c>
      <c r="D338" s="10">
        <f t="shared" si="161"/>
        <v>11.309352517985419</v>
      </c>
      <c r="E338" s="40">
        <f t="shared" si="162"/>
        <v>27.381294964029163</v>
      </c>
      <c r="F338" s="40">
        <f t="shared" si="163"/>
        <v>50</v>
      </c>
      <c r="G338" s="3">
        <f t="shared" si="164"/>
        <v>205.85611510791557</v>
      </c>
      <c r="H338" s="3">
        <f t="shared" si="165"/>
        <v>116.21860174682885</v>
      </c>
      <c r="I338">
        <f t="shared" si="150"/>
        <v>1.1621860174682886E-4</v>
      </c>
      <c r="J338" s="4">
        <f t="shared" si="166"/>
        <v>588.84073857689987</v>
      </c>
      <c r="K338" s="40">
        <f t="shared" si="167"/>
        <v>5.0666651441877892</v>
      </c>
      <c r="L338" s="40">
        <f t="shared" si="151"/>
        <v>0.93333485581221076</v>
      </c>
      <c r="M338" s="10">
        <f t="shared" si="168"/>
        <v>4.8877049475469914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13.702649099307035</v>
      </c>
      <c r="Q338" s="42">
        <f t="shared" si="170"/>
        <v>0.51014945526956956</v>
      </c>
      <c r="R338" s="4">
        <f t="shared" si="171"/>
        <v>282981.06996401015</v>
      </c>
      <c r="S338">
        <f t="shared" si="152"/>
        <v>2.8298106996401014E-4</v>
      </c>
      <c r="T338" s="41">
        <f t="shared" si="153"/>
        <v>3.8460736892382088E-4</v>
      </c>
      <c r="U338" s="42">
        <f t="shared" si="172"/>
        <v>0.50782367910391435</v>
      </c>
      <c r="V338" s="42">
        <f t="shared" si="173"/>
        <v>0.63818716598592695</v>
      </c>
      <c r="W338" s="42">
        <f t="shared" si="174"/>
        <v>0.63150919414816697</v>
      </c>
      <c r="X338" s="42">
        <f t="shared" si="175"/>
        <v>6.6779718377599773E-3</v>
      </c>
      <c r="Y338" s="42">
        <f t="shared" si="149"/>
        <v>5.8820451704587199E-3</v>
      </c>
      <c r="Z338" s="10">
        <f t="shared" si="176"/>
        <v>15.29363617477588</v>
      </c>
      <c r="AA338">
        <f t="shared" si="154"/>
        <v>4889296.1239165617</v>
      </c>
      <c r="AB338" s="10">
        <f t="shared" si="155"/>
        <v>4.8892961239165613</v>
      </c>
      <c r="AC338" s="10">
        <f t="shared" si="156"/>
        <v>4.7882961239165613</v>
      </c>
      <c r="AD338" s="3">
        <f t="shared" si="157"/>
        <v>694.45919128594073</v>
      </c>
      <c r="AI338" s="94">
        <f t="shared" si="158"/>
        <v>0.63150919414816697</v>
      </c>
    </row>
    <row r="339" spans="2:35">
      <c r="B339" s="39">
        <f t="shared" si="159"/>
        <v>311</v>
      </c>
      <c r="C339" s="42">
        <f t="shared" si="160"/>
        <v>6.7122302158273168</v>
      </c>
      <c r="D339" s="10">
        <f t="shared" si="161"/>
        <v>11.287769784172468</v>
      </c>
      <c r="E339" s="40">
        <f t="shared" si="162"/>
        <v>27.424460431655064</v>
      </c>
      <c r="F339" s="40">
        <f t="shared" si="163"/>
        <v>50</v>
      </c>
      <c r="G339" s="3">
        <f t="shared" si="164"/>
        <v>205.72661870503788</v>
      </c>
      <c r="H339" s="3">
        <f t="shared" si="165"/>
        <v>116.21860174682885</v>
      </c>
      <c r="I339">
        <f t="shared" si="150"/>
        <v>1.1621860174682886E-4</v>
      </c>
      <c r="J339" s="4">
        <f t="shared" si="166"/>
        <v>590.69876762573631</v>
      </c>
      <c r="K339" s="40">
        <f t="shared" si="167"/>
        <v>5.0826525078362002</v>
      </c>
      <c r="L339" s="40">
        <f t="shared" si="151"/>
        <v>0.91734749216379985</v>
      </c>
      <c r="M339" s="10">
        <f t="shared" si="168"/>
        <v>4.8892961239165613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13.704071953584323</v>
      </c>
      <c r="Q339" s="42">
        <f t="shared" si="170"/>
        <v>0.51172436919924325</v>
      </c>
      <c r="R339" s="4">
        <f t="shared" si="171"/>
        <v>282420.81109538407</v>
      </c>
      <c r="S339">
        <f t="shared" si="152"/>
        <v>2.8242081109538408E-4</v>
      </c>
      <c r="T339" s="41">
        <f t="shared" si="153"/>
        <v>3.8516762779244694E-4</v>
      </c>
      <c r="U339" s="42">
        <f t="shared" si="172"/>
        <v>0.50681826655122142</v>
      </c>
      <c r="V339" s="42">
        <f t="shared" si="173"/>
        <v>0.63839206305150198</v>
      </c>
      <c r="W339" s="42">
        <f t="shared" si="174"/>
        <v>0.6317191177841347</v>
      </c>
      <c r="X339" s="42">
        <f t="shared" si="175"/>
        <v>6.6729452673672807E-3</v>
      </c>
      <c r="Y339" s="42">
        <f t="shared" si="149"/>
        <v>5.892554484912247E-3</v>
      </c>
      <c r="Z339" s="10">
        <f t="shared" si="176"/>
        <v>15.298675329193381</v>
      </c>
      <c r="AA339">
        <f t="shared" si="154"/>
        <v>4890873.8365866821</v>
      </c>
      <c r="AB339" s="10">
        <f t="shared" si="155"/>
        <v>4.8908738365866817</v>
      </c>
      <c r="AC339" s="10">
        <f t="shared" si="156"/>
        <v>4.7898738365866818</v>
      </c>
      <c r="AD339" s="3">
        <f t="shared" si="157"/>
        <v>694.68801110756806</v>
      </c>
      <c r="AI339" s="94">
        <f t="shared" si="158"/>
        <v>0.6317191177841347</v>
      </c>
    </row>
    <row r="340" spans="2:35">
      <c r="B340" s="39">
        <f t="shared" si="159"/>
        <v>312</v>
      </c>
      <c r="C340" s="42">
        <f t="shared" si="160"/>
        <v>6.7338129496402663</v>
      </c>
      <c r="D340" s="10">
        <f t="shared" si="161"/>
        <v>11.266187050359518</v>
      </c>
      <c r="E340" s="40">
        <f t="shared" si="162"/>
        <v>27.467625899280964</v>
      </c>
      <c r="F340" s="40">
        <f t="shared" si="163"/>
        <v>50</v>
      </c>
      <c r="G340" s="3">
        <f t="shared" si="164"/>
        <v>205.59712230216019</v>
      </c>
      <c r="H340" s="3">
        <f t="shared" si="165"/>
        <v>116.21860174682885</v>
      </c>
      <c r="I340">
        <f t="shared" si="150"/>
        <v>1.1621860174682886E-4</v>
      </c>
      <c r="J340" s="4">
        <f t="shared" si="166"/>
        <v>592.55972347275974</v>
      </c>
      <c r="K340" s="40">
        <f t="shared" si="167"/>
        <v>5.0986650550451005</v>
      </c>
      <c r="L340" s="40">
        <f t="shared" si="151"/>
        <v>0.90133494495489952</v>
      </c>
      <c r="M340" s="10">
        <f t="shared" si="168"/>
        <v>4.8908738365866817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13.705482457100139</v>
      </c>
      <c r="Q340" s="42">
        <f t="shared" si="170"/>
        <v>0.51329912104621445</v>
      </c>
      <c r="R340" s="4">
        <f t="shared" si="171"/>
        <v>281860.43170162971</v>
      </c>
      <c r="S340">
        <f t="shared" si="152"/>
        <v>2.8186043170162973E-4</v>
      </c>
      <c r="T340" s="41">
        <f t="shared" si="153"/>
        <v>3.8572800718620129E-4</v>
      </c>
      <c r="U340" s="42">
        <f t="shared" si="172"/>
        <v>0.50581263771015961</v>
      </c>
      <c r="V340" s="42">
        <f t="shared" si="173"/>
        <v>0.63859511769806043</v>
      </c>
      <c r="W340" s="42">
        <f t="shared" si="174"/>
        <v>0.63192726515645525</v>
      </c>
      <c r="X340" s="42">
        <f t="shared" si="175"/>
        <v>6.6678525416051793E-3</v>
      </c>
      <c r="Y340" s="42">
        <f t="shared" si="149"/>
        <v>5.9030546980174715E-3</v>
      </c>
      <c r="Z340" s="10">
        <f t="shared" si="176"/>
        <v>15.30367146808686</v>
      </c>
      <c r="AA340">
        <f t="shared" si="154"/>
        <v>4892438.0814938312</v>
      </c>
      <c r="AB340" s="10">
        <f t="shared" si="155"/>
        <v>4.8924380814938315</v>
      </c>
      <c r="AC340" s="10">
        <f t="shared" si="156"/>
        <v>4.7914380814938315</v>
      </c>
      <c r="AD340" s="3">
        <f t="shared" si="157"/>
        <v>694.91487766408</v>
      </c>
      <c r="AI340" s="94">
        <f t="shared" si="158"/>
        <v>0.63192726515645525</v>
      </c>
    </row>
    <row r="341" spans="2:35">
      <c r="B341" s="39">
        <f t="shared" si="159"/>
        <v>313</v>
      </c>
      <c r="C341" s="42">
        <f t="shared" si="160"/>
        <v>6.7553956834532158</v>
      </c>
      <c r="D341" s="10">
        <f t="shared" si="161"/>
        <v>11.244604316546567</v>
      </c>
      <c r="E341" s="40">
        <f t="shared" si="162"/>
        <v>27.510791366906865</v>
      </c>
      <c r="F341" s="40">
        <f t="shared" si="163"/>
        <v>50</v>
      </c>
      <c r="G341" s="3">
        <f t="shared" si="164"/>
        <v>205.4676258992825</v>
      </c>
      <c r="H341" s="3">
        <f t="shared" si="165"/>
        <v>116.21860174682885</v>
      </c>
      <c r="I341">
        <f t="shared" si="150"/>
        <v>1.1621860174682886E-4</v>
      </c>
      <c r="J341" s="4">
        <f t="shared" si="166"/>
        <v>594.42360611796971</v>
      </c>
      <c r="K341" s="40">
        <f t="shared" si="167"/>
        <v>5.1147027858144849</v>
      </c>
      <c r="L341" s="40">
        <f t="shared" si="151"/>
        <v>0.8852972141855151</v>
      </c>
      <c r="M341" s="10">
        <f t="shared" si="168"/>
        <v>4.8924380814938315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13.706880614324877</v>
      </c>
      <c r="Q341" s="42">
        <f t="shared" si="170"/>
        <v>0.51487371226213219</v>
      </c>
      <c r="R341" s="4">
        <f t="shared" si="171"/>
        <v>281299.93291977671</v>
      </c>
      <c r="S341">
        <f t="shared" si="152"/>
        <v>2.8129993291977669E-4</v>
      </c>
      <c r="T341" s="41">
        <f t="shared" si="153"/>
        <v>3.8628850596805433E-4</v>
      </c>
      <c r="U341" s="42">
        <f t="shared" si="172"/>
        <v>0.50480679462118527</v>
      </c>
      <c r="V341" s="42">
        <f t="shared" si="173"/>
        <v>0.63879632936227437</v>
      </c>
      <c r="W341" s="42">
        <f t="shared" si="174"/>
        <v>0.63213363572902859</v>
      </c>
      <c r="X341" s="42">
        <f t="shared" si="175"/>
        <v>6.6626936332457865E-3</v>
      </c>
      <c r="Y341" s="42">
        <f t="shared" si="149"/>
        <v>5.9135457168867315E-3</v>
      </c>
      <c r="Z341" s="10">
        <f t="shared" si="176"/>
        <v>15.30862457858318</v>
      </c>
      <c r="AA341">
        <f t="shared" si="154"/>
        <v>4893988.8546075514</v>
      </c>
      <c r="AB341" s="10">
        <f t="shared" si="155"/>
        <v>4.8939888546075512</v>
      </c>
      <c r="AC341" s="10">
        <f t="shared" si="156"/>
        <v>4.7929888546075512</v>
      </c>
      <c r="AD341" s="3">
        <f t="shared" si="157"/>
        <v>695.13979037092838</v>
      </c>
      <c r="AI341" s="94">
        <f t="shared" si="158"/>
        <v>0.63213363572902859</v>
      </c>
    </row>
    <row r="342" spans="2:35">
      <c r="B342" s="39">
        <f t="shared" si="159"/>
        <v>314</v>
      </c>
      <c r="C342" s="42">
        <f t="shared" si="160"/>
        <v>6.7769784172661653</v>
      </c>
      <c r="D342" s="10">
        <f t="shared" si="161"/>
        <v>11.223021582733617</v>
      </c>
      <c r="E342" s="40">
        <f t="shared" si="162"/>
        <v>27.553956834532766</v>
      </c>
      <c r="F342" s="40">
        <f t="shared" si="163"/>
        <v>50</v>
      </c>
      <c r="G342" s="3">
        <f t="shared" si="164"/>
        <v>205.3381294964048</v>
      </c>
      <c r="H342" s="3">
        <f t="shared" si="165"/>
        <v>116.21860174682885</v>
      </c>
      <c r="I342">
        <f t="shared" si="150"/>
        <v>1.1621860174682886E-4</v>
      </c>
      <c r="J342" s="4">
        <f t="shared" si="166"/>
        <v>596.29041556136644</v>
      </c>
      <c r="K342" s="40">
        <f t="shared" si="167"/>
        <v>5.1307657001443561</v>
      </c>
      <c r="L342" s="40">
        <f t="shared" si="151"/>
        <v>0.86923429985564393</v>
      </c>
      <c r="M342" s="10">
        <f t="shared" si="168"/>
        <v>4.8939888546075512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13.708266429685255</v>
      </c>
      <c r="Q342" s="42">
        <f t="shared" si="170"/>
        <v>0.51644814429725894</v>
      </c>
      <c r="R342" s="4">
        <f t="shared" si="171"/>
        <v>280739.31588685443</v>
      </c>
      <c r="S342">
        <f t="shared" si="152"/>
        <v>2.8073931588685444E-4</v>
      </c>
      <c r="T342" s="41">
        <f t="shared" si="153"/>
        <v>3.8684912300097657E-4</v>
      </c>
      <c r="U342" s="42">
        <f t="shared" si="172"/>
        <v>0.50380073932475455</v>
      </c>
      <c r="V342" s="42">
        <f t="shared" si="173"/>
        <v>0.63899569748638063</v>
      </c>
      <c r="W342" s="42">
        <f t="shared" si="174"/>
        <v>0.63233822897011671</v>
      </c>
      <c r="X342" s="42">
        <f t="shared" si="175"/>
        <v>6.6574685162639202E-3</v>
      </c>
      <c r="Y342" s="42">
        <f t="shared" si="149"/>
        <v>5.924027448591585E-3</v>
      </c>
      <c r="Z342" s="10">
        <f t="shared" si="176"/>
        <v>15.313534647916548</v>
      </c>
      <c r="AA342">
        <f t="shared" si="154"/>
        <v>4895526.1519309897</v>
      </c>
      <c r="AB342" s="10">
        <f t="shared" si="155"/>
        <v>4.8955261519309898</v>
      </c>
      <c r="AC342" s="10">
        <f t="shared" si="156"/>
        <v>4.7945261519309899</v>
      </c>
      <c r="AD342" s="3">
        <f t="shared" si="157"/>
        <v>695.36274864843938</v>
      </c>
      <c r="AI342" s="94">
        <f t="shared" si="158"/>
        <v>0.63233822897011671</v>
      </c>
    </row>
    <row r="343" spans="2:35">
      <c r="B343" s="39">
        <f t="shared" si="159"/>
        <v>315</v>
      </c>
      <c r="C343" s="42">
        <f t="shared" si="160"/>
        <v>6.7985611510791149</v>
      </c>
      <c r="D343" s="10">
        <f t="shared" si="161"/>
        <v>11.201438848920667</v>
      </c>
      <c r="E343" s="40">
        <f t="shared" si="162"/>
        <v>27.597122302158667</v>
      </c>
      <c r="F343" s="40">
        <f t="shared" si="163"/>
        <v>50</v>
      </c>
      <c r="G343" s="3">
        <f t="shared" si="164"/>
        <v>205.20863309352711</v>
      </c>
      <c r="H343" s="3">
        <f t="shared" si="165"/>
        <v>116.21860174682885</v>
      </c>
      <c r="I343">
        <f t="shared" si="150"/>
        <v>1.1621860174682886E-4</v>
      </c>
      <c r="J343" s="4">
        <f t="shared" si="166"/>
        <v>598.16015180294971</v>
      </c>
      <c r="K343" s="40">
        <f t="shared" si="167"/>
        <v>5.1468537980347122</v>
      </c>
      <c r="L343" s="40">
        <f t="shared" si="151"/>
        <v>0.85314620196528779</v>
      </c>
      <c r="M343" s="10">
        <f t="shared" si="168"/>
        <v>4.8955261519309898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13.709639907564881</v>
      </c>
      <c r="Q343" s="42">
        <f t="shared" si="170"/>
        <v>0.51802241860048415</v>
      </c>
      <c r="R343" s="4">
        <f t="shared" si="171"/>
        <v>280178.58173989254</v>
      </c>
      <c r="S343">
        <f t="shared" si="152"/>
        <v>2.8017858173989255E-4</v>
      </c>
      <c r="T343" s="41">
        <f t="shared" si="153"/>
        <v>3.8740985714793847E-4</v>
      </c>
      <c r="U343" s="42">
        <f t="shared" si="172"/>
        <v>0.50279447386132414</v>
      </c>
      <c r="V343" s="42">
        <f t="shared" si="173"/>
        <v>0.63919322151729174</v>
      </c>
      <c r="W343" s="42">
        <f t="shared" si="174"/>
        <v>0.63254104435241598</v>
      </c>
      <c r="X343" s="42">
        <f t="shared" si="175"/>
        <v>6.6521771648757611E-3</v>
      </c>
      <c r="Y343" s="42">
        <f t="shared" si="149"/>
        <v>5.9344998001627505E-3</v>
      </c>
      <c r="Z343" s="10">
        <f t="shared" si="176"/>
        <v>15.318401663426362</v>
      </c>
      <c r="AA343">
        <f t="shared" si="154"/>
        <v>4897049.9695002297</v>
      </c>
      <c r="AB343" s="10">
        <f t="shared" si="155"/>
        <v>4.8970499695002294</v>
      </c>
      <c r="AC343" s="10">
        <f t="shared" si="156"/>
        <v>4.7960499695002294</v>
      </c>
      <c r="AD343" s="3">
        <f t="shared" si="157"/>
        <v>695.5837519217157</v>
      </c>
      <c r="AI343" s="94">
        <f t="shared" si="158"/>
        <v>0.63254104435241598</v>
      </c>
    </row>
    <row r="344" spans="2:35">
      <c r="B344" s="39">
        <f t="shared" si="159"/>
        <v>316</v>
      </c>
      <c r="C344" s="42">
        <f t="shared" si="160"/>
        <v>6.8201438848920644</v>
      </c>
      <c r="D344" s="10">
        <f t="shared" si="161"/>
        <v>11.179856115107716</v>
      </c>
      <c r="E344" s="40">
        <f t="shared" si="162"/>
        <v>27.640287769784567</v>
      </c>
      <c r="F344" s="40">
        <f t="shared" si="163"/>
        <v>50</v>
      </c>
      <c r="G344" s="3">
        <f t="shared" si="164"/>
        <v>205.07913669064942</v>
      </c>
      <c r="H344" s="3">
        <f t="shared" si="165"/>
        <v>116.21860174682885</v>
      </c>
      <c r="I344">
        <f t="shared" si="150"/>
        <v>1.1621860174682886E-4</v>
      </c>
      <c r="J344" s="4">
        <f t="shared" si="166"/>
        <v>600.03281484271952</v>
      </c>
      <c r="K344" s="40">
        <f t="shared" si="167"/>
        <v>5.1629670794855524</v>
      </c>
      <c r="L344" s="40">
        <f t="shared" si="151"/>
        <v>0.83703292051444755</v>
      </c>
      <c r="M344" s="10">
        <f t="shared" si="168"/>
        <v>4.8970499695002294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13.711001052303747</v>
      </c>
      <c r="Q344" s="42">
        <f t="shared" si="170"/>
        <v>0.51959653661933758</v>
      </c>
      <c r="R344" s="4">
        <f t="shared" si="171"/>
        <v>279617.73161592055</v>
      </c>
      <c r="S344">
        <f t="shared" si="152"/>
        <v>2.7961773161592053E-4</v>
      </c>
      <c r="T344" s="41">
        <f t="shared" si="153"/>
        <v>3.8797070727191049E-4</v>
      </c>
      <c r="U344" s="42">
        <f t="shared" si="172"/>
        <v>0.50178800027135018</v>
      </c>
      <c r="V344" s="42">
        <f t="shared" si="173"/>
        <v>0.63938890090786782</v>
      </c>
      <c r="W344" s="42">
        <f t="shared" si="174"/>
        <v>0.6327420813529675</v>
      </c>
      <c r="X344" s="42">
        <f t="shared" si="175"/>
        <v>6.6468195549003184E-3</v>
      </c>
      <c r="Y344" s="42">
        <f t="shared" si="149"/>
        <v>5.9449626785921866E-3</v>
      </c>
      <c r="Z344" s="10">
        <f t="shared" si="176"/>
        <v>15.323225612560591</v>
      </c>
      <c r="AA344">
        <f t="shared" si="154"/>
        <v>4898560.3033853453</v>
      </c>
      <c r="AB344" s="10">
        <f t="shared" si="155"/>
        <v>4.8985603033853451</v>
      </c>
      <c r="AC344" s="10">
        <f t="shared" si="156"/>
        <v>4.7975603033853451</v>
      </c>
      <c r="AD344" s="3">
        <f t="shared" si="157"/>
        <v>695.80279962078976</v>
      </c>
      <c r="AI344" s="94">
        <f t="shared" si="158"/>
        <v>0.6327420813529675</v>
      </c>
    </row>
    <row r="345" spans="2:35">
      <c r="B345" s="39">
        <f t="shared" si="159"/>
        <v>317</v>
      </c>
      <c r="C345" s="42">
        <f t="shared" si="160"/>
        <v>6.8417266187050139</v>
      </c>
      <c r="D345" s="10">
        <f t="shared" si="161"/>
        <v>11.158273381294766</v>
      </c>
      <c r="E345" s="40">
        <f t="shared" si="162"/>
        <v>27.683453237410468</v>
      </c>
      <c r="F345" s="40">
        <f t="shared" si="163"/>
        <v>50</v>
      </c>
      <c r="G345" s="3">
        <f t="shared" si="164"/>
        <v>204.94964028777173</v>
      </c>
      <c r="H345" s="3">
        <f t="shared" si="165"/>
        <v>116.21860174682885</v>
      </c>
      <c r="I345">
        <f t="shared" si="150"/>
        <v>1.1621860174682886E-4</v>
      </c>
      <c r="J345" s="4">
        <f t="shared" si="166"/>
        <v>601.90840468067609</v>
      </c>
      <c r="K345" s="40">
        <f t="shared" si="167"/>
        <v>5.1791055444968803</v>
      </c>
      <c r="L345" s="40">
        <f t="shared" si="151"/>
        <v>0.82089445550311968</v>
      </c>
      <c r="M345" s="10">
        <f t="shared" si="168"/>
        <v>4.8985603033853451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13.712349868199254</v>
      </c>
      <c r="Q345" s="42">
        <f t="shared" si="170"/>
        <v>0.52117049980000307</v>
      </c>
      <c r="R345" s="4">
        <f t="shared" si="171"/>
        <v>279056.76665196789</v>
      </c>
      <c r="S345">
        <f t="shared" si="152"/>
        <v>2.7905676665196789E-4</v>
      </c>
      <c r="T345" s="41">
        <f t="shared" si="153"/>
        <v>3.8853167223586312E-4</v>
      </c>
      <c r="U345" s="42">
        <f t="shared" si="172"/>
        <v>0.5007813205952889</v>
      </c>
      <c r="V345" s="42">
        <f t="shared" si="173"/>
        <v>0.63958273511559161</v>
      </c>
      <c r="W345" s="42">
        <f t="shared" si="174"/>
        <v>0.63294133945329645</v>
      </c>
      <c r="X345" s="42">
        <f t="shared" si="175"/>
        <v>6.6413956622951575E-3</v>
      </c>
      <c r="Y345" s="42">
        <f t="shared" si="149"/>
        <v>5.955415990832871E-3</v>
      </c>
      <c r="Z345" s="10">
        <f t="shared" si="176"/>
        <v>15.328006482873189</v>
      </c>
      <c r="AA345">
        <f t="shared" si="154"/>
        <v>4900057.1496895961</v>
      </c>
      <c r="AB345" s="10">
        <f t="shared" si="155"/>
        <v>4.9000571496895962</v>
      </c>
      <c r="AC345" s="10">
        <f t="shared" si="156"/>
        <v>4.7990571496895962</v>
      </c>
      <c r="AD345" s="3">
        <f t="shared" si="157"/>
        <v>696.0198911805071</v>
      </c>
      <c r="AI345" s="94">
        <f t="shared" si="158"/>
        <v>0.63294133945329645</v>
      </c>
    </row>
    <row r="346" spans="2:35">
      <c r="B346" s="39">
        <f t="shared" si="159"/>
        <v>318</v>
      </c>
      <c r="C346" s="42">
        <f t="shared" si="160"/>
        <v>6.8633093525179634</v>
      </c>
      <c r="D346" s="10">
        <f t="shared" si="161"/>
        <v>11.136690647481815</v>
      </c>
      <c r="E346" s="40">
        <f t="shared" si="162"/>
        <v>27.726618705036369</v>
      </c>
      <c r="F346" s="40">
        <f t="shared" si="163"/>
        <v>50</v>
      </c>
      <c r="G346" s="3">
        <f t="shared" si="164"/>
        <v>204.82014388489404</v>
      </c>
      <c r="H346" s="3">
        <f t="shared" si="165"/>
        <v>116.21860174682885</v>
      </c>
      <c r="I346">
        <f t="shared" si="150"/>
        <v>1.1621860174682886E-4</v>
      </c>
      <c r="J346" s="4">
        <f t="shared" si="166"/>
        <v>603.78692131681964</v>
      </c>
      <c r="K346" s="40">
        <f t="shared" si="167"/>
        <v>5.1952691930686958</v>
      </c>
      <c r="L346" s="40">
        <f t="shared" si="151"/>
        <v>0.80473080693130417</v>
      </c>
      <c r="M346" s="10">
        <f t="shared" si="168"/>
        <v>4.9000571496895962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13.713686359505596</v>
      </c>
      <c r="Q346" s="42">
        <f t="shared" si="170"/>
        <v>0.52274430958733209</v>
      </c>
      <c r="R346" s="4">
        <f t="shared" si="171"/>
        <v>278495.687985064</v>
      </c>
      <c r="S346">
        <f t="shared" si="152"/>
        <v>2.7849568798506402E-4</v>
      </c>
      <c r="T346" s="41">
        <f t="shared" si="153"/>
        <v>3.89092750902767E-4</v>
      </c>
      <c r="U346" s="42">
        <f t="shared" si="172"/>
        <v>0.49977443687359657</v>
      </c>
      <c r="V346" s="42">
        <f t="shared" si="173"/>
        <v>0.63977472360313536</v>
      </c>
      <c r="W346" s="42">
        <f t="shared" si="174"/>
        <v>0.63313881813930695</v>
      </c>
      <c r="X346" s="42">
        <f t="shared" si="175"/>
        <v>6.6359054638284176E-3</v>
      </c>
      <c r="Y346" s="42">
        <f t="shared" si="149"/>
        <v>5.9658596437996338E-3</v>
      </c>
      <c r="Z346" s="10">
        <f t="shared" si="176"/>
        <v>15.332744262024256</v>
      </c>
      <c r="AA346">
        <f t="shared" si="154"/>
        <v>4901540.5045494726</v>
      </c>
      <c r="AB346" s="10">
        <f t="shared" si="155"/>
        <v>4.9015405045494722</v>
      </c>
      <c r="AC346" s="10">
        <f t="shared" si="156"/>
        <v>4.8005405045494722</v>
      </c>
      <c r="AD346" s="3">
        <f t="shared" si="157"/>
        <v>696.2350260405326</v>
      </c>
      <c r="AI346" s="94">
        <f t="shared" si="158"/>
        <v>0.63313881813930695</v>
      </c>
    </row>
    <row r="347" spans="2:35">
      <c r="B347" s="39">
        <f t="shared" si="159"/>
        <v>319</v>
      </c>
      <c r="C347" s="42">
        <f t="shared" si="160"/>
        <v>6.8848920863309129</v>
      </c>
      <c r="D347" s="10">
        <f t="shared" si="161"/>
        <v>11.115107913668865</v>
      </c>
      <c r="E347" s="40">
        <f t="shared" si="162"/>
        <v>27.76978417266227</v>
      </c>
      <c r="F347" s="40">
        <f t="shared" si="163"/>
        <v>50</v>
      </c>
      <c r="G347" s="3">
        <f t="shared" si="164"/>
        <v>204.69064748201635</v>
      </c>
      <c r="H347" s="3">
        <f t="shared" si="165"/>
        <v>116.21860174682885</v>
      </c>
      <c r="I347">
        <f t="shared" si="150"/>
        <v>1.1621860174682886E-4</v>
      </c>
      <c r="J347" s="4">
        <f t="shared" si="166"/>
        <v>605.66836475114951</v>
      </c>
      <c r="K347" s="40">
        <f t="shared" si="167"/>
        <v>5.2114580252009945</v>
      </c>
      <c r="L347" s="40">
        <f t="shared" si="151"/>
        <v>0.78854197479900545</v>
      </c>
      <c r="M347" s="10">
        <f t="shared" si="168"/>
        <v>4.9015405045494722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13.715010530433863</v>
      </c>
      <c r="Q347" s="42">
        <f t="shared" si="170"/>
        <v>0.5243179674248567</v>
      </c>
      <c r="R347" s="4">
        <f t="shared" si="171"/>
        <v>277934.49675223854</v>
      </c>
      <c r="S347">
        <f t="shared" si="152"/>
        <v>2.7793449675223854E-4</v>
      </c>
      <c r="T347" s="41">
        <f t="shared" si="153"/>
        <v>3.8965394213559247E-4</v>
      </c>
      <c r="U347" s="42">
        <f t="shared" si="172"/>
        <v>0.49876735114672965</v>
      </c>
      <c r="V347" s="42">
        <f t="shared" si="173"/>
        <v>0.6399648658383581</v>
      </c>
      <c r="W347" s="42">
        <f t="shared" si="174"/>
        <v>0.6333345169012865</v>
      </c>
      <c r="X347" s="42">
        <f t="shared" si="175"/>
        <v>6.6303489370715951E-3</v>
      </c>
      <c r="Y347" s="42">
        <f t="shared" si="149"/>
        <v>5.9762935443699794E-3</v>
      </c>
      <c r="Z347" s="10">
        <f t="shared" si="176"/>
        <v>15.337438937780176</v>
      </c>
      <c r="AA347">
        <f t="shared" si="154"/>
        <v>4903010.364134741</v>
      </c>
      <c r="AB347" s="10">
        <f t="shared" si="155"/>
        <v>4.9030103641347411</v>
      </c>
      <c r="AC347" s="10">
        <f t="shared" si="156"/>
        <v>4.8020103641347411</v>
      </c>
      <c r="AD347" s="3">
        <f t="shared" si="157"/>
        <v>696.44820364535769</v>
      </c>
      <c r="AI347" s="94">
        <f t="shared" si="158"/>
        <v>0.6333345169012865</v>
      </c>
    </row>
    <row r="348" spans="2:35">
      <c r="B348" s="39">
        <f t="shared" si="159"/>
        <v>320</v>
      </c>
      <c r="C348" s="42">
        <f t="shared" si="160"/>
        <v>6.9064748201438624</v>
      </c>
      <c r="D348" s="10">
        <f t="shared" si="161"/>
        <v>11.093525179855915</v>
      </c>
      <c r="E348" s="40">
        <f t="shared" si="162"/>
        <v>27.812949640288171</v>
      </c>
      <c r="F348" s="40">
        <f t="shared" si="163"/>
        <v>50</v>
      </c>
      <c r="G348" s="3">
        <f t="shared" si="164"/>
        <v>204.56115107913865</v>
      </c>
      <c r="H348" s="3">
        <f t="shared" si="165"/>
        <v>116.21860174682885</v>
      </c>
      <c r="I348">
        <f t="shared" si="150"/>
        <v>1.1621860174682886E-4</v>
      </c>
      <c r="J348" s="4">
        <f t="shared" si="166"/>
        <v>607.55273498366614</v>
      </c>
      <c r="K348" s="40">
        <f t="shared" si="167"/>
        <v>5.2276720408937791</v>
      </c>
      <c r="L348" s="40">
        <f t="shared" si="151"/>
        <v>0.77232795910622087</v>
      </c>
      <c r="M348" s="10">
        <f t="shared" si="168"/>
        <v>4.9030103641347411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13.716322385152194</v>
      </c>
      <c r="Q348" s="42">
        <f t="shared" si="170"/>
        <v>0.52589147475480347</v>
      </c>
      <c r="R348" s="4">
        <f t="shared" si="171"/>
        <v>277373.19409052102</v>
      </c>
      <c r="S348">
        <f t="shared" si="152"/>
        <v>2.7737319409052103E-4</v>
      </c>
      <c r="T348" s="41">
        <f t="shared" si="153"/>
        <v>3.9021524479730999E-4</v>
      </c>
      <c r="U348" s="42">
        <f t="shared" si="172"/>
        <v>0.49776006545514445</v>
      </c>
      <c r="V348" s="42">
        <f t="shared" si="173"/>
        <v>0.6401531612943171</v>
      </c>
      <c r="W348" s="42">
        <f t="shared" si="174"/>
        <v>0.63352843523391311</v>
      </c>
      <c r="X348" s="42">
        <f t="shared" si="175"/>
        <v>6.6247260604039848E-3</v>
      </c>
      <c r="Y348" s="42">
        <f t="shared" si="149"/>
        <v>5.986717599384914E-3</v>
      </c>
      <c r="Z348" s="10">
        <f t="shared" si="176"/>
        <v>15.342090498013738</v>
      </c>
      <c r="AA348">
        <f t="shared" si="154"/>
        <v>4904466.7246484868</v>
      </c>
      <c r="AB348" s="10">
        <f t="shared" si="155"/>
        <v>4.9044667246484872</v>
      </c>
      <c r="AC348" s="10">
        <f t="shared" si="156"/>
        <v>4.8034667246484872</v>
      </c>
      <c r="AD348" s="3">
        <f t="shared" si="157"/>
        <v>696.6594234443055</v>
      </c>
      <c r="AI348" s="94">
        <f t="shared" si="158"/>
        <v>0.63352843523391311</v>
      </c>
    </row>
    <row r="349" spans="2:35">
      <c r="B349" s="39">
        <f t="shared" si="159"/>
        <v>321</v>
      </c>
      <c r="C349" s="42">
        <f t="shared" si="160"/>
        <v>6.9280575539568119</v>
      </c>
      <c r="D349" s="10">
        <f t="shared" si="161"/>
        <v>11.071942446042964</v>
      </c>
      <c r="E349" s="40">
        <f t="shared" si="162"/>
        <v>27.856115107914071</v>
      </c>
      <c r="F349" s="40">
        <f t="shared" si="163"/>
        <v>50</v>
      </c>
      <c r="G349" s="3">
        <f t="shared" si="164"/>
        <v>204.43165467626096</v>
      </c>
      <c r="H349" s="3">
        <f t="shared" si="165"/>
        <v>116.21860174682885</v>
      </c>
      <c r="I349">
        <f t="shared" si="150"/>
        <v>1.1621860174682886E-4</v>
      </c>
      <c r="J349" s="4">
        <f t="shared" si="166"/>
        <v>609.44003201436931</v>
      </c>
      <c r="K349" s="40">
        <f t="shared" si="167"/>
        <v>5.2439112401470496</v>
      </c>
      <c r="L349" s="40">
        <f t="shared" si="151"/>
        <v>0.75608875985295043</v>
      </c>
      <c r="M349" s="10">
        <f t="shared" si="168"/>
        <v>4.9044667246484872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13.717621927785872</v>
      </c>
      <c r="Q349" s="42">
        <f t="shared" si="170"/>
        <v>0.52746483301810654</v>
      </c>
      <c r="R349" s="4">
        <f t="shared" si="171"/>
        <v>276811.78113694087</v>
      </c>
      <c r="S349">
        <f t="shared" si="152"/>
        <v>2.768117811369409E-4</v>
      </c>
      <c r="T349" s="41">
        <f t="shared" si="153"/>
        <v>3.9077665775089012E-4</v>
      </c>
      <c r="U349" s="42">
        <f t="shared" si="172"/>
        <v>0.49675258183929721</v>
      </c>
      <c r="V349" s="42">
        <f t="shared" si="173"/>
        <v>0.6403396094492495</v>
      </c>
      <c r="W349" s="42">
        <f t="shared" si="174"/>
        <v>0.63372057263626047</v>
      </c>
      <c r="X349" s="42">
        <f t="shared" si="175"/>
        <v>6.619036812989032E-3</v>
      </c>
      <c r="Y349" s="42">
        <f t="shared" si="149"/>
        <v>5.9971317156497376E-3</v>
      </c>
      <c r="Z349" s="10">
        <f t="shared" si="176"/>
        <v>15.346698930704177</v>
      </c>
      <c r="AA349">
        <f t="shared" si="154"/>
        <v>4905909.5823271172</v>
      </c>
      <c r="AB349" s="10">
        <f t="shared" si="155"/>
        <v>4.9059095823271175</v>
      </c>
      <c r="AC349" s="10">
        <f t="shared" si="156"/>
        <v>4.8049095823271175</v>
      </c>
      <c r="AD349" s="3">
        <f t="shared" si="157"/>
        <v>696.86868489153255</v>
      </c>
      <c r="AI349" s="94">
        <f t="shared" si="158"/>
        <v>0.63372057263626047</v>
      </c>
    </row>
    <row r="350" spans="2:35">
      <c r="B350" s="39">
        <f t="shared" si="159"/>
        <v>322</v>
      </c>
      <c r="C350" s="42">
        <f t="shared" si="160"/>
        <v>6.9496402877697614</v>
      </c>
      <c r="D350" s="10">
        <f t="shared" si="161"/>
        <v>11.050359712230014</v>
      </c>
      <c r="E350" s="40">
        <f t="shared" si="162"/>
        <v>27.899280575539972</v>
      </c>
      <c r="F350" s="40">
        <f t="shared" si="163"/>
        <v>50</v>
      </c>
      <c r="G350" s="3">
        <f t="shared" si="164"/>
        <v>204.30215827338327</v>
      </c>
      <c r="H350" s="3">
        <f t="shared" si="165"/>
        <v>116.21860174682885</v>
      </c>
      <c r="I350">
        <f t="shared" si="150"/>
        <v>1.1621860174682886E-4</v>
      </c>
      <c r="J350" s="4">
        <f t="shared" si="166"/>
        <v>611.33025584325947</v>
      </c>
      <c r="K350" s="40">
        <f t="shared" si="167"/>
        <v>5.2601756229608077</v>
      </c>
      <c r="L350" s="40">
        <f t="shared" si="151"/>
        <v>0.73982437703919235</v>
      </c>
      <c r="M350" s="10">
        <f t="shared" si="168"/>
        <v>4.9059095823271175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13.718909162417427</v>
      </c>
      <c r="Q350" s="42">
        <f t="shared" si="170"/>
        <v>0.5290380436544212</v>
      </c>
      <c r="R350" s="4">
        <f t="shared" si="171"/>
        <v>276250.25902852754</v>
      </c>
      <c r="S350">
        <f t="shared" si="152"/>
        <v>2.7625025902852754E-4</v>
      </c>
      <c r="T350" s="41">
        <f t="shared" si="153"/>
        <v>3.9133817985930348E-4</v>
      </c>
      <c r="U350" s="42">
        <f t="shared" si="172"/>
        <v>0.49574490233964402</v>
      </c>
      <c r="V350" s="42">
        <f t="shared" si="173"/>
        <v>0.64052420978651736</v>
      </c>
      <c r="W350" s="42">
        <f t="shared" si="174"/>
        <v>0.63391092861179832</v>
      </c>
      <c r="X350" s="42">
        <f t="shared" si="175"/>
        <v>6.6132811747190434E-3</v>
      </c>
      <c r="Y350" s="42">
        <f t="shared" ref="Y350:Y413" si="179">IF((X350*(Q350-Q349)+Y349)&lt;0,0,X350*(Q350-Q349)+Y349)</f>
        <v>6.0075357999347448E-3</v>
      </c>
      <c r="Z350" s="10">
        <f t="shared" si="176"/>
        <v>15.35126422393699</v>
      </c>
      <c r="AA350">
        <f t="shared" si="154"/>
        <v>4907338.9334403127</v>
      </c>
      <c r="AB350" s="10">
        <f t="shared" si="155"/>
        <v>4.9073389334403128</v>
      </c>
      <c r="AC350" s="10">
        <f t="shared" si="156"/>
        <v>4.8063389334403128</v>
      </c>
      <c r="AD350" s="3">
        <f t="shared" si="157"/>
        <v>697.07598744602069</v>
      </c>
      <c r="AI350" s="94">
        <f t="shared" si="158"/>
        <v>0.63391092861179832</v>
      </c>
    </row>
    <row r="351" spans="2:35">
      <c r="B351" s="39">
        <f t="shared" si="159"/>
        <v>323</v>
      </c>
      <c r="C351" s="42">
        <f t="shared" si="160"/>
        <v>6.9712230215827109</v>
      </c>
      <c r="D351" s="10">
        <f t="shared" si="161"/>
        <v>11.028776978417064</v>
      </c>
      <c r="E351" s="40">
        <f t="shared" si="162"/>
        <v>27.942446043165873</v>
      </c>
      <c r="F351" s="40">
        <f t="shared" si="163"/>
        <v>50</v>
      </c>
      <c r="G351" s="3">
        <f t="shared" si="164"/>
        <v>204.17266187050558</v>
      </c>
      <c r="H351" s="3">
        <f t="shared" si="165"/>
        <v>116.21860174682885</v>
      </c>
      <c r="I351">
        <f t="shared" si="150"/>
        <v>1.1621860174682886E-4</v>
      </c>
      <c r="J351" s="4">
        <f t="shared" si="166"/>
        <v>613.22340647033593</v>
      </c>
      <c r="K351" s="40">
        <f t="shared" si="167"/>
        <v>5.2764651893350489</v>
      </c>
      <c r="L351" s="40">
        <f t="shared" si="151"/>
        <v>0.72353481066495107</v>
      </c>
      <c r="M351" s="10">
        <f t="shared" si="168"/>
        <v>4.9073389334403128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13.720184093086679</v>
      </c>
      <c r="Q351" s="42">
        <f t="shared" si="170"/>
        <v>0.53061110810213696</v>
      </c>
      <c r="R351" s="4">
        <f t="shared" si="171"/>
        <v>275688.62890231074</v>
      </c>
      <c r="S351">
        <f t="shared" si="152"/>
        <v>2.7568862890231072E-4</v>
      </c>
      <c r="T351" s="41">
        <f t="shared" si="153"/>
        <v>3.918998099855203E-4</v>
      </c>
      <c r="U351" s="42">
        <f t="shared" si="172"/>
        <v>0.49473702899664168</v>
      </c>
      <c r="V351" s="42">
        <f t="shared" si="173"/>
        <v>0.64070696179413733</v>
      </c>
      <c r="W351" s="42">
        <f t="shared" si="174"/>
        <v>0.63409950266838644</v>
      </c>
      <c r="X351" s="42">
        <f t="shared" si="175"/>
        <v>6.6074591257508919E-3</v>
      </c>
      <c r="Y351" s="42">
        <f t="shared" si="179"/>
        <v>6.0179297589751986E-3</v>
      </c>
      <c r="Z351" s="10">
        <f t="shared" si="176"/>
        <v>15.355786365901901</v>
      </c>
      <c r="AA351">
        <f t="shared" si="154"/>
        <v>4908754.7742903838</v>
      </c>
      <c r="AB351" s="10">
        <f t="shared" si="155"/>
        <v>4.9087547742903839</v>
      </c>
      <c r="AC351" s="10">
        <f t="shared" si="156"/>
        <v>4.8077547742903839</v>
      </c>
      <c r="AD351" s="3">
        <f t="shared" si="157"/>
        <v>697.2813305714842</v>
      </c>
      <c r="AI351" s="94">
        <f t="shared" si="158"/>
        <v>0.63409950266838644</v>
      </c>
    </row>
    <row r="352" spans="2:35">
      <c r="B352" s="39">
        <f t="shared" si="159"/>
        <v>324</v>
      </c>
      <c r="C352" s="42">
        <f t="shared" si="160"/>
        <v>6.9928057553956604</v>
      </c>
      <c r="D352" s="10">
        <f t="shared" si="161"/>
        <v>11.007194244604113</v>
      </c>
      <c r="E352" s="40">
        <f t="shared" si="162"/>
        <v>27.985611510791774</v>
      </c>
      <c r="F352" s="40">
        <f t="shared" si="163"/>
        <v>50</v>
      </c>
      <c r="G352" s="3">
        <f t="shared" si="164"/>
        <v>204.04316546762789</v>
      </c>
      <c r="H352" s="3">
        <f t="shared" si="165"/>
        <v>116.21860174682885</v>
      </c>
      <c r="I352">
        <f t="shared" si="150"/>
        <v>1.1621860174682886E-4</v>
      </c>
      <c r="J352" s="4">
        <f t="shared" si="166"/>
        <v>615.11948389559916</v>
      </c>
      <c r="K352" s="40">
        <f t="shared" si="167"/>
        <v>5.292779939269777</v>
      </c>
      <c r="L352" s="40">
        <f t="shared" si="151"/>
        <v>0.70722006073022303</v>
      </c>
      <c r="M352" s="10">
        <f t="shared" si="168"/>
        <v>4.9087547742903839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13.721446723790228</v>
      </c>
      <c r="Q352" s="42">
        <f t="shared" si="170"/>
        <v>0.53218402779839102</v>
      </c>
      <c r="R352" s="4">
        <f t="shared" si="171"/>
        <v>275126.89189531986</v>
      </c>
      <c r="S352">
        <f t="shared" si="152"/>
        <v>2.7512689189531985E-4</v>
      </c>
      <c r="T352" s="41">
        <f t="shared" si="153"/>
        <v>3.9246154699251116E-4</v>
      </c>
      <c r="U352" s="42">
        <f t="shared" si="172"/>
        <v>0.49372896385074622</v>
      </c>
      <c r="V352" s="42">
        <f t="shared" si="173"/>
        <v>0.6408878649661468</v>
      </c>
      <c r="W352" s="42">
        <f t="shared" si="174"/>
        <v>0.63428629431818884</v>
      </c>
      <c r="X352" s="42">
        <f t="shared" si="175"/>
        <v>6.6015706479579661E-3</v>
      </c>
      <c r="Y352" s="42">
        <f t="shared" si="179"/>
        <v>6.0283134994735844E-3</v>
      </c>
      <c r="Z352" s="10">
        <f t="shared" si="176"/>
        <v>15.360265344896618</v>
      </c>
      <c r="AA352">
        <f t="shared" si="154"/>
        <v>4910157.1012134533</v>
      </c>
      <c r="AB352" s="10">
        <f t="shared" si="155"/>
        <v>4.9101571012134535</v>
      </c>
      <c r="AC352" s="10">
        <f t="shared" si="156"/>
        <v>4.8091571012134535</v>
      </c>
      <c r="AD352" s="3">
        <f t="shared" si="157"/>
        <v>697.48471373654149</v>
      </c>
      <c r="AI352" s="94">
        <f t="shared" si="158"/>
        <v>0.63428629431818884</v>
      </c>
    </row>
    <row r="353" spans="2:35">
      <c r="B353" s="39">
        <f t="shared" si="159"/>
        <v>325</v>
      </c>
      <c r="C353" s="42">
        <f t="shared" si="160"/>
        <v>7.0143884892086099</v>
      </c>
      <c r="D353" s="10">
        <f t="shared" si="161"/>
        <v>10.985611510791163</v>
      </c>
      <c r="E353" s="40">
        <f t="shared" si="162"/>
        <v>28.028776978417675</v>
      </c>
      <c r="F353" s="40">
        <f t="shared" si="163"/>
        <v>50</v>
      </c>
      <c r="G353" s="3">
        <f t="shared" si="164"/>
        <v>203.9136690647502</v>
      </c>
      <c r="H353" s="3">
        <f t="shared" si="165"/>
        <v>116.21860174682885</v>
      </c>
      <c r="I353">
        <f t="shared" si="150"/>
        <v>1.1621860174682886E-4</v>
      </c>
      <c r="J353" s="4">
        <f t="shared" si="166"/>
        <v>617.01848811904915</v>
      </c>
      <c r="K353" s="40">
        <f t="shared" si="167"/>
        <v>5.3091198727649909</v>
      </c>
      <c r="L353" s="40">
        <f t="shared" si="151"/>
        <v>0.69088012723500913</v>
      </c>
      <c r="M353" s="10">
        <f t="shared" si="168"/>
        <v>4.9101571012134535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13.722697058482606</v>
      </c>
      <c r="Q353" s="42">
        <f t="shared" si="170"/>
        <v>0.53375680417908133</v>
      </c>
      <c r="R353" s="4">
        <f t="shared" si="171"/>
        <v>274565.04914458439</v>
      </c>
      <c r="S353">
        <f t="shared" si="152"/>
        <v>2.745650491445844E-4</v>
      </c>
      <c r="T353" s="41">
        <f t="shared" si="153"/>
        <v>3.9302338974324662E-4</v>
      </c>
      <c r="U353" s="42">
        <f t="shared" si="172"/>
        <v>0.49272070894241393</v>
      </c>
      <c r="V353" s="42">
        <f t="shared" si="173"/>
        <v>0.64106691880110078</v>
      </c>
      <c r="W353" s="42">
        <f t="shared" si="174"/>
        <v>0.63447130307783128</v>
      </c>
      <c r="X353" s="42">
        <f t="shared" si="175"/>
        <v>6.595615723269499E-3</v>
      </c>
      <c r="Y353" s="42">
        <f t="shared" si="179"/>
        <v>6.0386869280992525E-3</v>
      </c>
      <c r="Z353" s="10">
        <f t="shared" si="176"/>
        <v>15.36470114932394</v>
      </c>
      <c r="AA353">
        <f t="shared" si="154"/>
        <v>4911545.9105785424</v>
      </c>
      <c r="AB353" s="10">
        <f t="shared" si="155"/>
        <v>4.9115459105785426</v>
      </c>
      <c r="AC353" s="10">
        <f t="shared" si="156"/>
        <v>4.8105459105785426</v>
      </c>
      <c r="AD353" s="3">
        <f t="shared" si="157"/>
        <v>697.68613641458194</v>
      </c>
      <c r="AI353" s="94">
        <f t="shared" si="158"/>
        <v>0.63447130307783128</v>
      </c>
    </row>
    <row r="354" spans="2:35">
      <c r="B354" s="39">
        <f t="shared" si="159"/>
        <v>326</v>
      </c>
      <c r="C354" s="42">
        <f t="shared" si="160"/>
        <v>7.0359712230215594</v>
      </c>
      <c r="D354" s="10">
        <f t="shared" si="161"/>
        <v>10.964028776978212</v>
      </c>
      <c r="E354" s="40">
        <f t="shared" si="162"/>
        <v>28.071942446043575</v>
      </c>
      <c r="F354" s="40">
        <f t="shared" si="163"/>
        <v>50</v>
      </c>
      <c r="G354" s="3">
        <f t="shared" si="164"/>
        <v>203.7841726618725</v>
      </c>
      <c r="H354" s="3">
        <f t="shared" si="165"/>
        <v>116.21860174682885</v>
      </c>
      <c r="I354">
        <f t="shared" si="150"/>
        <v>1.1621860174682886E-4</v>
      </c>
      <c r="J354" s="4">
        <f t="shared" si="166"/>
        <v>618.92041914068591</v>
      </c>
      <c r="K354" s="40">
        <f t="shared" si="167"/>
        <v>5.3254849898206924</v>
      </c>
      <c r="L354" s="40">
        <f t="shared" si="151"/>
        <v>0.67451501017930759</v>
      </c>
      <c r="M354" s="10">
        <f t="shared" si="168"/>
        <v>4.9115459105785426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13.723935101075535</v>
      </c>
      <c r="Q354" s="42">
        <f t="shared" si="170"/>
        <v>0.53532943867888005</v>
      </c>
      <c r="R354" s="4">
        <f t="shared" si="171"/>
        <v>274003.10178713384</v>
      </c>
      <c r="S354">
        <f t="shared" si="152"/>
        <v>2.7400310178713383E-4</v>
      </c>
      <c r="T354" s="41">
        <f t="shared" si="153"/>
        <v>3.9358533710069719E-4</v>
      </c>
      <c r="U354" s="42">
        <f t="shared" si="172"/>
        <v>0.49171226631210097</v>
      </c>
      <c r="V354" s="42">
        <f t="shared" si="173"/>
        <v>0.64124412280287413</v>
      </c>
      <c r="W354" s="42">
        <f t="shared" si="174"/>
        <v>0.63465452846827919</v>
      </c>
      <c r="X354" s="42">
        <f t="shared" si="175"/>
        <v>6.5895943345949393E-3</v>
      </c>
      <c r="Y354" s="42">
        <f t="shared" si="179"/>
        <v>6.0490499514895147E-3</v>
      </c>
      <c r="Z354" s="10">
        <f t="shared" si="176"/>
        <v>15.369093767692597</v>
      </c>
      <c r="AA354">
        <f t="shared" si="154"/>
        <v>4912921.1987878419</v>
      </c>
      <c r="AB354" s="10">
        <f t="shared" si="155"/>
        <v>4.9129211987878421</v>
      </c>
      <c r="AC354" s="10">
        <f t="shared" si="156"/>
        <v>4.8119211987878421</v>
      </c>
      <c r="AD354" s="3">
        <f t="shared" si="157"/>
        <v>697.88559808380592</v>
      </c>
      <c r="AI354" s="94">
        <f t="shared" si="158"/>
        <v>0.63465452846827919</v>
      </c>
    </row>
    <row r="355" spans="2:35">
      <c r="B355" s="39">
        <f t="shared" si="159"/>
        <v>327</v>
      </c>
      <c r="C355" s="42">
        <f t="shared" si="160"/>
        <v>7.0575539568345089</v>
      </c>
      <c r="D355" s="10">
        <f t="shared" si="161"/>
        <v>10.942446043165262</v>
      </c>
      <c r="E355" s="40">
        <f t="shared" si="162"/>
        <v>28.115107913669476</v>
      </c>
      <c r="F355" s="40">
        <f t="shared" si="163"/>
        <v>50</v>
      </c>
      <c r="G355" s="3">
        <f t="shared" si="164"/>
        <v>203.65467625899481</v>
      </c>
      <c r="H355" s="3">
        <f t="shared" si="165"/>
        <v>116.21860174682885</v>
      </c>
      <c r="I355">
        <f t="shared" si="150"/>
        <v>1.1621860174682886E-4</v>
      </c>
      <c r="J355" s="4">
        <f t="shared" si="166"/>
        <v>620.8252769605092</v>
      </c>
      <c r="K355" s="40">
        <f t="shared" si="167"/>
        <v>5.341875290436878</v>
      </c>
      <c r="L355" s="40">
        <f t="shared" si="151"/>
        <v>0.65812470956312197</v>
      </c>
      <c r="M355" s="10">
        <f t="shared" si="168"/>
        <v>4.9129211987878421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13.725160855438244</v>
      </c>
      <c r="Q355" s="42">
        <f t="shared" si="170"/>
        <v>0.53690193273124653</v>
      </c>
      <c r="R355" s="4">
        <f t="shared" si="171"/>
        <v>273441.05095999781</v>
      </c>
      <c r="S355">
        <f t="shared" si="152"/>
        <v>2.734410509599978E-4</v>
      </c>
      <c r="T355" s="41">
        <f t="shared" si="153"/>
        <v>3.9414738792783321E-4</v>
      </c>
      <c r="U355" s="42">
        <f t="shared" si="172"/>
        <v>0.49070363800026401</v>
      </c>
      <c r="V355" s="42">
        <f t="shared" si="173"/>
        <v>0.64141947648008601</v>
      </c>
      <c r="W355" s="42">
        <f t="shared" si="174"/>
        <v>0.63483597001487413</v>
      </c>
      <c r="X355" s="42">
        <f t="shared" si="175"/>
        <v>6.5835064652118858E-3</v>
      </c>
      <c r="Y355" s="42">
        <f t="shared" si="179"/>
        <v>6.0594024762497768E-3</v>
      </c>
      <c r="Z355" s="10">
        <f t="shared" si="176"/>
        <v>15.373443188615596</v>
      </c>
      <c r="AA355">
        <f t="shared" si="154"/>
        <v>4914282.9622761887</v>
      </c>
      <c r="AB355" s="10">
        <f t="shared" si="155"/>
        <v>4.9142829622761885</v>
      </c>
      <c r="AC355" s="10">
        <f t="shared" si="156"/>
        <v>4.8132829622761886</v>
      </c>
      <c r="AD355" s="3">
        <f t="shared" si="157"/>
        <v>698.08309822714841</v>
      </c>
      <c r="AI355" s="94">
        <f t="shared" si="158"/>
        <v>0.63483597001487413</v>
      </c>
    </row>
    <row r="356" spans="2:35">
      <c r="B356" s="39">
        <f t="shared" si="159"/>
        <v>328</v>
      </c>
      <c r="C356" s="42">
        <f t="shared" si="160"/>
        <v>7.0791366906474584</v>
      </c>
      <c r="D356" s="10">
        <f t="shared" si="161"/>
        <v>10.920863309352312</v>
      </c>
      <c r="E356" s="40">
        <f t="shared" si="162"/>
        <v>28.158273381295377</v>
      </c>
      <c r="F356" s="40">
        <f t="shared" si="163"/>
        <v>50</v>
      </c>
      <c r="G356" s="3">
        <f t="shared" si="164"/>
        <v>203.52517985611712</v>
      </c>
      <c r="H356" s="3">
        <f t="shared" si="165"/>
        <v>116.21860174682885</v>
      </c>
      <c r="I356">
        <f t="shared" si="150"/>
        <v>1.1621860174682886E-4</v>
      </c>
      <c r="J356" s="4">
        <f t="shared" si="166"/>
        <v>622.73306157851903</v>
      </c>
      <c r="K356" s="40">
        <f t="shared" si="167"/>
        <v>5.3582907746135477</v>
      </c>
      <c r="L356" s="40">
        <f t="shared" si="151"/>
        <v>0.64170922538645225</v>
      </c>
      <c r="M356" s="10">
        <f t="shared" si="168"/>
        <v>4.9142829622761885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13.72637432539709</v>
      </c>
      <c r="Q356" s="42">
        <f t="shared" si="170"/>
        <v>0.53847428776844064</v>
      </c>
      <c r="R356" s="4">
        <f t="shared" si="171"/>
        <v>272878.8978002058</v>
      </c>
      <c r="S356">
        <f t="shared" si="152"/>
        <v>2.7287889780020581E-4</v>
      </c>
      <c r="T356" s="41">
        <f t="shared" si="153"/>
        <v>3.947095410876252E-4</v>
      </c>
      <c r="U356" s="42">
        <f t="shared" si="172"/>
        <v>0.48969482604735926</v>
      </c>
      <c r="V356" s="42">
        <f t="shared" si="173"/>
        <v>0.64159297934707871</v>
      </c>
      <c r="W356" s="42">
        <f t="shared" si="174"/>
        <v>0.63501562724726446</v>
      </c>
      <c r="X356" s="42">
        <f t="shared" si="175"/>
        <v>6.5773520998142487E-3</v>
      </c>
      <c r="Y356" s="42">
        <f t="shared" si="179"/>
        <v>6.0697444089553186E-3</v>
      </c>
      <c r="Z356" s="10">
        <f t="shared" si="176"/>
        <v>15.377749400812787</v>
      </c>
      <c r="AA356">
        <f t="shared" si="154"/>
        <v>4915631.1975118741</v>
      </c>
      <c r="AB356" s="10">
        <f t="shared" si="155"/>
        <v>4.9156311975118738</v>
      </c>
      <c r="AC356" s="10">
        <f t="shared" si="156"/>
        <v>4.8146311975118739</v>
      </c>
      <c r="AD356" s="3">
        <f t="shared" si="157"/>
        <v>698.27863633239656</v>
      </c>
      <c r="AI356" s="94">
        <f t="shared" si="158"/>
        <v>0.63501562724726446</v>
      </c>
    </row>
    <row r="357" spans="2:35">
      <c r="B357" s="39">
        <f t="shared" si="159"/>
        <v>329</v>
      </c>
      <c r="C357" s="42">
        <f t="shared" si="160"/>
        <v>7.1007194244604079</v>
      </c>
      <c r="D357" s="10">
        <f t="shared" si="161"/>
        <v>10.899280575539361</v>
      </c>
      <c r="E357" s="40">
        <f t="shared" si="162"/>
        <v>28.201438848921278</v>
      </c>
      <c r="F357" s="40">
        <f t="shared" si="163"/>
        <v>50</v>
      </c>
      <c r="G357" s="3">
        <f t="shared" si="164"/>
        <v>203.39568345323943</v>
      </c>
      <c r="H357" s="3">
        <f t="shared" si="165"/>
        <v>116.21860174682885</v>
      </c>
      <c r="I357">
        <f t="shared" si="150"/>
        <v>1.1621860174682886E-4</v>
      </c>
      <c r="J357" s="4">
        <f t="shared" si="166"/>
        <v>624.64377299471585</v>
      </c>
      <c r="K357" s="40">
        <f t="shared" si="167"/>
        <v>5.3747314423507069</v>
      </c>
      <c r="L357" s="40">
        <f t="shared" si="151"/>
        <v>0.62526855764929312</v>
      </c>
      <c r="M357" s="10">
        <f t="shared" si="168"/>
        <v>4.9156311975118738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13.727575514736353</v>
      </c>
      <c r="Q357" s="42">
        <f t="shared" si="170"/>
        <v>0.54004650522153574</v>
      </c>
      <c r="R357" s="4">
        <f t="shared" si="171"/>
        <v>272316.64344478713</v>
      </c>
      <c r="S357">
        <f t="shared" si="152"/>
        <v>2.7231664344478713E-4</v>
      </c>
      <c r="T357" s="41">
        <f t="shared" si="153"/>
        <v>3.9527179544304389E-4</v>
      </c>
      <c r="U357" s="42">
        <f t="shared" si="172"/>
        <v>0.48868583249384268</v>
      </c>
      <c r="V357" s="42">
        <f t="shared" si="173"/>
        <v>0.64176463092319147</v>
      </c>
      <c r="W357" s="42">
        <f t="shared" si="174"/>
        <v>0.635193499699513</v>
      </c>
      <c r="X357" s="42">
        <f t="shared" si="175"/>
        <v>6.5711312236784725E-3</v>
      </c>
      <c r="Y357" s="42">
        <f t="shared" si="179"/>
        <v>6.0800756561517639E-3</v>
      </c>
      <c r="Z357" s="10">
        <f t="shared" si="176"/>
        <v>15.382012393110056</v>
      </c>
      <c r="AA357">
        <f t="shared" si="154"/>
        <v>4916965.9009963833</v>
      </c>
      <c r="AB357" s="10">
        <f t="shared" si="155"/>
        <v>4.9169659009963835</v>
      </c>
      <c r="AC357" s="10">
        <f t="shared" si="156"/>
        <v>4.8159659009963836</v>
      </c>
      <c r="AD357" s="3">
        <f t="shared" si="157"/>
        <v>698.47221189215134</v>
      </c>
      <c r="AI357" s="94">
        <f t="shared" si="158"/>
        <v>0.635193499699513</v>
      </c>
    </row>
    <row r="358" spans="2:35">
      <c r="B358" s="39">
        <f t="shared" si="159"/>
        <v>330</v>
      </c>
      <c r="C358" s="42">
        <f t="shared" si="160"/>
        <v>7.1223021582733574</v>
      </c>
      <c r="D358" s="10">
        <f t="shared" si="161"/>
        <v>10.877697841726411</v>
      </c>
      <c r="E358" s="40">
        <f t="shared" si="162"/>
        <v>28.244604316547179</v>
      </c>
      <c r="F358" s="40">
        <f t="shared" si="163"/>
        <v>50</v>
      </c>
      <c r="G358" s="3">
        <f t="shared" si="164"/>
        <v>203.26618705036174</v>
      </c>
      <c r="H358" s="3">
        <f t="shared" si="165"/>
        <v>116.21860174682885</v>
      </c>
      <c r="I358">
        <f t="shared" si="150"/>
        <v>1.1621860174682886E-4</v>
      </c>
      <c r="J358" s="4">
        <f t="shared" si="166"/>
        <v>626.5574112090992</v>
      </c>
      <c r="K358" s="40">
        <f t="shared" si="167"/>
        <v>5.391197293648351</v>
      </c>
      <c r="L358" s="40">
        <f t="shared" si="151"/>
        <v>0.60880270635164901</v>
      </c>
      <c r="M358" s="10">
        <f t="shared" si="168"/>
        <v>4.9169659009963835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13.728764427198071</v>
      </c>
      <c r="Q358" s="42">
        <f t="shared" si="170"/>
        <v>0.54161858652043193</v>
      </c>
      <c r="R358" s="4">
        <f t="shared" si="171"/>
        <v>271754.28903077159</v>
      </c>
      <c r="S358">
        <f t="shared" si="152"/>
        <v>2.7175428903077157E-4</v>
      </c>
      <c r="T358" s="41">
        <f t="shared" si="153"/>
        <v>3.9583414985705945E-4</v>
      </c>
      <c r="U358" s="42">
        <f t="shared" si="172"/>
        <v>0.48767665938017107</v>
      </c>
      <c r="V358" s="42">
        <f t="shared" si="173"/>
        <v>0.64193443073216161</v>
      </c>
      <c r="W358" s="42">
        <f t="shared" si="174"/>
        <v>0.63536958691006096</v>
      </c>
      <c r="X358" s="42">
        <f t="shared" si="175"/>
        <v>6.5648438221006522E-3</v>
      </c>
      <c r="Y358" s="42">
        <f t="shared" si="179"/>
        <v>6.0903961243546625E-3</v>
      </c>
      <c r="Z358" s="10">
        <f t="shared" si="176"/>
        <v>15.386232154436344</v>
      </c>
      <c r="AA358">
        <f t="shared" si="154"/>
        <v>4918287.0692634722</v>
      </c>
      <c r="AB358" s="10">
        <f t="shared" si="155"/>
        <v>4.9182870692634726</v>
      </c>
      <c r="AC358" s="10">
        <f t="shared" si="156"/>
        <v>4.8172870692634726</v>
      </c>
      <c r="AD358" s="3">
        <f t="shared" si="157"/>
        <v>698.66382440369432</v>
      </c>
      <c r="AI358" s="94">
        <f t="shared" si="158"/>
        <v>0.63536958691006096</v>
      </c>
    </row>
    <row r="359" spans="2:35">
      <c r="B359" s="39">
        <f t="shared" si="159"/>
        <v>331</v>
      </c>
      <c r="C359" s="42">
        <f t="shared" si="160"/>
        <v>7.1438848920863069</v>
      </c>
      <c r="D359" s="10">
        <f t="shared" si="161"/>
        <v>10.85611510791346</v>
      </c>
      <c r="E359" s="40">
        <f t="shared" si="162"/>
        <v>28.287769784173079</v>
      </c>
      <c r="F359" s="40">
        <f t="shared" si="163"/>
        <v>50</v>
      </c>
      <c r="G359" s="3">
        <f t="shared" si="164"/>
        <v>203.13669064748404</v>
      </c>
      <c r="H359" s="3">
        <f t="shared" si="165"/>
        <v>116.21860174682885</v>
      </c>
      <c r="I359">
        <f t="shared" ref="I359:I422" si="180">H359/1000^2</f>
        <v>1.1621860174682886E-4</v>
      </c>
      <c r="J359" s="4">
        <f t="shared" si="166"/>
        <v>628.47397622166932</v>
      </c>
      <c r="K359" s="40">
        <f t="shared" si="167"/>
        <v>5.407688328506481</v>
      </c>
      <c r="L359" s="40">
        <f t="shared" ref="L359:L422" si="181">IF((gstar-K359)&lt;0,0,gstar-K359)</f>
        <v>0.59231167149351904</v>
      </c>
      <c r="M359" s="10">
        <f t="shared" si="168"/>
        <v>4.9182870692634726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13.729941066481301</v>
      </c>
      <c r="Q359" s="42">
        <f t="shared" si="170"/>
        <v>0.54319053309386911</v>
      </c>
      <c r="R359" s="4">
        <f t="shared" si="171"/>
        <v>271191.83569518849</v>
      </c>
      <c r="S359">
        <f t="shared" ref="S359:S422" si="182">R359/1000^3</f>
        <v>2.7119183569518851E-4</v>
      </c>
      <c r="T359" s="41">
        <f t="shared" ref="T359:T422" si="183">(vc/1000^3-S359)</f>
        <v>3.9639660319264251E-4</v>
      </c>
      <c r="U359" s="42">
        <f t="shared" si="172"/>
        <v>0.48666730874680048</v>
      </c>
      <c r="V359" s="42">
        <f t="shared" si="173"/>
        <v>0.64210237830384931</v>
      </c>
      <c r="W359" s="42">
        <f t="shared" si="174"/>
        <v>0.63554388842160703</v>
      </c>
      <c r="X359" s="42">
        <f t="shared" si="175"/>
        <v>6.5584898822422799E-3</v>
      </c>
      <c r="Y359" s="42">
        <f t="shared" si="179"/>
        <v>6.100705720051976E-3</v>
      </c>
      <c r="Z359" s="10">
        <f t="shared" si="176"/>
        <v>15.390408673827936</v>
      </c>
      <c r="AA359">
        <f t="shared" ref="AA359:AA422" si="184">Z359*rat*to+patm*1000000</f>
        <v>4919594.698880503</v>
      </c>
      <c r="AB359" s="10">
        <f t="shared" ref="AB359:AB422" si="185">AA359/1000000</f>
        <v>4.9195946988805028</v>
      </c>
      <c r="AC359" s="10">
        <f t="shared" ref="AC359:AC422" si="186">AB359-patm</f>
        <v>4.8185946988805028</v>
      </c>
      <c r="AD359" s="3">
        <f t="shared" ref="AD359:AD422" si="187">AC359*1000000/6895</f>
        <v>698.85347336918096</v>
      </c>
      <c r="AI359" s="94">
        <f t="shared" ref="AI359:AI422" si="188">($M359-patm)*1000000*$I359/SQRT(rat*to)*SQRT(k)*(2/(k+1))^((k+1)/2/(k-1))</f>
        <v>0.63554388842160703</v>
      </c>
    </row>
    <row r="360" spans="2:35">
      <c r="B360" s="39">
        <f t="shared" ref="B360:B423" si="189">1+B359</f>
        <v>332</v>
      </c>
      <c r="C360" s="42">
        <f t="shared" ref="C360:C423" si="190">xincp+C359</f>
        <v>7.1654676258992565</v>
      </c>
      <c r="D360" s="10">
        <f t="shared" ref="D360:D423" si="191">(F360-E360)/2</f>
        <v>10.83453237410051</v>
      </c>
      <c r="E360" s="40">
        <f t="shared" ref="E360:E423" si="192">E359+ci*2*xincp</f>
        <v>28.33093525179898</v>
      </c>
      <c r="F360" s="40">
        <f t="shared" ref="F360:F423" si="193">F359-osi*2*xincp</f>
        <v>50</v>
      </c>
      <c r="G360" s="3">
        <f t="shared" ref="G360:G423" si="194">G359-ei*n*2*xincp</f>
        <v>203.00719424460635</v>
      </c>
      <c r="H360" s="3">
        <f t="shared" ref="H360:H423" si="195">PI()/4*(dto+erate*(two-D360)/two)^2</f>
        <v>116.21860174682885</v>
      </c>
      <c r="I360">
        <f t="shared" si="180"/>
        <v>1.1621860174682886E-4</v>
      </c>
      <c r="J360" s="4">
        <f t="shared" ref="J360:J423" si="196">PI()/4*dc^2-PI()/4*(F360^2-E360^2)</f>
        <v>630.39346803242574</v>
      </c>
      <c r="K360" s="40">
        <f t="shared" ref="K360:K423" si="197">J360/H360</f>
        <v>5.4242045469250941</v>
      </c>
      <c r="L360" s="40">
        <f t="shared" si="181"/>
        <v>0.57579545307490587</v>
      </c>
      <c r="M360" s="10">
        <f t="shared" ref="M360:M423" si="198">AB359</f>
        <v>4.9195946988805028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13.731105436243386</v>
      </c>
      <c r="Q360" s="42">
        <f t="shared" ref="Q360:Q423" si="200">xincp/P360+Q359</f>
        <v>0.54476234636943988</v>
      </c>
      <c r="R360" s="4">
        <f t="shared" ref="R360:R423" si="201">PI()/4*(F360^2-E360^2)*G360</f>
        <v>270629.28457506746</v>
      </c>
      <c r="S360">
        <f t="shared" si="182"/>
        <v>2.7062928457506744E-4</v>
      </c>
      <c r="T360" s="41">
        <f t="shared" si="183"/>
        <v>3.9695915431276358E-4</v>
      </c>
      <c r="U360" s="42">
        <f t="shared" ref="U360:U423" si="202">rhopgrain*R360/1000^2</f>
        <v>0.48565778263418724</v>
      </c>
      <c r="V360" s="42">
        <f t="shared" ref="V360:V423" si="203">(U359-U360)/(Q360-Q359)</f>
        <v>0.64226847317258462</v>
      </c>
      <c r="W360" s="42">
        <f t="shared" ref="W360:W423" si="204">IF(V360&lt;AI360,IF(AB359&gt;pbd,AI360,0),AI360)</f>
        <v>0.63571640378128447</v>
      </c>
      <c r="X360" s="42">
        <f t="shared" ref="X360:X423" si="205">V360-W360</f>
        <v>6.5520693913001526E-3</v>
      </c>
      <c r="Y360" s="42">
        <f t="shared" si="179"/>
        <v>6.1110043497036824E-3</v>
      </c>
      <c r="Z360" s="10">
        <f t="shared" ref="Z360:Z423" si="206">Y360/T360</f>
        <v>15.394541940425514</v>
      </c>
      <c r="AA360">
        <f t="shared" si="184"/>
        <v>4920888.7864475222</v>
      </c>
      <c r="AB360" s="10">
        <f t="shared" si="185"/>
        <v>4.9208887864475219</v>
      </c>
      <c r="AC360" s="10">
        <f t="shared" si="186"/>
        <v>4.8198887864475219</v>
      </c>
      <c r="AD360" s="3">
        <f t="shared" si="187"/>
        <v>699.04115829550722</v>
      </c>
      <c r="AI360" s="94">
        <f t="shared" si="188"/>
        <v>0.63571640378128447</v>
      </c>
    </row>
    <row r="361" spans="2:35">
      <c r="B361" s="39">
        <f t="shared" si="189"/>
        <v>333</v>
      </c>
      <c r="C361" s="42">
        <f t="shared" si="190"/>
        <v>7.187050359712206</v>
      </c>
      <c r="D361" s="10">
        <f t="shared" si="191"/>
        <v>10.81294964028756</v>
      </c>
      <c r="E361" s="40">
        <f t="shared" si="192"/>
        <v>28.374100719424881</v>
      </c>
      <c r="F361" s="40">
        <f t="shared" si="193"/>
        <v>50</v>
      </c>
      <c r="G361" s="3">
        <f t="shared" si="194"/>
        <v>202.87769784172866</v>
      </c>
      <c r="H361" s="3">
        <f t="shared" si="195"/>
        <v>116.21860174682885</v>
      </c>
      <c r="I361">
        <f t="shared" si="180"/>
        <v>1.1621860174682886E-4</v>
      </c>
      <c r="J361" s="4">
        <f t="shared" si="196"/>
        <v>632.31588664136916</v>
      </c>
      <c r="K361" s="40">
        <f t="shared" si="197"/>
        <v>5.4407459489041958</v>
      </c>
      <c r="L361" s="40">
        <f t="shared" si="181"/>
        <v>0.55925405109580417</v>
      </c>
      <c r="M361" s="10">
        <f t="shared" si="198"/>
        <v>4.9208887864475219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13.7322575400992</v>
      </c>
      <c r="Q361" s="42">
        <f t="shared" si="200"/>
        <v>0.54633402777360274</v>
      </c>
      <c r="R361" s="4">
        <f t="shared" si="201"/>
        <v>270066.63680743793</v>
      </c>
      <c r="S361">
        <f t="shared" si="182"/>
        <v>2.700666368074379E-4</v>
      </c>
      <c r="T361" s="41">
        <f t="shared" si="183"/>
        <v>3.9752180208039311E-4</v>
      </c>
      <c r="U361" s="42">
        <f t="shared" si="202"/>
        <v>0.48464808308278767</v>
      </c>
      <c r="V361" s="42">
        <f t="shared" si="203"/>
        <v>0.64243271487797049</v>
      </c>
      <c r="W361" s="42">
        <f t="shared" si="204"/>
        <v>0.63588713254053775</v>
      </c>
      <c r="X361" s="42">
        <f t="shared" si="205"/>
        <v>6.5455823374327426E-3</v>
      </c>
      <c r="Y361" s="42">
        <f t="shared" si="179"/>
        <v>6.1212919197428427E-3</v>
      </c>
      <c r="Z361" s="10">
        <f t="shared" si="206"/>
        <v>15.398631943474886</v>
      </c>
      <c r="AA361">
        <f t="shared" si="184"/>
        <v>4922169.3285974925</v>
      </c>
      <c r="AB361" s="10">
        <f t="shared" si="185"/>
        <v>4.9221693285974926</v>
      </c>
      <c r="AC361" s="10">
        <f t="shared" si="186"/>
        <v>4.8211693285974926</v>
      </c>
      <c r="AD361" s="3">
        <f t="shared" si="187"/>
        <v>699.22687869434264</v>
      </c>
      <c r="AI361" s="94">
        <f t="shared" si="188"/>
        <v>0.63588713254053775</v>
      </c>
    </row>
    <row r="362" spans="2:35">
      <c r="B362" s="39">
        <f t="shared" si="189"/>
        <v>334</v>
      </c>
      <c r="C362" s="42">
        <f t="shared" si="190"/>
        <v>7.2086330935251555</v>
      </c>
      <c r="D362" s="10">
        <f t="shared" si="191"/>
        <v>10.791366906474609</v>
      </c>
      <c r="E362" s="40">
        <f t="shared" si="192"/>
        <v>28.417266187050782</v>
      </c>
      <c r="F362" s="40">
        <f t="shared" si="193"/>
        <v>50</v>
      </c>
      <c r="G362" s="3">
        <f t="shared" si="194"/>
        <v>202.74820143885097</v>
      </c>
      <c r="H362" s="3">
        <f t="shared" si="195"/>
        <v>116.21860174682885</v>
      </c>
      <c r="I362">
        <f t="shared" si="180"/>
        <v>1.1621860174682886E-4</v>
      </c>
      <c r="J362" s="4">
        <f t="shared" si="196"/>
        <v>634.24123204849911</v>
      </c>
      <c r="K362" s="40">
        <f t="shared" si="197"/>
        <v>5.4573125344437816</v>
      </c>
      <c r="L362" s="40">
        <f t="shared" si="181"/>
        <v>0.54268746555621838</v>
      </c>
      <c r="M362" s="10">
        <f t="shared" si="198"/>
        <v>4.9221693285974926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13.733397381621431</v>
      </c>
      <c r="Q362" s="42">
        <f t="shared" si="200"/>
        <v>0.5479055787316951</v>
      </c>
      <c r="R362" s="4">
        <f t="shared" si="201"/>
        <v>269503.89352932945</v>
      </c>
      <c r="S362">
        <f t="shared" si="182"/>
        <v>2.6950389352932945E-4</v>
      </c>
      <c r="T362" s="41">
        <f t="shared" si="183"/>
        <v>3.9808454535850157E-4</v>
      </c>
      <c r="U362" s="42">
        <f t="shared" si="202"/>
        <v>0.48363821213305813</v>
      </c>
      <c r="V362" s="42">
        <f t="shared" si="203"/>
        <v>0.6425951029646414</v>
      </c>
      <c r="W362" s="42">
        <f t="shared" si="204"/>
        <v>0.63605607425515376</v>
      </c>
      <c r="X362" s="42">
        <f t="shared" si="205"/>
        <v>6.5390287094876376E-3</v>
      </c>
      <c r="Y362" s="42">
        <f t="shared" si="179"/>
        <v>6.1315683365762317E-3</v>
      </c>
      <c r="Z362" s="10">
        <f t="shared" si="206"/>
        <v>15.402678672326621</v>
      </c>
      <c r="AA362">
        <f t="shared" si="184"/>
        <v>4923436.3219961757</v>
      </c>
      <c r="AB362" s="10">
        <f t="shared" si="185"/>
        <v>4.9234363219961761</v>
      </c>
      <c r="AC362" s="10">
        <f t="shared" si="186"/>
        <v>4.8224363219961761</v>
      </c>
      <c r="AD362" s="3">
        <f t="shared" si="187"/>
        <v>699.41063408211392</v>
      </c>
      <c r="AI362" s="94">
        <f t="shared" si="188"/>
        <v>0.63605607425515376</v>
      </c>
    </row>
    <row r="363" spans="2:35">
      <c r="B363" s="39">
        <f t="shared" si="189"/>
        <v>335</v>
      </c>
      <c r="C363" s="42">
        <f t="shared" si="190"/>
        <v>7.230215827338105</v>
      </c>
      <c r="D363" s="10">
        <f t="shared" si="191"/>
        <v>10.769784172661659</v>
      </c>
      <c r="E363" s="40">
        <f t="shared" si="192"/>
        <v>28.460431654676682</v>
      </c>
      <c r="F363" s="40">
        <f t="shared" si="193"/>
        <v>50</v>
      </c>
      <c r="G363" s="3">
        <f t="shared" si="194"/>
        <v>202.61870503597328</v>
      </c>
      <c r="H363" s="3">
        <f t="shared" si="195"/>
        <v>116.21860174682885</v>
      </c>
      <c r="I363">
        <f t="shared" si="180"/>
        <v>1.1621860174682886E-4</v>
      </c>
      <c r="J363" s="4">
        <f t="shared" si="196"/>
        <v>636.16950425381583</v>
      </c>
      <c r="K363" s="40">
        <f t="shared" si="197"/>
        <v>5.473904303543855</v>
      </c>
      <c r="L363" s="40">
        <f t="shared" si="181"/>
        <v>0.52609569645614496</v>
      </c>
      <c r="M363" s="10">
        <f t="shared" si="198"/>
        <v>4.9234363219961761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13.734524964340551</v>
      </c>
      <c r="Q363" s="42">
        <f t="shared" si="200"/>
        <v>0.54947700066794591</v>
      </c>
      <c r="R363" s="4">
        <f t="shared" si="201"/>
        <v>268941.05587777152</v>
      </c>
      <c r="S363">
        <f t="shared" si="182"/>
        <v>2.6894105587777151E-4</v>
      </c>
      <c r="T363" s="41">
        <f t="shared" si="183"/>
        <v>3.9864738301005951E-4</v>
      </c>
      <c r="U363" s="42">
        <f t="shared" si="202"/>
        <v>0.48262817182545487</v>
      </c>
      <c r="V363" s="42">
        <f t="shared" si="203"/>
        <v>0.64275563698256299</v>
      </c>
      <c r="W363" s="42">
        <f t="shared" si="204"/>
        <v>0.63622322848524759</v>
      </c>
      <c r="X363" s="42">
        <f t="shared" si="205"/>
        <v>6.5324084973154006E-3</v>
      </c>
      <c r="Y363" s="42">
        <f t="shared" si="179"/>
        <v>6.1418335065854647E-3</v>
      </c>
      <c r="Z363" s="10">
        <f t="shared" si="206"/>
        <v>15.406682116436924</v>
      </c>
      <c r="AA363">
        <f t="shared" si="184"/>
        <v>4924689.7633424075</v>
      </c>
      <c r="AB363" s="10">
        <f t="shared" si="185"/>
        <v>4.9246897633424078</v>
      </c>
      <c r="AC363" s="10">
        <f t="shared" si="186"/>
        <v>4.8236897633424078</v>
      </c>
      <c r="AD363" s="3">
        <f t="shared" si="187"/>
        <v>699.5924239800446</v>
      </c>
      <c r="AI363" s="94">
        <f t="shared" si="188"/>
        <v>0.63622322848524759</v>
      </c>
    </row>
    <row r="364" spans="2:35">
      <c r="B364" s="39">
        <f t="shared" si="189"/>
        <v>336</v>
      </c>
      <c r="C364" s="42">
        <f t="shared" si="190"/>
        <v>7.2517985611510545</v>
      </c>
      <c r="D364" s="10">
        <f t="shared" si="191"/>
        <v>10.748201438848708</v>
      </c>
      <c r="E364" s="40">
        <f t="shared" si="192"/>
        <v>28.503597122302583</v>
      </c>
      <c r="F364" s="40">
        <f t="shared" si="193"/>
        <v>50</v>
      </c>
      <c r="G364" s="3">
        <f t="shared" si="194"/>
        <v>202.48920863309559</v>
      </c>
      <c r="H364" s="3">
        <f t="shared" si="195"/>
        <v>116.21860174682885</v>
      </c>
      <c r="I364">
        <f t="shared" si="180"/>
        <v>1.1621860174682886E-4</v>
      </c>
      <c r="J364" s="4">
        <f t="shared" si="196"/>
        <v>638.10070325731908</v>
      </c>
      <c r="K364" s="40">
        <f t="shared" si="197"/>
        <v>5.4905212562044126</v>
      </c>
      <c r="L364" s="40">
        <f t="shared" si="181"/>
        <v>0.50947874379558744</v>
      </c>
      <c r="M364" s="10">
        <f t="shared" si="198"/>
        <v>4.9246897633424078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13.735640291745126</v>
      </c>
      <c r="Q364" s="42">
        <f t="shared" si="200"/>
        <v>0.55104829500548913</v>
      </c>
      <c r="R364" s="4">
        <f t="shared" si="201"/>
        <v>268378.12498979369</v>
      </c>
      <c r="S364">
        <f t="shared" si="182"/>
        <v>2.6837812498979369E-4</v>
      </c>
      <c r="T364" s="41">
        <f t="shared" si="183"/>
        <v>3.9921031389803733E-4</v>
      </c>
      <c r="U364" s="42">
        <f t="shared" si="202"/>
        <v>0.48161796420043423</v>
      </c>
      <c r="V364" s="42">
        <f t="shared" si="203"/>
        <v>0.64291431648645336</v>
      </c>
      <c r="W364" s="42">
        <f t="shared" si="204"/>
        <v>0.63638859479529686</v>
      </c>
      <c r="X364" s="42">
        <f t="shared" si="205"/>
        <v>6.5257216911565052E-3</v>
      </c>
      <c r="Y364" s="42">
        <f t="shared" si="179"/>
        <v>6.1520873361271622E-3</v>
      </c>
      <c r="Z364" s="10">
        <f t="shared" si="206"/>
        <v>15.4106422653661</v>
      </c>
      <c r="AA364">
        <f t="shared" si="184"/>
        <v>4925929.6493676137</v>
      </c>
      <c r="AB364" s="10">
        <f t="shared" si="185"/>
        <v>4.9259296493676139</v>
      </c>
      <c r="AC364" s="10">
        <f t="shared" si="186"/>
        <v>4.8249296493676139</v>
      </c>
      <c r="AD364" s="3">
        <f t="shared" si="187"/>
        <v>699.77224791408469</v>
      </c>
      <c r="AI364" s="94">
        <f t="shared" si="188"/>
        <v>0.63638859479529686</v>
      </c>
    </row>
    <row r="365" spans="2:35">
      <c r="B365" s="39">
        <f t="shared" si="189"/>
        <v>337</v>
      </c>
      <c r="C365" s="42">
        <f t="shared" si="190"/>
        <v>7.273381294964004</v>
      </c>
      <c r="D365" s="10">
        <f t="shared" si="191"/>
        <v>10.726618705035758</v>
      </c>
      <c r="E365" s="40">
        <f t="shared" si="192"/>
        <v>28.546762589928484</v>
      </c>
      <c r="F365" s="40">
        <f t="shared" si="193"/>
        <v>50</v>
      </c>
      <c r="G365" s="3">
        <f t="shared" si="194"/>
        <v>202.35971223021789</v>
      </c>
      <c r="H365" s="3">
        <f t="shared" si="195"/>
        <v>116.21860174682885</v>
      </c>
      <c r="I365">
        <f t="shared" si="180"/>
        <v>1.1621860174682886E-4</v>
      </c>
      <c r="J365" s="4">
        <f t="shared" si="196"/>
        <v>640.0348290590091</v>
      </c>
      <c r="K365" s="40">
        <f t="shared" si="197"/>
        <v>5.5071633924254568</v>
      </c>
      <c r="L365" s="40">
        <f t="shared" si="181"/>
        <v>0.49283660757454317</v>
      </c>
      <c r="M365" s="10">
        <f t="shared" si="198"/>
        <v>4.9259296493676139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13.736743367281461</v>
      </c>
      <c r="Q365" s="42">
        <f t="shared" si="200"/>
        <v>0.55261946316637622</v>
      </c>
      <c r="R365" s="4">
        <f t="shared" si="201"/>
        <v>267815.10200242547</v>
      </c>
      <c r="S365">
        <f t="shared" si="182"/>
        <v>2.6781510200242546E-4</v>
      </c>
      <c r="T365" s="41">
        <f t="shared" si="183"/>
        <v>3.9977333688540555E-4</v>
      </c>
      <c r="U365" s="42">
        <f t="shared" si="202"/>
        <v>0.4806075912984526</v>
      </c>
      <c r="V365" s="42">
        <f t="shared" si="203"/>
        <v>0.64307114103634433</v>
      </c>
      <c r="W365" s="42">
        <f t="shared" si="204"/>
        <v>0.63655217275407938</v>
      </c>
      <c r="X365" s="42">
        <f t="shared" si="205"/>
        <v>6.5189682822649475E-3</v>
      </c>
      <c r="Y365" s="42">
        <f t="shared" si="179"/>
        <v>6.1623297315340896E-3</v>
      </c>
      <c r="Z365" s="10">
        <f t="shared" si="206"/>
        <v>15.414559108779464</v>
      </c>
      <c r="AA365">
        <f t="shared" si="184"/>
        <v>4927155.976836103</v>
      </c>
      <c r="AB365" s="10">
        <f t="shared" si="185"/>
        <v>4.9271559768361026</v>
      </c>
      <c r="AC365" s="10">
        <f t="shared" si="186"/>
        <v>4.8261559768361026</v>
      </c>
      <c r="AD365" s="3">
        <f t="shared" si="187"/>
        <v>699.95010541495333</v>
      </c>
      <c r="AI365" s="94">
        <f t="shared" si="188"/>
        <v>0.63655217275407938</v>
      </c>
    </row>
    <row r="366" spans="2:35">
      <c r="B366" s="39">
        <f t="shared" si="189"/>
        <v>338</v>
      </c>
      <c r="C366" s="42">
        <f t="shared" si="190"/>
        <v>7.2949640287769535</v>
      </c>
      <c r="D366" s="10">
        <f t="shared" si="191"/>
        <v>10.705035971222808</v>
      </c>
      <c r="E366" s="40">
        <f t="shared" si="192"/>
        <v>28.589928057554385</v>
      </c>
      <c r="F366" s="40">
        <f t="shared" si="193"/>
        <v>50</v>
      </c>
      <c r="G366" s="3">
        <f t="shared" si="194"/>
        <v>202.2302158273402</v>
      </c>
      <c r="H366" s="3">
        <f t="shared" si="195"/>
        <v>116.21860174682885</v>
      </c>
      <c r="I366">
        <f t="shared" si="180"/>
        <v>1.1621860174682886E-4</v>
      </c>
      <c r="J366" s="4">
        <f t="shared" si="196"/>
        <v>641.97188165888588</v>
      </c>
      <c r="K366" s="40">
        <f t="shared" si="197"/>
        <v>5.5238307122069878</v>
      </c>
      <c r="L366" s="40">
        <f t="shared" si="181"/>
        <v>0.47616928779301215</v>
      </c>
      <c r="M366" s="10">
        <f t="shared" si="198"/>
        <v>4.9271559768361026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13.737834194353926</v>
      </c>
      <c r="Q366" s="42">
        <f t="shared" si="200"/>
        <v>0.5541905065715893</v>
      </c>
      <c r="R366" s="4">
        <f t="shared" si="201"/>
        <v>267251.98805269622</v>
      </c>
      <c r="S366">
        <f t="shared" si="182"/>
        <v>2.6725198805269623E-4</v>
      </c>
      <c r="T366" s="41">
        <f t="shared" si="183"/>
        <v>4.0033645083513479E-4</v>
      </c>
      <c r="U366" s="42">
        <f t="shared" si="202"/>
        <v>0.47959705515996598</v>
      </c>
      <c r="V366" s="42">
        <f t="shared" si="203"/>
        <v>0.6432261101974831</v>
      </c>
      <c r="W366" s="42">
        <f t="shared" si="204"/>
        <v>0.63671396193471075</v>
      </c>
      <c r="X366" s="42">
        <f t="shared" si="205"/>
        <v>6.5121482627723548E-3</v>
      </c>
      <c r="Y366" s="42">
        <f t="shared" si="179"/>
        <v>6.172560599116088E-3</v>
      </c>
      <c r="Z366" s="10">
        <f t="shared" si="206"/>
        <v>15.418432636447713</v>
      </c>
      <c r="AA366">
        <f t="shared" si="184"/>
        <v>4928368.7425451735</v>
      </c>
      <c r="AB366" s="10">
        <f t="shared" si="185"/>
        <v>4.9283687425451737</v>
      </c>
      <c r="AC366" s="10">
        <f t="shared" si="186"/>
        <v>4.8273687425451737</v>
      </c>
      <c r="AD366" s="3">
        <f t="shared" si="187"/>
        <v>700.1259960181543</v>
      </c>
      <c r="AI366" s="94">
        <f t="shared" si="188"/>
        <v>0.63671396193471075</v>
      </c>
    </row>
    <row r="367" spans="2:35">
      <c r="B367" s="39">
        <f t="shared" si="189"/>
        <v>339</v>
      </c>
      <c r="C367" s="42">
        <f t="shared" si="190"/>
        <v>7.316546762589903</v>
      </c>
      <c r="D367" s="10">
        <f t="shared" si="191"/>
        <v>10.683453237409857</v>
      </c>
      <c r="E367" s="40">
        <f t="shared" si="192"/>
        <v>28.633093525180286</v>
      </c>
      <c r="F367" s="40">
        <f t="shared" si="193"/>
        <v>50</v>
      </c>
      <c r="G367" s="3">
        <f t="shared" si="194"/>
        <v>202.10071942446251</v>
      </c>
      <c r="H367" s="3">
        <f t="shared" si="195"/>
        <v>116.21860174682885</v>
      </c>
      <c r="I367">
        <f t="shared" si="180"/>
        <v>1.1621860174682886E-4</v>
      </c>
      <c r="J367" s="4">
        <f t="shared" si="196"/>
        <v>643.91186105694919</v>
      </c>
      <c r="K367" s="40">
        <f t="shared" si="197"/>
        <v>5.540523215549003</v>
      </c>
      <c r="L367" s="40">
        <f t="shared" si="181"/>
        <v>0.45947678445099704</v>
      </c>
      <c r="M367" s="10">
        <f t="shared" si="198"/>
        <v>4.9283687425451737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13.738912776325121</v>
      </c>
      <c r="Q367" s="42">
        <f t="shared" si="200"/>
        <v>0.55576142664105366</v>
      </c>
      <c r="R367" s="4">
        <f t="shared" si="201"/>
        <v>266688.78427763568</v>
      </c>
      <c r="S367">
        <f t="shared" si="182"/>
        <v>2.6668878427763568E-4</v>
      </c>
      <c r="T367" s="41">
        <f t="shared" si="183"/>
        <v>4.0089965461019534E-4</v>
      </c>
      <c r="U367" s="42">
        <f t="shared" si="202"/>
        <v>0.47858635782543107</v>
      </c>
      <c r="V367" s="42">
        <f t="shared" si="203"/>
        <v>0.6433792235396979</v>
      </c>
      <c r="W367" s="42">
        <f t="shared" si="204"/>
        <v>0.63687396191465906</v>
      </c>
      <c r="X367" s="42">
        <f t="shared" si="205"/>
        <v>6.5052616250388384E-3</v>
      </c>
      <c r="Y367" s="42">
        <f t="shared" si="179"/>
        <v>6.1827798451599778E-3</v>
      </c>
      <c r="Z367" s="10">
        <f t="shared" si="206"/>
        <v>15.422262838244766</v>
      </c>
      <c r="AA367">
        <f t="shared" si="184"/>
        <v>4929567.943324442</v>
      </c>
      <c r="AB367" s="10">
        <f t="shared" si="185"/>
        <v>4.9295679433244421</v>
      </c>
      <c r="AC367" s="10">
        <f t="shared" si="186"/>
        <v>4.8285679433244422</v>
      </c>
      <c r="AD367" s="3">
        <f t="shared" si="187"/>
        <v>700.29991926387845</v>
      </c>
      <c r="AI367" s="94">
        <f t="shared" si="188"/>
        <v>0.63687396191465906</v>
      </c>
    </row>
    <row r="368" spans="2:35">
      <c r="B368" s="39">
        <f t="shared" si="189"/>
        <v>340</v>
      </c>
      <c r="C368" s="42">
        <f t="shared" si="190"/>
        <v>7.3381294964028525</v>
      </c>
      <c r="D368" s="10">
        <f t="shared" si="191"/>
        <v>10.661870503596907</v>
      </c>
      <c r="E368" s="40">
        <f t="shared" si="192"/>
        <v>28.676258992806186</v>
      </c>
      <c r="F368" s="40">
        <f t="shared" si="193"/>
        <v>50</v>
      </c>
      <c r="G368" s="3">
        <f t="shared" si="194"/>
        <v>201.97122302158482</v>
      </c>
      <c r="H368" s="3">
        <f t="shared" si="195"/>
        <v>116.21860174682885</v>
      </c>
      <c r="I368">
        <f t="shared" si="180"/>
        <v>1.1621860174682886E-4</v>
      </c>
      <c r="J368" s="4">
        <f t="shared" si="196"/>
        <v>645.85476725319927</v>
      </c>
      <c r="K368" s="40">
        <f t="shared" si="197"/>
        <v>5.5572409024515057</v>
      </c>
      <c r="L368" s="40">
        <f t="shared" si="181"/>
        <v>0.4427590975484943</v>
      </c>
      <c r="M368" s="10">
        <f t="shared" si="198"/>
        <v>4.9295679433244421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13.739979116515345</v>
      </c>
      <c r="Q368" s="42">
        <f t="shared" si="200"/>
        <v>0.55733222479365108</v>
      </c>
      <c r="R368" s="4">
        <f t="shared" si="201"/>
        <v>266125.49181427318</v>
      </c>
      <c r="S368">
        <f t="shared" si="182"/>
        <v>2.661254918142732E-4</v>
      </c>
      <c r="T368" s="41">
        <f t="shared" si="183"/>
        <v>4.0146294707355781E-4</v>
      </c>
      <c r="U368" s="42">
        <f t="shared" si="202"/>
        <v>0.47757550133530385</v>
      </c>
      <c r="V368" s="42">
        <f t="shared" si="203"/>
        <v>0.64353048063858664</v>
      </c>
      <c r="W368" s="42">
        <f t="shared" si="204"/>
        <v>0.63703217227565612</v>
      </c>
      <c r="X368" s="42">
        <f t="shared" si="205"/>
        <v>6.4983083629305272E-3</v>
      </c>
      <c r="Y368" s="42">
        <f t="shared" si="179"/>
        <v>6.1929873759314774E-3</v>
      </c>
      <c r="Z368" s="10">
        <f t="shared" si="206"/>
        <v>15.426049704150582</v>
      </c>
      <c r="AA368">
        <f t="shared" si="184"/>
        <v>4930753.576036728</v>
      </c>
      <c r="AB368" s="10">
        <f t="shared" si="185"/>
        <v>4.9307535760367278</v>
      </c>
      <c r="AC368" s="10">
        <f t="shared" si="186"/>
        <v>4.8297535760367278</v>
      </c>
      <c r="AD368" s="3">
        <f t="shared" si="187"/>
        <v>700.47187469713242</v>
      </c>
      <c r="AI368" s="94">
        <f t="shared" si="188"/>
        <v>0.63703217227565612</v>
      </c>
    </row>
    <row r="369" spans="2:35">
      <c r="B369" s="39">
        <f t="shared" si="189"/>
        <v>341</v>
      </c>
      <c r="C369" s="42">
        <f t="shared" si="190"/>
        <v>7.359712230215802</v>
      </c>
      <c r="D369" s="10">
        <f t="shared" si="191"/>
        <v>10.640287769783956</v>
      </c>
      <c r="E369" s="40">
        <f t="shared" si="192"/>
        <v>28.719424460432087</v>
      </c>
      <c r="F369" s="40">
        <f t="shared" si="193"/>
        <v>50</v>
      </c>
      <c r="G369" s="3">
        <f t="shared" si="194"/>
        <v>201.84172661870713</v>
      </c>
      <c r="H369" s="3">
        <f t="shared" si="195"/>
        <v>116.21860174682885</v>
      </c>
      <c r="I369">
        <f t="shared" si="180"/>
        <v>1.1621860174682886E-4</v>
      </c>
      <c r="J369" s="4">
        <f t="shared" si="196"/>
        <v>647.80060024763588</v>
      </c>
      <c r="K369" s="40">
        <f t="shared" si="197"/>
        <v>5.5739837729144925</v>
      </c>
      <c r="L369" s="40">
        <f t="shared" si="181"/>
        <v>0.42601622708550746</v>
      </c>
      <c r="M369" s="10">
        <f t="shared" si="198"/>
        <v>4.9307535760367278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13.741033218203453</v>
      </c>
      <c r="Q369" s="42">
        <f t="shared" si="200"/>
        <v>0.55890290244723229</v>
      </c>
      <c r="R369" s="4">
        <f t="shared" si="201"/>
        <v>265562.11179963837</v>
      </c>
      <c r="S369">
        <f t="shared" si="182"/>
        <v>2.6556211179963834E-4</v>
      </c>
      <c r="T369" s="41">
        <f t="shared" si="183"/>
        <v>4.0202632708819267E-4</v>
      </c>
      <c r="U369" s="42">
        <f t="shared" si="202"/>
        <v>0.47656448773004095</v>
      </c>
      <c r="V369" s="42">
        <f t="shared" si="203"/>
        <v>0.64367988107410068</v>
      </c>
      <c r="W369" s="42">
        <f t="shared" si="204"/>
        <v>0.63718859260381411</v>
      </c>
      <c r="X369" s="42">
        <f t="shared" si="205"/>
        <v>6.4912884702865714E-3</v>
      </c>
      <c r="Y369" s="42">
        <f t="shared" si="179"/>
        <v>6.2031830976747061E-3</v>
      </c>
      <c r="Z369" s="10">
        <f t="shared" si="206"/>
        <v>15.429793224248002</v>
      </c>
      <c r="AA369">
        <f t="shared" si="184"/>
        <v>4931925.6375770587</v>
      </c>
      <c r="AB369" s="10">
        <f t="shared" si="185"/>
        <v>4.9319256375770584</v>
      </c>
      <c r="AC369" s="10">
        <f t="shared" si="186"/>
        <v>4.8309256375770584</v>
      </c>
      <c r="AD369" s="3">
        <f t="shared" si="187"/>
        <v>700.64186186759378</v>
      </c>
      <c r="AI369" s="94">
        <f t="shared" si="188"/>
        <v>0.63718859260381411</v>
      </c>
    </row>
    <row r="370" spans="2:35">
      <c r="B370" s="39">
        <f t="shared" si="189"/>
        <v>342</v>
      </c>
      <c r="C370" s="42">
        <f t="shared" si="190"/>
        <v>7.3812949640287515</v>
      </c>
      <c r="D370" s="10">
        <f t="shared" si="191"/>
        <v>10.618705035971006</v>
      </c>
      <c r="E370" s="40">
        <f t="shared" si="192"/>
        <v>28.762589928057988</v>
      </c>
      <c r="F370" s="40">
        <f t="shared" si="193"/>
        <v>50</v>
      </c>
      <c r="G370" s="3">
        <f t="shared" si="194"/>
        <v>201.71223021582944</v>
      </c>
      <c r="H370" s="3">
        <f t="shared" si="195"/>
        <v>116.21860174682885</v>
      </c>
      <c r="I370">
        <f t="shared" si="180"/>
        <v>1.1621860174682886E-4</v>
      </c>
      <c r="J370" s="4">
        <f t="shared" si="196"/>
        <v>649.74936004025903</v>
      </c>
      <c r="K370" s="40">
        <f t="shared" si="197"/>
        <v>5.5907518269379635</v>
      </c>
      <c r="L370" s="40">
        <f t="shared" si="181"/>
        <v>0.40924817306203654</v>
      </c>
      <c r="M370" s="10">
        <f t="shared" si="198"/>
        <v>4.9319256375770584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13.742075084626034</v>
      </c>
      <c r="Q370" s="42">
        <f t="shared" si="200"/>
        <v>0.56047346101862994</v>
      </c>
      <c r="R370" s="4">
        <f t="shared" si="201"/>
        <v>264998.6453707607</v>
      </c>
      <c r="S370">
        <f t="shared" si="182"/>
        <v>2.649986453707607E-4</v>
      </c>
      <c r="T370" s="41">
        <f t="shared" si="183"/>
        <v>4.0258979351707032E-4</v>
      </c>
      <c r="U370" s="42">
        <f t="shared" si="202"/>
        <v>0.47555331905009862</v>
      </c>
      <c r="V370" s="42">
        <f t="shared" si="203"/>
        <v>0.64382742443186014</v>
      </c>
      <c r="W370" s="42">
        <f t="shared" si="204"/>
        <v>0.63734322248949482</v>
      </c>
      <c r="X370" s="42">
        <f t="shared" si="205"/>
        <v>6.4842019423653197E-3</v>
      </c>
      <c r="Y370" s="42">
        <f t="shared" si="179"/>
        <v>6.2133669166139615E-3</v>
      </c>
      <c r="Z370" s="10">
        <f t="shared" si="206"/>
        <v>15.433493388725234</v>
      </c>
      <c r="AA370">
        <f t="shared" si="184"/>
        <v>4933084.1248734556</v>
      </c>
      <c r="AB370" s="10">
        <f t="shared" si="185"/>
        <v>4.9330841248734556</v>
      </c>
      <c r="AC370" s="10">
        <f t="shared" si="186"/>
        <v>4.8320841248734556</v>
      </c>
      <c r="AD370" s="3">
        <f t="shared" si="187"/>
        <v>700.80988032972527</v>
      </c>
      <c r="AI370" s="94">
        <f t="shared" si="188"/>
        <v>0.63734322248949482</v>
      </c>
    </row>
    <row r="371" spans="2:35">
      <c r="B371" s="39">
        <f t="shared" si="189"/>
        <v>343</v>
      </c>
      <c r="C371" s="42">
        <f t="shared" si="190"/>
        <v>7.402877697841701</v>
      </c>
      <c r="D371" s="10">
        <f t="shared" si="191"/>
        <v>10.597122302158056</v>
      </c>
      <c r="E371" s="40">
        <f t="shared" si="192"/>
        <v>28.805755395683889</v>
      </c>
      <c r="F371" s="40">
        <f t="shared" si="193"/>
        <v>50</v>
      </c>
      <c r="G371" s="3">
        <f t="shared" si="194"/>
        <v>201.58273381295174</v>
      </c>
      <c r="H371" s="3">
        <f t="shared" si="195"/>
        <v>116.21860174682885</v>
      </c>
      <c r="I371">
        <f t="shared" si="180"/>
        <v>1.1621860174682886E-4</v>
      </c>
      <c r="J371" s="4">
        <f t="shared" si="196"/>
        <v>651.70104663106918</v>
      </c>
      <c r="K371" s="40">
        <f t="shared" si="197"/>
        <v>5.6075450645219238</v>
      </c>
      <c r="L371" s="40">
        <f t="shared" si="181"/>
        <v>0.39245493547807619</v>
      </c>
      <c r="M371" s="10">
        <f t="shared" si="198"/>
        <v>4.9330841248734556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13.743104718978174</v>
      </c>
      <c r="Q371" s="42">
        <f t="shared" si="200"/>
        <v>0.56204390192367126</v>
      </c>
      <c r="R371" s="4">
        <f t="shared" si="201"/>
        <v>264435.09366466961</v>
      </c>
      <c r="S371">
        <f t="shared" si="182"/>
        <v>2.6443509366466959E-4</v>
      </c>
      <c r="T371" s="41">
        <f t="shared" si="183"/>
        <v>4.0315334522316143E-4</v>
      </c>
      <c r="U371" s="42">
        <f t="shared" si="202"/>
        <v>0.47454199733593277</v>
      </c>
      <c r="V371" s="42">
        <f t="shared" si="203"/>
        <v>0.64397311030257087</v>
      </c>
      <c r="W371" s="42">
        <f t="shared" si="204"/>
        <v>0.63749606152741223</v>
      </c>
      <c r="X371" s="42">
        <f t="shared" si="205"/>
        <v>6.4770487751586447E-3</v>
      </c>
      <c r="Y371" s="42">
        <f t="shared" si="179"/>
        <v>6.2235387389544183E-3</v>
      </c>
      <c r="Z371" s="10">
        <f t="shared" si="206"/>
        <v>15.437150187875638</v>
      </c>
      <c r="AA371">
        <f t="shared" si="184"/>
        <v>4934229.0348868575</v>
      </c>
      <c r="AB371" s="10">
        <f t="shared" si="185"/>
        <v>4.9342290348868572</v>
      </c>
      <c r="AC371" s="10">
        <f t="shared" si="186"/>
        <v>4.8332290348868572</v>
      </c>
      <c r="AD371" s="3">
        <f t="shared" si="187"/>
        <v>700.97592964276396</v>
      </c>
      <c r="AI371" s="94">
        <f t="shared" si="188"/>
        <v>0.63749606152741223</v>
      </c>
    </row>
    <row r="372" spans="2:35">
      <c r="B372" s="39">
        <f t="shared" si="189"/>
        <v>344</v>
      </c>
      <c r="C372" s="42">
        <f t="shared" si="190"/>
        <v>7.4244604316546505</v>
      </c>
      <c r="D372" s="10">
        <f t="shared" si="191"/>
        <v>10.575539568345105</v>
      </c>
      <c r="E372" s="40">
        <f t="shared" si="192"/>
        <v>28.84892086330979</v>
      </c>
      <c r="F372" s="40">
        <f t="shared" si="193"/>
        <v>50</v>
      </c>
      <c r="G372" s="3">
        <f t="shared" si="194"/>
        <v>201.45323741007405</v>
      </c>
      <c r="H372" s="3">
        <f t="shared" si="195"/>
        <v>116.21860174682885</v>
      </c>
      <c r="I372">
        <f t="shared" si="180"/>
        <v>1.1621860174682886E-4</v>
      </c>
      <c r="J372" s="4">
        <f t="shared" si="196"/>
        <v>653.65566002006585</v>
      </c>
      <c r="K372" s="40">
        <f t="shared" si="197"/>
        <v>5.6243634856663691</v>
      </c>
      <c r="L372" s="40">
        <f t="shared" si="181"/>
        <v>0.37563651433363088</v>
      </c>
      <c r="M372" s="10">
        <f t="shared" si="198"/>
        <v>4.9342290348868572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13.744122124413458</v>
      </c>
      <c r="Q372" s="42">
        <f t="shared" si="200"/>
        <v>0.56361422657719085</v>
      </c>
      <c r="R372" s="4">
        <f t="shared" si="201"/>
        <v>263871.45781839476</v>
      </c>
      <c r="S372">
        <f t="shared" si="182"/>
        <v>2.6387145781839473E-4</v>
      </c>
      <c r="T372" s="41">
        <f t="shared" si="183"/>
        <v>4.0371698106943628E-4</v>
      </c>
      <c r="U372" s="42">
        <f t="shared" si="202"/>
        <v>0.47353052462800027</v>
      </c>
      <c r="V372" s="42">
        <f t="shared" si="203"/>
        <v>0.64411693828118932</v>
      </c>
      <c r="W372" s="42">
        <f t="shared" si="204"/>
        <v>0.63764710931662394</v>
      </c>
      <c r="X372" s="42">
        <f t="shared" si="205"/>
        <v>6.4698289645653828E-3</v>
      </c>
      <c r="Y372" s="42">
        <f t="shared" si="179"/>
        <v>6.2336984708815301E-3</v>
      </c>
      <c r="Z372" s="10">
        <f t="shared" si="206"/>
        <v>15.440763612094337</v>
      </c>
      <c r="AA372">
        <f t="shared" si="184"/>
        <v>4935360.3646100657</v>
      </c>
      <c r="AB372" s="10">
        <f t="shared" si="185"/>
        <v>4.9353603646100659</v>
      </c>
      <c r="AC372" s="10">
        <f t="shared" si="186"/>
        <v>4.8343603646100659</v>
      </c>
      <c r="AD372" s="3">
        <f t="shared" si="187"/>
        <v>701.1400093705679</v>
      </c>
      <c r="AI372" s="94">
        <f t="shared" si="188"/>
        <v>0.63764710931662394</v>
      </c>
    </row>
    <row r="373" spans="2:35">
      <c r="B373" s="39">
        <f t="shared" si="189"/>
        <v>345</v>
      </c>
      <c r="C373" s="42">
        <f t="shared" si="190"/>
        <v>7.4460431654676</v>
      </c>
      <c r="D373" s="10">
        <f t="shared" si="191"/>
        <v>10.553956834532155</v>
      </c>
      <c r="E373" s="40">
        <f t="shared" si="192"/>
        <v>28.89208633093569</v>
      </c>
      <c r="F373" s="40">
        <f t="shared" si="193"/>
        <v>50</v>
      </c>
      <c r="G373" s="3">
        <f t="shared" si="194"/>
        <v>201.32374100719636</v>
      </c>
      <c r="H373" s="3">
        <f t="shared" si="195"/>
        <v>116.21860174682885</v>
      </c>
      <c r="I373">
        <f t="shared" si="180"/>
        <v>1.1621860174682886E-4</v>
      </c>
      <c r="J373" s="4">
        <f t="shared" si="196"/>
        <v>655.61320020724906</v>
      </c>
      <c r="K373" s="40">
        <f t="shared" si="197"/>
        <v>5.6412070903712985</v>
      </c>
      <c r="L373" s="40">
        <f t="shared" si="181"/>
        <v>0.35879290962870147</v>
      </c>
      <c r="M373" s="10">
        <f t="shared" si="198"/>
        <v>4.9353603646100659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13.745127304043086</v>
      </c>
      <c r="Q373" s="42">
        <f t="shared" si="200"/>
        <v>0.56518443639304328</v>
      </c>
      <c r="R373" s="4">
        <f t="shared" si="201"/>
        <v>263307.73896896554</v>
      </c>
      <c r="S373">
        <f t="shared" si="182"/>
        <v>2.6330773896896556E-4</v>
      </c>
      <c r="T373" s="41">
        <f t="shared" si="183"/>
        <v>4.0428069991886546E-4</v>
      </c>
      <c r="U373" s="42">
        <f t="shared" si="202"/>
        <v>0.47251890296675708</v>
      </c>
      <c r="V373" s="42">
        <f t="shared" si="203"/>
        <v>0.64425890796893515</v>
      </c>
      <c r="W373" s="42">
        <f t="shared" si="204"/>
        <v>0.63779636546039054</v>
      </c>
      <c r="X373" s="42">
        <f t="shared" si="205"/>
        <v>6.4625425085446109E-3</v>
      </c>
      <c r="Y373" s="42">
        <f t="shared" si="179"/>
        <v>6.2438460185638102E-3</v>
      </c>
      <c r="Z373" s="10">
        <f t="shared" si="206"/>
        <v>15.444333651883158</v>
      </c>
      <c r="AA373">
        <f t="shared" si="184"/>
        <v>4936478.1110692909</v>
      </c>
      <c r="AB373" s="10">
        <f t="shared" si="185"/>
        <v>4.9364781110692908</v>
      </c>
      <c r="AC373" s="10">
        <f t="shared" si="186"/>
        <v>4.8354781110692908</v>
      </c>
      <c r="AD373" s="3">
        <f t="shared" si="187"/>
        <v>701.3021190818406</v>
      </c>
      <c r="AI373" s="94">
        <f t="shared" si="188"/>
        <v>0.63779636546039054</v>
      </c>
    </row>
    <row r="374" spans="2:35">
      <c r="B374" s="39">
        <f t="shared" si="189"/>
        <v>346</v>
      </c>
      <c r="C374" s="42">
        <f t="shared" si="190"/>
        <v>7.4676258992805495</v>
      </c>
      <c r="D374" s="10">
        <f t="shared" si="191"/>
        <v>10.532374100719204</v>
      </c>
      <c r="E374" s="40">
        <f t="shared" si="192"/>
        <v>28.935251798561591</v>
      </c>
      <c r="F374" s="40">
        <f t="shared" si="193"/>
        <v>50</v>
      </c>
      <c r="G374" s="3">
        <f t="shared" si="194"/>
        <v>201.19424460431867</v>
      </c>
      <c r="H374" s="3">
        <f t="shared" si="195"/>
        <v>116.21860174682885</v>
      </c>
      <c r="I374">
        <f t="shared" si="180"/>
        <v>1.1621860174682886E-4</v>
      </c>
      <c r="J374" s="4">
        <f t="shared" si="196"/>
        <v>657.57366719261904</v>
      </c>
      <c r="K374" s="40">
        <f t="shared" si="197"/>
        <v>5.6580758786367147</v>
      </c>
      <c r="L374" s="40">
        <f t="shared" si="181"/>
        <v>0.34192412136328532</v>
      </c>
      <c r="M374" s="10">
        <f t="shared" si="198"/>
        <v>4.9364781110692908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13.746120260937314</v>
      </c>
      <c r="Q374" s="42">
        <f t="shared" si="200"/>
        <v>0.56675453278411603</v>
      </c>
      <c r="R374" s="4">
        <f t="shared" si="201"/>
        <v>262743.9382534115</v>
      </c>
      <c r="S374">
        <f t="shared" si="182"/>
        <v>2.627439382534115E-4</v>
      </c>
      <c r="T374" s="41">
        <f t="shared" si="183"/>
        <v>4.0484450063441952E-4</v>
      </c>
      <c r="U374" s="42">
        <f t="shared" si="202"/>
        <v>0.47150713439265957</v>
      </c>
      <c r="V374" s="42">
        <f t="shared" si="203"/>
        <v>0.64439901897120877</v>
      </c>
      <c r="W374" s="42">
        <f t="shared" si="204"/>
        <v>0.6379438295663804</v>
      </c>
      <c r="X374" s="42">
        <f t="shared" si="205"/>
        <v>6.4551894048283653E-3</v>
      </c>
      <c r="Y374" s="42">
        <f t="shared" si="179"/>
        <v>6.2539812881520218E-3</v>
      </c>
      <c r="Z374" s="10">
        <f t="shared" si="206"/>
        <v>15.447860297846699</v>
      </c>
      <c r="AA374">
        <f t="shared" si="184"/>
        <v>4937582.27132292</v>
      </c>
      <c r="AB374" s="10">
        <f t="shared" si="185"/>
        <v>4.9375822713229196</v>
      </c>
      <c r="AC374" s="10">
        <f t="shared" si="186"/>
        <v>4.8365822713229196</v>
      </c>
      <c r="AD374" s="3">
        <f t="shared" si="187"/>
        <v>701.46225834995209</v>
      </c>
      <c r="AI374" s="94">
        <f t="shared" si="188"/>
        <v>0.6379438295663804</v>
      </c>
    </row>
    <row r="375" spans="2:35">
      <c r="B375" s="39">
        <f t="shared" si="189"/>
        <v>347</v>
      </c>
      <c r="C375" s="42">
        <f t="shared" si="190"/>
        <v>7.489208633093499</v>
      </c>
      <c r="D375" s="10">
        <f t="shared" si="191"/>
        <v>10.510791366906254</v>
      </c>
      <c r="E375" s="40">
        <f t="shared" si="192"/>
        <v>28.978417266187492</v>
      </c>
      <c r="F375" s="40">
        <f t="shared" si="193"/>
        <v>50</v>
      </c>
      <c r="G375" s="3">
        <f t="shared" si="194"/>
        <v>201.06474820144098</v>
      </c>
      <c r="H375" s="3">
        <f t="shared" si="195"/>
        <v>116.21860174682885</v>
      </c>
      <c r="I375">
        <f t="shared" si="180"/>
        <v>1.1621860174682886E-4</v>
      </c>
      <c r="J375" s="4">
        <f t="shared" si="196"/>
        <v>659.53706097617578</v>
      </c>
      <c r="K375" s="40">
        <f t="shared" si="197"/>
        <v>5.6749698504626167</v>
      </c>
      <c r="L375" s="40">
        <f t="shared" si="181"/>
        <v>0.32503014953738329</v>
      </c>
      <c r="M375" s="10">
        <f t="shared" si="198"/>
        <v>4.9375822713229196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13.747100998124429</v>
      </c>
      <c r="Q375" s="42">
        <f t="shared" si="200"/>
        <v>0.568324517162342</v>
      </c>
      <c r="R375" s="4">
        <f t="shared" si="201"/>
        <v>262180.05680876214</v>
      </c>
      <c r="S375">
        <f t="shared" si="182"/>
        <v>2.6218005680876216E-4</v>
      </c>
      <c r="T375" s="41">
        <f t="shared" si="183"/>
        <v>4.0540838207906886E-4</v>
      </c>
      <c r="U375" s="42">
        <f t="shared" si="202"/>
        <v>0.47049522094616403</v>
      </c>
      <c r="V375" s="42">
        <f t="shared" si="203"/>
        <v>0.64453727089881208</v>
      </c>
      <c r="W375" s="42">
        <f t="shared" si="204"/>
        <v>0.6380895012465071</v>
      </c>
      <c r="X375" s="42">
        <f t="shared" si="205"/>
        <v>6.4477696523049799E-3</v>
      </c>
      <c r="Y375" s="42">
        <f t="shared" si="179"/>
        <v>6.2641041857805398E-3</v>
      </c>
      <c r="Z375" s="10">
        <f t="shared" si="206"/>
        <v>15.451343540693788</v>
      </c>
      <c r="AA375">
        <f t="shared" si="184"/>
        <v>4938672.8424619725</v>
      </c>
      <c r="AB375" s="10">
        <f t="shared" si="185"/>
        <v>4.9386728424619726</v>
      </c>
      <c r="AC375" s="10">
        <f t="shared" si="186"/>
        <v>4.8376728424619726</v>
      </c>
      <c r="AD375" s="3">
        <f t="shared" si="187"/>
        <v>701.6204267530054</v>
      </c>
      <c r="AI375" s="94">
        <f t="shared" si="188"/>
        <v>0.6380895012465071</v>
      </c>
    </row>
    <row r="376" spans="2:35">
      <c r="B376" s="39">
        <f t="shared" si="189"/>
        <v>348</v>
      </c>
      <c r="C376" s="42">
        <f t="shared" si="190"/>
        <v>7.5107913669064486</v>
      </c>
      <c r="D376" s="10">
        <f t="shared" si="191"/>
        <v>10.489208633093304</v>
      </c>
      <c r="E376" s="40">
        <f t="shared" si="192"/>
        <v>29.021582733813393</v>
      </c>
      <c r="F376" s="40">
        <f t="shared" si="193"/>
        <v>50</v>
      </c>
      <c r="G376" s="3">
        <f t="shared" si="194"/>
        <v>200.93525179856329</v>
      </c>
      <c r="H376" s="3">
        <f t="shared" si="195"/>
        <v>116.21860174682885</v>
      </c>
      <c r="I376">
        <f t="shared" si="180"/>
        <v>1.1621860174682886E-4</v>
      </c>
      <c r="J376" s="4">
        <f t="shared" si="196"/>
        <v>661.50338155791906</v>
      </c>
      <c r="K376" s="40">
        <f t="shared" si="197"/>
        <v>5.6918890058490046</v>
      </c>
      <c r="L376" s="40">
        <f t="shared" si="181"/>
        <v>0.30811099415099541</v>
      </c>
      <c r="M376" s="10">
        <f t="shared" si="198"/>
        <v>4.9386728424619726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13.748069518591198</v>
      </c>
      <c r="Q376" s="42">
        <f t="shared" si="200"/>
        <v>0.56989439093871208</v>
      </c>
      <c r="R376" s="4">
        <f t="shared" si="201"/>
        <v>261616.095772047</v>
      </c>
      <c r="S376">
        <f t="shared" si="182"/>
        <v>2.6161609577204703E-4</v>
      </c>
      <c r="T376" s="41">
        <f t="shared" si="183"/>
        <v>4.0597234311578399E-4</v>
      </c>
      <c r="U376" s="42">
        <f t="shared" si="202"/>
        <v>0.46948316466772688</v>
      </c>
      <c r="V376" s="42">
        <f t="shared" si="203"/>
        <v>0.64467366336754806</v>
      </c>
      <c r="W376" s="42">
        <f t="shared" si="204"/>
        <v>0.63823338011698927</v>
      </c>
      <c r="X376" s="42">
        <f t="shared" si="205"/>
        <v>6.440283250558787E-3</v>
      </c>
      <c r="Y376" s="42">
        <f t="shared" si="179"/>
        <v>6.2742146175679874E-3</v>
      </c>
      <c r="Z376" s="10">
        <f t="shared" si="206"/>
        <v>15.454783371237117</v>
      </c>
      <c r="AA376">
        <f t="shared" si="184"/>
        <v>4939749.821609986</v>
      </c>
      <c r="AB376" s="10">
        <f t="shared" si="185"/>
        <v>4.9397498216099862</v>
      </c>
      <c r="AC376" s="10">
        <f t="shared" si="186"/>
        <v>4.8387498216099862</v>
      </c>
      <c r="AD376" s="3">
        <f t="shared" si="187"/>
        <v>701.77662387381963</v>
      </c>
      <c r="AI376" s="94">
        <f t="shared" si="188"/>
        <v>0.63823338011698927</v>
      </c>
    </row>
    <row r="377" spans="2:35">
      <c r="B377" s="39">
        <f t="shared" si="189"/>
        <v>349</v>
      </c>
      <c r="C377" s="42">
        <f t="shared" si="190"/>
        <v>7.5323741007193981</v>
      </c>
      <c r="D377" s="10">
        <f t="shared" si="191"/>
        <v>10.467625899280353</v>
      </c>
      <c r="E377" s="40">
        <f t="shared" si="192"/>
        <v>29.064748201439293</v>
      </c>
      <c r="F377" s="40">
        <f t="shared" si="193"/>
        <v>50</v>
      </c>
      <c r="G377" s="3">
        <f t="shared" si="194"/>
        <v>200.80575539568559</v>
      </c>
      <c r="H377" s="3">
        <f t="shared" si="195"/>
        <v>116.21860174682885</v>
      </c>
      <c r="I377">
        <f t="shared" si="180"/>
        <v>1.1621860174682886E-4</v>
      </c>
      <c r="J377" s="4">
        <f t="shared" si="196"/>
        <v>663.47262893784932</v>
      </c>
      <c r="K377" s="40">
        <f t="shared" si="197"/>
        <v>5.7088333447958801</v>
      </c>
      <c r="L377" s="40">
        <f t="shared" si="181"/>
        <v>0.29116665520411988</v>
      </c>
      <c r="M377" s="10">
        <f t="shared" si="198"/>
        <v>4.9397498216099862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13.749025825282837</v>
      </c>
      <c r="Q377" s="42">
        <f t="shared" si="200"/>
        <v>0.57146415552328811</v>
      </c>
      <c r="R377" s="4">
        <f t="shared" si="201"/>
        <v>261052.05628029554</v>
      </c>
      <c r="S377">
        <f t="shared" si="182"/>
        <v>2.6105205628029554E-4</v>
      </c>
      <c r="T377" s="41">
        <f t="shared" si="183"/>
        <v>4.0653638260753548E-4</v>
      </c>
      <c r="U377" s="42">
        <f t="shared" si="202"/>
        <v>0.46847096759780432</v>
      </c>
      <c r="V377" s="42">
        <f t="shared" si="203"/>
        <v>0.64480819599834516</v>
      </c>
      <c r="W377" s="42">
        <f t="shared" si="204"/>
        <v>0.6383754657983356</v>
      </c>
      <c r="X377" s="42">
        <f t="shared" si="205"/>
        <v>6.4327302000095621E-3</v>
      </c>
      <c r="Y377" s="42">
        <f t="shared" si="179"/>
        <v>6.2843124896180954E-3</v>
      </c>
      <c r="Z377" s="10">
        <f t="shared" si="206"/>
        <v>15.458179780393438</v>
      </c>
      <c r="AA377">
        <f t="shared" si="184"/>
        <v>4940813.2059230823</v>
      </c>
      <c r="AB377" s="10">
        <f t="shared" si="185"/>
        <v>4.9408132059230825</v>
      </c>
      <c r="AC377" s="10">
        <f t="shared" si="186"/>
        <v>4.8398132059230825</v>
      </c>
      <c r="AD377" s="3">
        <f t="shared" si="187"/>
        <v>701.93084929993938</v>
      </c>
      <c r="AI377" s="94">
        <f t="shared" si="188"/>
        <v>0.6383754657983356</v>
      </c>
    </row>
    <row r="378" spans="2:35">
      <c r="B378" s="39">
        <f t="shared" si="189"/>
        <v>350</v>
      </c>
      <c r="C378" s="42">
        <f t="shared" si="190"/>
        <v>7.5539568345323476</v>
      </c>
      <c r="D378" s="10">
        <f t="shared" si="191"/>
        <v>10.446043165467403</v>
      </c>
      <c r="E378" s="40">
        <f t="shared" si="192"/>
        <v>29.107913669065194</v>
      </c>
      <c r="F378" s="40">
        <f t="shared" si="193"/>
        <v>50</v>
      </c>
      <c r="G378" s="3">
        <f t="shared" si="194"/>
        <v>200.6762589928079</v>
      </c>
      <c r="H378" s="3">
        <f t="shared" si="195"/>
        <v>116.21860174682885</v>
      </c>
      <c r="I378">
        <f t="shared" si="180"/>
        <v>1.1621860174682886E-4</v>
      </c>
      <c r="J378" s="4">
        <f t="shared" si="196"/>
        <v>665.4448031159659</v>
      </c>
      <c r="K378" s="40">
        <f t="shared" si="197"/>
        <v>5.7258028673032388</v>
      </c>
      <c r="L378" s="40">
        <f t="shared" si="181"/>
        <v>0.27419713269676116</v>
      </c>
      <c r="M378" s="10">
        <f t="shared" si="198"/>
        <v>4.9408132059230825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13.749969921103133</v>
      </c>
      <c r="Q378" s="42">
        <f t="shared" si="200"/>
        <v>0.573033812325215</v>
      </c>
      <c r="R378" s="4">
        <f t="shared" si="201"/>
        <v>260487.93947053736</v>
      </c>
      <c r="S378">
        <f t="shared" si="182"/>
        <v>2.6048793947053734E-4</v>
      </c>
      <c r="T378" s="41">
        <f t="shared" si="183"/>
        <v>4.0710049941729368E-4</v>
      </c>
      <c r="U378" s="42">
        <f t="shared" si="202"/>
        <v>0.46745863177685276</v>
      </c>
      <c r="V378" s="42">
        <f t="shared" si="203"/>
        <v>0.64494086841711551</v>
      </c>
      <c r="W378" s="42">
        <f t="shared" si="204"/>
        <v>0.63851575791535375</v>
      </c>
      <c r="X378" s="42">
        <f t="shared" si="205"/>
        <v>6.4251105017617549E-3</v>
      </c>
      <c r="Y378" s="42">
        <f t="shared" si="179"/>
        <v>6.2943977080203179E-3</v>
      </c>
      <c r="Z378" s="10">
        <f t="shared" si="206"/>
        <v>15.461532759183177</v>
      </c>
      <c r="AA378">
        <f t="shared" si="184"/>
        <v>4941862.9925898369</v>
      </c>
      <c r="AB378" s="10">
        <f t="shared" si="185"/>
        <v>4.9418629925898365</v>
      </c>
      <c r="AC378" s="10">
        <f t="shared" si="186"/>
        <v>4.8408629925898365</v>
      </c>
      <c r="AD378" s="3">
        <f t="shared" si="187"/>
        <v>702.0831026236167</v>
      </c>
      <c r="AI378" s="94">
        <f t="shared" si="188"/>
        <v>0.63851575791535375</v>
      </c>
    </row>
    <row r="379" spans="2:35">
      <c r="B379" s="39">
        <f t="shared" si="189"/>
        <v>351</v>
      </c>
      <c r="C379" s="42">
        <f t="shared" si="190"/>
        <v>7.5755395683452971</v>
      </c>
      <c r="D379" s="10">
        <f t="shared" si="191"/>
        <v>10.424460431654452</v>
      </c>
      <c r="E379" s="40">
        <f t="shared" si="192"/>
        <v>29.151079136691095</v>
      </c>
      <c r="F379" s="40">
        <f t="shared" si="193"/>
        <v>50</v>
      </c>
      <c r="G379" s="3">
        <f t="shared" si="194"/>
        <v>200.54676258993021</v>
      </c>
      <c r="H379" s="3">
        <f t="shared" si="195"/>
        <v>116.21860174682885</v>
      </c>
      <c r="I379">
        <f t="shared" si="180"/>
        <v>1.1621860174682886E-4</v>
      </c>
      <c r="J379" s="4">
        <f t="shared" si="196"/>
        <v>667.41990409226923</v>
      </c>
      <c r="K379" s="40">
        <f t="shared" si="197"/>
        <v>5.7427975733710843</v>
      </c>
      <c r="L379" s="40">
        <f t="shared" si="181"/>
        <v>0.25720242662891568</v>
      </c>
      <c r="M379" s="10">
        <f t="shared" si="198"/>
        <v>4.9418629925898365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13.75090180891438</v>
      </c>
      <c r="Q379" s="42">
        <f t="shared" si="200"/>
        <v>0.57460336275273372</v>
      </c>
      <c r="R379" s="4">
        <f t="shared" si="201"/>
        <v>259923.74647980189</v>
      </c>
      <c r="S379">
        <f t="shared" si="182"/>
        <v>2.5992374647980187E-4</v>
      </c>
      <c r="T379" s="41">
        <f t="shared" si="183"/>
        <v>4.0766469240802915E-4</v>
      </c>
      <c r="U379" s="42">
        <f t="shared" si="202"/>
        <v>0.46644615924532845</v>
      </c>
      <c r="V379" s="42">
        <f t="shared" si="203"/>
        <v>0.64507168025490969</v>
      </c>
      <c r="W379" s="42">
        <f t="shared" si="204"/>
        <v>0.63865425609713344</v>
      </c>
      <c r="X379" s="42">
        <f t="shared" si="205"/>
        <v>6.4174241577762414E-3</v>
      </c>
      <c r="Y379" s="42">
        <f t="shared" si="179"/>
        <v>6.3044701788507245E-3</v>
      </c>
      <c r="Z379" s="10">
        <f t="shared" si="206"/>
        <v>15.464842298730689</v>
      </c>
      <c r="AA379">
        <f t="shared" si="184"/>
        <v>4942899.1788313696</v>
      </c>
      <c r="AB379" s="10">
        <f t="shared" si="185"/>
        <v>4.9428991788313699</v>
      </c>
      <c r="AC379" s="10">
        <f t="shared" si="186"/>
        <v>4.8418991788313699</v>
      </c>
      <c r="AD379" s="3">
        <f t="shared" si="187"/>
        <v>702.23338344182298</v>
      </c>
      <c r="AI379" s="94">
        <f t="shared" si="188"/>
        <v>0.63865425609713344</v>
      </c>
    </row>
    <row r="380" spans="2:35">
      <c r="B380" s="39">
        <f t="shared" si="189"/>
        <v>352</v>
      </c>
      <c r="C380" s="42">
        <f t="shared" si="190"/>
        <v>7.5971223021582466</v>
      </c>
      <c r="D380" s="10">
        <f t="shared" si="191"/>
        <v>10.402877697841502</v>
      </c>
      <c r="E380" s="40">
        <f t="shared" si="192"/>
        <v>29.194244604316996</v>
      </c>
      <c r="F380" s="40">
        <f t="shared" si="193"/>
        <v>50</v>
      </c>
      <c r="G380" s="3">
        <f t="shared" si="194"/>
        <v>200.41726618705252</v>
      </c>
      <c r="H380" s="3">
        <f t="shared" si="195"/>
        <v>116.21860174682885</v>
      </c>
      <c r="I380">
        <f t="shared" si="180"/>
        <v>1.1621860174682886E-4</v>
      </c>
      <c r="J380" s="4">
        <f t="shared" si="196"/>
        <v>669.39793186675934</v>
      </c>
      <c r="K380" s="40">
        <f t="shared" si="197"/>
        <v>5.7598174629994165</v>
      </c>
      <c r="L380" s="40">
        <f t="shared" si="181"/>
        <v>0.24018253700058345</v>
      </c>
      <c r="M380" s="10">
        <f t="shared" si="198"/>
        <v>4.9428991788313699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13.751821491537505</v>
      </c>
      <c r="Q380" s="42">
        <f t="shared" si="200"/>
        <v>0.57617280821319372</v>
      </c>
      <c r="R380" s="4">
        <f t="shared" si="201"/>
        <v>259359.47844511867</v>
      </c>
      <c r="S380">
        <f t="shared" si="182"/>
        <v>2.5935947844511867E-4</v>
      </c>
      <c r="T380" s="41">
        <f t="shared" si="183"/>
        <v>4.0822896044271235E-4</v>
      </c>
      <c r="U380" s="42">
        <f t="shared" si="202"/>
        <v>0.46543355204368769</v>
      </c>
      <c r="V380" s="42">
        <f t="shared" si="203"/>
        <v>0.6452006311477444</v>
      </c>
      <c r="W380" s="42">
        <f t="shared" si="204"/>
        <v>0.6387909599770567</v>
      </c>
      <c r="X380" s="42">
        <f t="shared" si="205"/>
        <v>6.4096711706876919E-3</v>
      </c>
      <c r="Y380" s="42">
        <f t="shared" si="179"/>
        <v>6.3145298081726019E-3</v>
      </c>
      <c r="Z380" s="10">
        <f t="shared" si="206"/>
        <v>15.468108390263835</v>
      </c>
      <c r="AA380">
        <f t="shared" si="184"/>
        <v>4943921.7619012026</v>
      </c>
      <c r="AB380" s="10">
        <f t="shared" si="185"/>
        <v>4.943921761901203</v>
      </c>
      <c r="AC380" s="10">
        <f t="shared" si="186"/>
        <v>4.842921761901203</v>
      </c>
      <c r="AD380" s="3">
        <f t="shared" si="187"/>
        <v>702.38169135622957</v>
      </c>
      <c r="AI380" s="94">
        <f t="shared" si="188"/>
        <v>0.6387909599770567</v>
      </c>
    </row>
    <row r="381" spans="2:35">
      <c r="B381" s="39">
        <f t="shared" si="189"/>
        <v>353</v>
      </c>
      <c r="C381" s="42">
        <f t="shared" si="190"/>
        <v>7.6187050359711961</v>
      </c>
      <c r="D381" s="10">
        <f t="shared" si="191"/>
        <v>10.381294964028552</v>
      </c>
      <c r="E381" s="40">
        <f t="shared" si="192"/>
        <v>29.237410071942897</v>
      </c>
      <c r="F381" s="40">
        <f t="shared" si="193"/>
        <v>50</v>
      </c>
      <c r="G381" s="3">
        <f t="shared" si="194"/>
        <v>200.28776978417483</v>
      </c>
      <c r="H381" s="3">
        <f t="shared" si="195"/>
        <v>116.21860174682885</v>
      </c>
      <c r="I381">
        <f t="shared" si="180"/>
        <v>1.1621860174682886E-4</v>
      </c>
      <c r="J381" s="4">
        <f t="shared" si="196"/>
        <v>671.3788864394362</v>
      </c>
      <c r="K381" s="40">
        <f t="shared" si="197"/>
        <v>5.7768625361882355</v>
      </c>
      <c r="L381" s="40">
        <f t="shared" si="181"/>
        <v>0.22313746381176447</v>
      </c>
      <c r="M381" s="10">
        <f t="shared" si="198"/>
        <v>4.943921761901203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13.75272897175202</v>
      </c>
      <c r="Q381" s="42">
        <f t="shared" si="200"/>
        <v>0.5777421501130654</v>
      </c>
      <c r="R381" s="4">
        <f t="shared" si="201"/>
        <v>258795.13650351716</v>
      </c>
      <c r="S381">
        <f t="shared" si="182"/>
        <v>2.5879513650351718E-4</v>
      </c>
      <c r="T381" s="41">
        <f t="shared" si="183"/>
        <v>4.0879330238431384E-4</v>
      </c>
      <c r="U381" s="42">
        <f t="shared" si="202"/>
        <v>0.46442081221238668</v>
      </c>
      <c r="V381" s="42">
        <f t="shared" si="203"/>
        <v>0.64532772073683997</v>
      </c>
      <c r="W381" s="42">
        <f t="shared" si="204"/>
        <v>0.63892586919278138</v>
      </c>
      <c r="X381" s="42">
        <f t="shared" si="205"/>
        <v>6.4018515440585899E-3</v>
      </c>
      <c r="Y381" s="42">
        <f t="shared" si="179"/>
        <v>6.3245765020374508E-3</v>
      </c>
      <c r="Z381" s="10">
        <f t="shared" si="206"/>
        <v>15.471331025114507</v>
      </c>
      <c r="AA381">
        <f t="shared" si="184"/>
        <v>4944930.739085434</v>
      </c>
      <c r="AB381" s="10">
        <f t="shared" si="185"/>
        <v>4.944930739085434</v>
      </c>
      <c r="AC381" s="10">
        <f t="shared" si="186"/>
        <v>4.843930739085434</v>
      </c>
      <c r="AD381" s="3">
        <f t="shared" si="187"/>
        <v>702.52802597323193</v>
      </c>
      <c r="AI381" s="94">
        <f t="shared" si="188"/>
        <v>0.63892586919278138</v>
      </c>
    </row>
    <row r="382" spans="2:35">
      <c r="B382" s="39">
        <f t="shared" si="189"/>
        <v>354</v>
      </c>
      <c r="C382" s="42">
        <f t="shared" si="190"/>
        <v>7.6402877697841456</v>
      </c>
      <c r="D382" s="10">
        <f t="shared" si="191"/>
        <v>10.359712230215601</v>
      </c>
      <c r="E382" s="40">
        <f t="shared" si="192"/>
        <v>29.280575539568797</v>
      </c>
      <c r="F382" s="40">
        <f t="shared" si="193"/>
        <v>50</v>
      </c>
      <c r="G382" s="3">
        <f t="shared" si="194"/>
        <v>200.15827338129714</v>
      </c>
      <c r="H382" s="3">
        <f t="shared" si="195"/>
        <v>116.21860174682885</v>
      </c>
      <c r="I382">
        <f t="shared" si="180"/>
        <v>1.1621860174682886E-4</v>
      </c>
      <c r="J382" s="4">
        <f t="shared" si="196"/>
        <v>673.36276781029937</v>
      </c>
      <c r="K382" s="40">
        <f t="shared" si="197"/>
        <v>5.7939327929375368</v>
      </c>
      <c r="L382" s="40">
        <f t="shared" si="181"/>
        <v>0.20606720706246318</v>
      </c>
      <c r="M382" s="10">
        <f t="shared" si="198"/>
        <v>4.944930739085434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13.753624252296222</v>
      </c>
      <c r="Q382" s="42">
        <f t="shared" si="200"/>
        <v>0.57931138985795272</v>
      </c>
      <c r="R382" s="4">
        <f t="shared" si="201"/>
        <v>258230.72179202703</v>
      </c>
      <c r="S382">
        <f t="shared" si="182"/>
        <v>2.5823072179202705E-4</v>
      </c>
      <c r="T382" s="41">
        <f t="shared" si="183"/>
        <v>4.0935771709580397E-4</v>
      </c>
      <c r="U382" s="42">
        <f t="shared" si="202"/>
        <v>0.46340794179188211</v>
      </c>
      <c r="V382" s="42">
        <f t="shared" si="203"/>
        <v>0.64545294866802216</v>
      </c>
      <c r="W382" s="42">
        <f t="shared" si="204"/>
        <v>0.6390589833862631</v>
      </c>
      <c r="X382" s="42">
        <f t="shared" si="205"/>
        <v>6.393965281759062E-3</v>
      </c>
      <c r="Y382" s="42">
        <f t="shared" si="179"/>
        <v>6.3346101664850168E-3</v>
      </c>
      <c r="Z382" s="10">
        <f t="shared" si="206"/>
        <v>15.474510194716807</v>
      </c>
      <c r="AA382">
        <f t="shared" si="184"/>
        <v>4945926.1077021565</v>
      </c>
      <c r="AB382" s="10">
        <f t="shared" si="185"/>
        <v>4.9459261077021566</v>
      </c>
      <c r="AC382" s="10">
        <f t="shared" si="186"/>
        <v>4.8449261077021566</v>
      </c>
      <c r="AD382" s="3">
        <f t="shared" si="187"/>
        <v>702.67238690386603</v>
      </c>
      <c r="AI382" s="94">
        <f t="shared" si="188"/>
        <v>0.6390589833862631</v>
      </c>
    </row>
    <row r="383" spans="2:35">
      <c r="B383" s="39">
        <f t="shared" si="189"/>
        <v>355</v>
      </c>
      <c r="C383" s="42">
        <f t="shared" si="190"/>
        <v>7.6618705035970951</v>
      </c>
      <c r="D383" s="10">
        <f t="shared" si="191"/>
        <v>10.338129496402651</v>
      </c>
      <c r="E383" s="40">
        <f t="shared" si="192"/>
        <v>29.323741007194698</v>
      </c>
      <c r="F383" s="40">
        <f t="shared" si="193"/>
        <v>50</v>
      </c>
      <c r="G383" s="3">
        <f t="shared" si="194"/>
        <v>200.02877697841944</v>
      </c>
      <c r="H383" s="3">
        <f t="shared" si="195"/>
        <v>116.21860174682885</v>
      </c>
      <c r="I383">
        <f t="shared" si="180"/>
        <v>1.1621860174682886E-4</v>
      </c>
      <c r="J383" s="4">
        <f t="shared" si="196"/>
        <v>675.34957597934954</v>
      </c>
      <c r="K383" s="40">
        <f t="shared" si="197"/>
        <v>5.8110282332473266</v>
      </c>
      <c r="L383" s="40">
        <f t="shared" si="181"/>
        <v>0.18897176675267335</v>
      </c>
      <c r="M383" s="10">
        <f t="shared" si="198"/>
        <v>4.9459261077021566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13.754507335866725</v>
      </c>
      <c r="Q383" s="42">
        <f t="shared" si="200"/>
        <v>0.58088052885260577</v>
      </c>
      <c r="R383" s="4">
        <f t="shared" si="201"/>
        <v>257666.23544767761</v>
      </c>
      <c r="S383">
        <f t="shared" si="182"/>
        <v>2.5766623544767761E-4</v>
      </c>
      <c r="T383" s="41">
        <f t="shared" si="183"/>
        <v>4.0992220344015341E-4</v>
      </c>
      <c r="U383" s="42">
        <f t="shared" si="202"/>
        <v>0.46239494282262983</v>
      </c>
      <c r="V383" s="42">
        <f t="shared" si="203"/>
        <v>0.64557631459299636</v>
      </c>
      <c r="W383" s="42">
        <f t="shared" si="204"/>
        <v>0.63919030220367834</v>
      </c>
      <c r="X383" s="42">
        <f t="shared" si="205"/>
        <v>6.3860123893180187E-3</v>
      </c>
      <c r="Y383" s="42">
        <f t="shared" si="179"/>
        <v>6.3446307075454332E-3</v>
      </c>
      <c r="Z383" s="10">
        <f t="shared" si="206"/>
        <v>15.477645890610358</v>
      </c>
      <c r="AA383">
        <f t="shared" si="184"/>
        <v>4946907.865102509</v>
      </c>
      <c r="AB383" s="10">
        <f t="shared" si="185"/>
        <v>4.9469078651025091</v>
      </c>
      <c r="AC383" s="10">
        <f t="shared" si="186"/>
        <v>4.8459078651025091</v>
      </c>
      <c r="AD383" s="3">
        <f t="shared" si="187"/>
        <v>702.81477376396072</v>
      </c>
      <c r="AI383" s="94">
        <f t="shared" si="188"/>
        <v>0.63919030220367834</v>
      </c>
    </row>
    <row r="384" spans="2:35">
      <c r="B384" s="39">
        <f t="shared" si="189"/>
        <v>356</v>
      </c>
      <c r="C384" s="42">
        <f t="shared" si="190"/>
        <v>7.6834532374100446</v>
      </c>
      <c r="D384" s="10">
        <f t="shared" si="191"/>
        <v>10.3165467625897</v>
      </c>
      <c r="E384" s="40">
        <f t="shared" si="192"/>
        <v>29.366906474820599</v>
      </c>
      <c r="F384" s="40">
        <f t="shared" si="193"/>
        <v>50</v>
      </c>
      <c r="G384" s="3">
        <f t="shared" si="194"/>
        <v>199.89928057554175</v>
      </c>
      <c r="H384" s="3">
        <f t="shared" si="195"/>
        <v>116.21860174682885</v>
      </c>
      <c r="I384">
        <f t="shared" si="180"/>
        <v>1.1621860174682886E-4</v>
      </c>
      <c r="J384" s="4">
        <f t="shared" si="196"/>
        <v>677.33931094658601</v>
      </c>
      <c r="K384" s="40">
        <f t="shared" si="197"/>
        <v>5.8281488571175997</v>
      </c>
      <c r="L384" s="40">
        <f t="shared" si="181"/>
        <v>0.17185114288240033</v>
      </c>
      <c r="M384" s="10">
        <f t="shared" si="198"/>
        <v>4.9469078651025091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13.755378225119461</v>
      </c>
      <c r="Q384" s="42">
        <f t="shared" si="200"/>
        <v>0.58244956850093299</v>
      </c>
      <c r="R384" s="4">
        <f t="shared" si="201"/>
        <v>257101.67860749856</v>
      </c>
      <c r="S384">
        <f t="shared" si="182"/>
        <v>2.5710167860749857E-4</v>
      </c>
      <c r="T384" s="41">
        <f t="shared" si="183"/>
        <v>4.1048676028033245E-4</v>
      </c>
      <c r="U384" s="42">
        <f t="shared" si="202"/>
        <v>0.46138181734508649</v>
      </c>
      <c r="V384" s="42">
        <f t="shared" si="203"/>
        <v>0.64569781816759853</v>
      </c>
      <c r="W384" s="42">
        <f t="shared" si="204"/>
        <v>0.63931982529556286</v>
      </c>
      <c r="X384" s="42">
        <f t="shared" si="205"/>
        <v>6.3779928720356649E-3</v>
      </c>
      <c r="Y384" s="42">
        <f t="shared" si="179"/>
        <v>6.3546380312384052E-3</v>
      </c>
      <c r="Z384" s="10">
        <f t="shared" si="206"/>
        <v>15.48073810443643</v>
      </c>
      <c r="AA384">
        <f t="shared" si="184"/>
        <v>4947876.0086694472</v>
      </c>
      <c r="AB384" s="10">
        <f t="shared" si="185"/>
        <v>4.9478760086694473</v>
      </c>
      <c r="AC384" s="10">
        <f t="shared" si="186"/>
        <v>4.8468760086694473</v>
      </c>
      <c r="AD384" s="3">
        <f t="shared" si="187"/>
        <v>702.95518617395896</v>
      </c>
      <c r="AI384" s="94">
        <f t="shared" si="188"/>
        <v>0.63931982529556286</v>
      </c>
    </row>
    <row r="385" spans="2:35">
      <c r="B385" s="39">
        <f t="shared" si="189"/>
        <v>357</v>
      </c>
      <c r="C385" s="42">
        <f t="shared" si="190"/>
        <v>7.7050359712229941</v>
      </c>
      <c r="D385" s="10">
        <f t="shared" si="191"/>
        <v>10.29496402877675</v>
      </c>
      <c r="E385" s="40">
        <f t="shared" si="192"/>
        <v>29.4100719424465</v>
      </c>
      <c r="F385" s="40">
        <f t="shared" si="193"/>
        <v>50</v>
      </c>
      <c r="G385" s="3">
        <f t="shared" si="194"/>
        <v>199.76978417266406</v>
      </c>
      <c r="H385" s="3">
        <f t="shared" si="195"/>
        <v>116.21860174682885</v>
      </c>
      <c r="I385">
        <f t="shared" si="180"/>
        <v>1.1621860174682886E-4</v>
      </c>
      <c r="J385" s="4">
        <f t="shared" si="196"/>
        <v>679.33197271200947</v>
      </c>
      <c r="K385" s="40">
        <f t="shared" si="197"/>
        <v>5.8452946645483603</v>
      </c>
      <c r="L385" s="40">
        <f t="shared" si="181"/>
        <v>0.15470533545163967</v>
      </c>
      <c r="M385" s="10">
        <f t="shared" si="198"/>
        <v>4.9478760086694473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13.756236922668633</v>
      </c>
      <c r="Q385" s="42">
        <f t="shared" si="200"/>
        <v>0.58401851020601403</v>
      </c>
      <c r="R385" s="4">
        <f t="shared" si="201"/>
        <v>256537.05240851923</v>
      </c>
      <c r="S385">
        <f t="shared" si="182"/>
        <v>2.5653705240851924E-4</v>
      </c>
      <c r="T385" s="41">
        <f t="shared" si="183"/>
        <v>4.1105138647931178E-4</v>
      </c>
      <c r="U385" s="42">
        <f t="shared" si="202"/>
        <v>0.46036856739970816</v>
      </c>
      <c r="V385" s="42">
        <f t="shared" si="203"/>
        <v>0.64581745905338672</v>
      </c>
      <c r="W385" s="42">
        <f t="shared" si="204"/>
        <v>0.63944755231665085</v>
      </c>
      <c r="X385" s="42">
        <f t="shared" si="205"/>
        <v>6.3699067367358753E-3</v>
      </c>
      <c r="Y385" s="42">
        <f t="shared" si="179"/>
        <v>6.3646320435751464E-3</v>
      </c>
      <c r="Z385" s="10">
        <f t="shared" si="206"/>
        <v>15.48378682794074</v>
      </c>
      <c r="AA385">
        <f t="shared" si="184"/>
        <v>4948830.5358186318</v>
      </c>
      <c r="AB385" s="10">
        <f t="shared" si="185"/>
        <v>4.9488305358186322</v>
      </c>
      <c r="AC385" s="10">
        <f t="shared" si="186"/>
        <v>4.8478305358186322</v>
      </c>
      <c r="AD385" s="3">
        <f t="shared" si="187"/>
        <v>703.09362375904743</v>
      </c>
      <c r="AI385" s="94">
        <f t="shared" si="188"/>
        <v>0.63944755231665085</v>
      </c>
    </row>
    <row r="386" spans="2:35">
      <c r="B386" s="39">
        <f t="shared" si="189"/>
        <v>358</v>
      </c>
      <c r="C386" s="42">
        <f t="shared" si="190"/>
        <v>7.7266187050359436</v>
      </c>
      <c r="D386" s="10">
        <f t="shared" si="191"/>
        <v>10.2733812949638</v>
      </c>
      <c r="E386" s="40">
        <f t="shared" si="192"/>
        <v>29.453237410072401</v>
      </c>
      <c r="F386" s="40">
        <f t="shared" si="193"/>
        <v>50</v>
      </c>
      <c r="G386" s="3">
        <f t="shared" si="194"/>
        <v>199.64028776978637</v>
      </c>
      <c r="H386" s="3">
        <f t="shared" si="195"/>
        <v>116.21860174682885</v>
      </c>
      <c r="I386">
        <f t="shared" si="180"/>
        <v>1.1621860174682886E-4</v>
      </c>
      <c r="J386" s="4">
        <f t="shared" si="196"/>
        <v>681.32756127561947</v>
      </c>
      <c r="K386" s="40">
        <f t="shared" si="197"/>
        <v>5.8624656555396069</v>
      </c>
      <c r="L386" s="40">
        <f t="shared" si="181"/>
        <v>0.13753434446039314</v>
      </c>
      <c r="M386" s="10">
        <f t="shared" si="198"/>
        <v>4.9488305358186322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13.757083431087555</v>
      </c>
      <c r="Q386" s="42">
        <f t="shared" si="200"/>
        <v>0.58558735537011164</v>
      </c>
      <c r="R386" s="4">
        <f t="shared" si="201"/>
        <v>255972.35798776927</v>
      </c>
      <c r="S386">
        <f t="shared" si="182"/>
        <v>2.5597235798776929E-4</v>
      </c>
      <c r="T386" s="41">
        <f t="shared" si="183"/>
        <v>4.1161608090006173E-4</v>
      </c>
      <c r="U386" s="42">
        <f t="shared" si="202"/>
        <v>0.45935519502695132</v>
      </c>
      <c r="V386" s="42">
        <f t="shared" si="203"/>
        <v>0.64593523691659105</v>
      </c>
      <c r="W386" s="42">
        <f t="shared" si="204"/>
        <v>0.6395734829259907</v>
      </c>
      <c r="X386" s="42">
        <f t="shared" si="205"/>
        <v>6.3617539906003495E-3</v>
      </c>
      <c r="Y386" s="42">
        <f t="shared" si="179"/>
        <v>6.3746126505584786E-3</v>
      </c>
      <c r="Z386" s="10">
        <f t="shared" si="206"/>
        <v>15.486792052971813</v>
      </c>
      <c r="AA386">
        <f t="shared" si="184"/>
        <v>4949771.443997913</v>
      </c>
      <c r="AB386" s="10">
        <f t="shared" si="185"/>
        <v>4.9497714439979132</v>
      </c>
      <c r="AC386" s="10">
        <f t="shared" si="186"/>
        <v>4.8487714439979133</v>
      </c>
      <c r="AD386" s="3">
        <f t="shared" si="187"/>
        <v>703.23008614908099</v>
      </c>
      <c r="AI386" s="94">
        <f t="shared" si="188"/>
        <v>0.6395734829259907</v>
      </c>
    </row>
    <row r="387" spans="2:35">
      <c r="B387" s="39">
        <f t="shared" si="189"/>
        <v>359</v>
      </c>
      <c r="C387" s="42">
        <f t="shared" si="190"/>
        <v>7.7482014388488931</v>
      </c>
      <c r="D387" s="10">
        <f t="shared" si="191"/>
        <v>10.251798561150849</v>
      </c>
      <c r="E387" s="40">
        <f t="shared" si="192"/>
        <v>29.496402877698301</v>
      </c>
      <c r="F387" s="40">
        <f t="shared" si="193"/>
        <v>50</v>
      </c>
      <c r="G387" s="3">
        <f t="shared" si="194"/>
        <v>199.51079136690868</v>
      </c>
      <c r="H387" s="3">
        <f t="shared" si="195"/>
        <v>116.21860174682885</v>
      </c>
      <c r="I387">
        <f t="shared" si="180"/>
        <v>1.1621860174682886E-4</v>
      </c>
      <c r="J387" s="4">
        <f t="shared" si="196"/>
        <v>683.32607663741624</v>
      </c>
      <c r="K387" s="40">
        <f t="shared" si="197"/>
        <v>5.8796618300913392</v>
      </c>
      <c r="L387" s="40">
        <f t="shared" si="181"/>
        <v>0.12033816990866075</v>
      </c>
      <c r="M387" s="10">
        <f t="shared" si="198"/>
        <v>4.9497714439979132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13.757917752908245</v>
      </c>
      <c r="Q387" s="42">
        <f t="shared" si="200"/>
        <v>0.58715610539468477</v>
      </c>
      <c r="R387" s="4">
        <f t="shared" si="201"/>
        <v>255407.59648227811</v>
      </c>
      <c r="S387">
        <f t="shared" si="182"/>
        <v>2.554075964822781E-4</v>
      </c>
      <c r="T387" s="41">
        <f t="shared" si="183"/>
        <v>4.1218084240555292E-4</v>
      </c>
      <c r="U387" s="42">
        <f t="shared" si="202"/>
        <v>0.45834170226727217</v>
      </c>
      <c r="V387" s="42">
        <f t="shared" si="203"/>
        <v>0.64605115142862746</v>
      </c>
      <c r="W387" s="42">
        <f t="shared" si="204"/>
        <v>0.63969761678687753</v>
      </c>
      <c r="X387" s="42">
        <f t="shared" si="205"/>
        <v>6.353534641749925E-3</v>
      </c>
      <c r="Y387" s="42">
        <f t="shared" si="179"/>
        <v>6.3845797581838504E-3</v>
      </c>
      <c r="Z387" s="10">
        <f t="shared" si="206"/>
        <v>15.489753771481537</v>
      </c>
      <c r="AA387">
        <f t="shared" si="184"/>
        <v>4950698.7306874981</v>
      </c>
      <c r="AB387" s="10">
        <f t="shared" si="185"/>
        <v>4.9506987306874981</v>
      </c>
      <c r="AC387" s="10">
        <f t="shared" si="186"/>
        <v>4.8496987306874981</v>
      </c>
      <c r="AD387" s="3">
        <f t="shared" si="187"/>
        <v>703.36457297860738</v>
      </c>
      <c r="AI387" s="94">
        <f t="shared" si="188"/>
        <v>0.63969761678687753</v>
      </c>
    </row>
    <row r="388" spans="2:35">
      <c r="B388" s="39">
        <f t="shared" si="189"/>
        <v>360</v>
      </c>
      <c r="C388" s="42">
        <f t="shared" si="190"/>
        <v>7.7697841726618426</v>
      </c>
      <c r="D388" s="10">
        <f t="shared" si="191"/>
        <v>10.230215827337899</v>
      </c>
      <c r="E388" s="40">
        <f t="shared" si="192"/>
        <v>29.539568345324202</v>
      </c>
      <c r="F388" s="40">
        <f t="shared" si="193"/>
        <v>50</v>
      </c>
      <c r="G388" s="3">
        <f t="shared" si="194"/>
        <v>199.38129496403099</v>
      </c>
      <c r="H388" s="3">
        <f t="shared" si="195"/>
        <v>116.21860174682885</v>
      </c>
      <c r="I388">
        <f t="shared" si="180"/>
        <v>1.1621860174682886E-4</v>
      </c>
      <c r="J388" s="4">
        <f t="shared" si="196"/>
        <v>685.32751879739953</v>
      </c>
      <c r="K388" s="40">
        <f t="shared" si="197"/>
        <v>5.8968831882035566</v>
      </c>
      <c r="L388" s="40">
        <f t="shared" si="181"/>
        <v>0.10311681179644339</v>
      </c>
      <c r="M388" s="10">
        <f t="shared" si="198"/>
        <v>4.9506987306874981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13.758739890621634</v>
      </c>
      <c r="Q388" s="42">
        <f t="shared" si="200"/>
        <v>0.58872476168040033</v>
      </c>
      <c r="R388" s="4">
        <f t="shared" si="201"/>
        <v>254842.76902907531</v>
      </c>
      <c r="S388">
        <f t="shared" si="182"/>
        <v>2.5484276902907531E-4</v>
      </c>
      <c r="T388" s="41">
        <f t="shared" si="183"/>
        <v>4.1274566985875571E-4</v>
      </c>
      <c r="U388" s="42">
        <f t="shared" si="202"/>
        <v>0.4573280911611271</v>
      </c>
      <c r="V388" s="42">
        <f t="shared" si="203"/>
        <v>0.64616520226589347</v>
      </c>
      <c r="W388" s="42">
        <f t="shared" si="204"/>
        <v>0.6398199535668756</v>
      </c>
      <c r="X388" s="42">
        <f t="shared" si="205"/>
        <v>6.3452486990178691E-3</v>
      </c>
      <c r="Y388" s="42">
        <f t="shared" si="179"/>
        <v>6.3945332724399933E-3</v>
      </c>
      <c r="Z388" s="10">
        <f t="shared" si="206"/>
        <v>15.492671975524891</v>
      </c>
      <c r="AA388">
        <f t="shared" si="184"/>
        <v>4951612.3933998784</v>
      </c>
      <c r="AB388" s="10">
        <f t="shared" si="185"/>
        <v>4.9516123933998788</v>
      </c>
      <c r="AC388" s="10">
        <f t="shared" si="186"/>
        <v>4.8506123933998788</v>
      </c>
      <c r="AD388" s="3">
        <f t="shared" si="187"/>
        <v>703.4970838868569</v>
      </c>
      <c r="AI388" s="94">
        <f t="shared" si="188"/>
        <v>0.6398199535668756</v>
      </c>
    </row>
    <row r="389" spans="2:35">
      <c r="B389" s="39">
        <f t="shared" si="189"/>
        <v>361</v>
      </c>
      <c r="C389" s="42">
        <f t="shared" si="190"/>
        <v>7.7913669064747921</v>
      </c>
      <c r="D389" s="10">
        <f t="shared" si="191"/>
        <v>10.208633093524949</v>
      </c>
      <c r="E389" s="40">
        <f t="shared" si="192"/>
        <v>29.582733812950103</v>
      </c>
      <c r="F389" s="40">
        <f t="shared" si="193"/>
        <v>50</v>
      </c>
      <c r="G389" s="3">
        <f t="shared" si="194"/>
        <v>199.25179856115329</v>
      </c>
      <c r="H389" s="3">
        <f t="shared" si="195"/>
        <v>116.21860174682885</v>
      </c>
      <c r="I389">
        <f t="shared" si="180"/>
        <v>1.1621860174682886E-4</v>
      </c>
      <c r="J389" s="4">
        <f t="shared" si="196"/>
        <v>687.3318877555696</v>
      </c>
      <c r="K389" s="40">
        <f t="shared" si="197"/>
        <v>5.9141297298762607</v>
      </c>
      <c r="L389" s="40">
        <f t="shared" si="181"/>
        <v>8.5870270123739267E-2</v>
      </c>
      <c r="M389" s="10">
        <f t="shared" si="198"/>
        <v>4.9516123933998788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13.759549846677547</v>
      </c>
      <c r="Q389" s="42">
        <f t="shared" si="200"/>
        <v>0.59029332562714609</v>
      </c>
      <c r="R389" s="4">
        <f t="shared" si="201"/>
        <v>254277.87676519033</v>
      </c>
      <c r="S389">
        <f t="shared" si="182"/>
        <v>2.5427787676519031E-4</v>
      </c>
      <c r="T389" s="41">
        <f t="shared" si="183"/>
        <v>4.1331056212264071E-4</v>
      </c>
      <c r="U389" s="42">
        <f t="shared" si="202"/>
        <v>0.45631436374897233</v>
      </c>
      <c r="V389" s="42">
        <f t="shared" si="203"/>
        <v>0.64627738910990284</v>
      </c>
      <c r="W389" s="42">
        <f t="shared" si="204"/>
        <v>0.63994049293780841</v>
      </c>
      <c r="X389" s="42">
        <f t="shared" si="205"/>
        <v>6.3368961720944306E-3</v>
      </c>
      <c r="Y389" s="42">
        <f t="shared" si="179"/>
        <v>6.404473099309812E-3</v>
      </c>
      <c r="Z389" s="10">
        <f t="shared" si="206"/>
        <v>15.495546657260181</v>
      </c>
      <c r="AA389">
        <f t="shared" si="184"/>
        <v>4952512.4296798883</v>
      </c>
      <c r="AB389" s="10">
        <f t="shared" si="185"/>
        <v>4.9525124296798886</v>
      </c>
      <c r="AC389" s="10">
        <f t="shared" si="186"/>
        <v>4.8515124296798886</v>
      </c>
      <c r="AD389" s="3">
        <f t="shared" si="187"/>
        <v>703.62761851775031</v>
      </c>
      <c r="AI389" s="94">
        <f t="shared" si="188"/>
        <v>0.63994049293780841</v>
      </c>
    </row>
    <row r="390" spans="2:35">
      <c r="B390" s="39">
        <f t="shared" si="189"/>
        <v>362</v>
      </c>
      <c r="C390" s="42">
        <f t="shared" si="190"/>
        <v>7.8129496402877416</v>
      </c>
      <c r="D390" s="10">
        <f t="shared" si="191"/>
        <v>10.187050359711998</v>
      </c>
      <c r="E390" s="40">
        <f t="shared" si="192"/>
        <v>29.625899280576004</v>
      </c>
      <c r="F390" s="40">
        <f t="shared" si="193"/>
        <v>50</v>
      </c>
      <c r="G390" s="3">
        <f t="shared" si="194"/>
        <v>199.1223021582756</v>
      </c>
      <c r="H390" s="3">
        <f t="shared" si="195"/>
        <v>116.21860174682885</v>
      </c>
      <c r="I390">
        <f t="shared" si="180"/>
        <v>1.1621860174682886E-4</v>
      </c>
      <c r="J390" s="4">
        <f t="shared" si="196"/>
        <v>689.33918351192619</v>
      </c>
      <c r="K390" s="40">
        <f t="shared" si="197"/>
        <v>5.9314014551094489</v>
      </c>
      <c r="L390" s="40">
        <f t="shared" si="181"/>
        <v>6.8598544890551061E-2</v>
      </c>
      <c r="M390" s="10">
        <f t="shared" si="198"/>
        <v>4.9525124296798886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13.760347623484789</v>
      </c>
      <c r="Q390" s="42">
        <f t="shared" si="200"/>
        <v>0.59186179863404265</v>
      </c>
      <c r="R390" s="4">
        <f t="shared" si="201"/>
        <v>253712.92082765276</v>
      </c>
      <c r="S390">
        <f t="shared" si="182"/>
        <v>2.5371292082765275E-4</v>
      </c>
      <c r="T390" s="41">
        <f t="shared" si="183"/>
        <v>4.1387551806017827E-4</v>
      </c>
      <c r="U390" s="42">
        <f t="shared" si="202"/>
        <v>0.4553005220712642</v>
      </c>
      <c r="V390" s="42">
        <f t="shared" si="203"/>
        <v>0.6463877116471114</v>
      </c>
      <c r="W390" s="42">
        <f t="shared" si="204"/>
        <v>0.64005923457576652</v>
      </c>
      <c r="X390" s="42">
        <f t="shared" si="205"/>
        <v>6.3284770713448735E-3</v>
      </c>
      <c r="Y390" s="42">
        <f t="shared" si="179"/>
        <v>6.4143991447709802E-3</v>
      </c>
      <c r="Z390" s="10">
        <f t="shared" si="206"/>
        <v>15.49837780894862</v>
      </c>
      <c r="AA390">
        <f t="shared" si="184"/>
        <v>4953398.8371045878</v>
      </c>
      <c r="AB390" s="10">
        <f t="shared" si="185"/>
        <v>4.9533988371045874</v>
      </c>
      <c r="AC390" s="10">
        <f t="shared" si="186"/>
        <v>4.8523988371045874</v>
      </c>
      <c r="AD390" s="3">
        <f t="shared" si="187"/>
        <v>703.75617651988216</v>
      </c>
      <c r="AI390" s="94">
        <f t="shared" si="188"/>
        <v>0.64005923457576652</v>
      </c>
    </row>
    <row r="391" spans="2:35">
      <c r="B391" s="39">
        <f t="shared" si="189"/>
        <v>363</v>
      </c>
      <c r="C391" s="42">
        <f t="shared" si="190"/>
        <v>7.8345323741006911</v>
      </c>
      <c r="D391" s="10">
        <f t="shared" si="191"/>
        <v>10.165467625899048</v>
      </c>
      <c r="E391" s="40">
        <f t="shared" si="192"/>
        <v>29.669064748201905</v>
      </c>
      <c r="F391" s="40">
        <f t="shared" si="193"/>
        <v>50</v>
      </c>
      <c r="G391" s="3">
        <f t="shared" si="194"/>
        <v>198.99280575539791</v>
      </c>
      <c r="H391" s="3">
        <f t="shared" si="195"/>
        <v>116.21860174682885</v>
      </c>
      <c r="I391">
        <f t="shared" si="180"/>
        <v>1.1621860174682886E-4</v>
      </c>
      <c r="J391" s="4">
        <f t="shared" si="196"/>
        <v>691.34940606646978</v>
      </c>
      <c r="K391" s="40">
        <f t="shared" si="197"/>
        <v>5.9486983639031257</v>
      </c>
      <c r="L391" s="40">
        <f t="shared" si="181"/>
        <v>5.1301636096874326E-2</v>
      </c>
      <c r="M391" s="10">
        <f t="shared" si="198"/>
        <v>4.9533988371045874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13.761133223411111</v>
      </c>
      <c r="Q391" s="42">
        <f t="shared" si="200"/>
        <v>0.59343018209945608</v>
      </c>
      <c r="R391" s="4">
        <f t="shared" si="201"/>
        <v>253147.90235349201</v>
      </c>
      <c r="S391">
        <f t="shared" si="182"/>
        <v>2.5314790235349201E-4</v>
      </c>
      <c r="T391" s="41">
        <f t="shared" si="183"/>
        <v>4.1444053653433901E-4</v>
      </c>
      <c r="U391" s="42">
        <f t="shared" si="202"/>
        <v>0.45428656816845903</v>
      </c>
      <c r="V391" s="42">
        <f t="shared" si="203"/>
        <v>0.64649616956902223</v>
      </c>
      <c r="W391" s="42">
        <f t="shared" si="204"/>
        <v>0.64017617816109151</v>
      </c>
      <c r="X391" s="42">
        <f t="shared" si="205"/>
        <v>6.319991407930714E-3</v>
      </c>
      <c r="Y391" s="42">
        <f t="shared" si="179"/>
        <v>6.4243113147967341E-3</v>
      </c>
      <c r="Z391" s="10">
        <f t="shared" si="206"/>
        <v>15.501165422954324</v>
      </c>
      <c r="AA391">
        <f t="shared" si="184"/>
        <v>4954271.6132832514</v>
      </c>
      <c r="AB391" s="10">
        <f t="shared" si="185"/>
        <v>4.9542716132832512</v>
      </c>
      <c r="AC391" s="10">
        <f t="shared" si="186"/>
        <v>4.8532716132832512</v>
      </c>
      <c r="AD391" s="3">
        <f t="shared" si="187"/>
        <v>703.88275754651943</v>
      </c>
      <c r="AI391" s="94">
        <f t="shared" si="188"/>
        <v>0.64017617816109151</v>
      </c>
    </row>
    <row r="392" spans="2:35">
      <c r="B392" s="39">
        <f t="shared" si="189"/>
        <v>364</v>
      </c>
      <c r="C392" s="42">
        <f t="shared" si="190"/>
        <v>7.8561151079136406</v>
      </c>
      <c r="D392" s="10">
        <f t="shared" si="191"/>
        <v>10.143884892086097</v>
      </c>
      <c r="E392" s="40">
        <f t="shared" si="192"/>
        <v>29.712230215827805</v>
      </c>
      <c r="F392" s="40">
        <f t="shared" si="193"/>
        <v>50</v>
      </c>
      <c r="G392" s="3">
        <f t="shared" si="194"/>
        <v>198.86330935252022</v>
      </c>
      <c r="H392" s="3">
        <f t="shared" si="195"/>
        <v>116.21860174682885</v>
      </c>
      <c r="I392">
        <f t="shared" si="180"/>
        <v>1.1621860174682886E-4</v>
      </c>
      <c r="J392" s="4">
        <f t="shared" si="196"/>
        <v>693.36255541919991</v>
      </c>
      <c r="K392" s="40">
        <f t="shared" si="197"/>
        <v>5.9660204562572883</v>
      </c>
      <c r="L392" s="40">
        <f t="shared" si="181"/>
        <v>3.3979543742711726E-2</v>
      </c>
      <c r="M392" s="10">
        <f t="shared" si="198"/>
        <v>4.9542716132832512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13.761906648783237</v>
      </c>
      <c r="Q392" s="42">
        <f t="shared" si="200"/>
        <v>0.59499847742101009</v>
      </c>
      <c r="R392" s="4">
        <f t="shared" si="201"/>
        <v>252582.82247973766</v>
      </c>
      <c r="S392">
        <f t="shared" si="182"/>
        <v>2.5258282247973764E-4</v>
      </c>
      <c r="T392" s="41">
        <f t="shared" si="183"/>
        <v>4.1500561640809338E-4</v>
      </c>
      <c r="U392" s="42">
        <f t="shared" si="202"/>
        <v>0.45327250408101322</v>
      </c>
      <c r="V392" s="42">
        <f t="shared" si="203"/>
        <v>0.64660276257215821</v>
      </c>
      <c r="W392" s="42">
        <f t="shared" si="204"/>
        <v>0.64029132337837535</v>
      </c>
      <c r="X392" s="42">
        <f t="shared" si="205"/>
        <v>6.3114391937828529E-3</v>
      </c>
      <c r="Y392" s="42">
        <f t="shared" si="179"/>
        <v>6.4342095153566165E-3</v>
      </c>
      <c r="Z392" s="10">
        <f t="shared" si="206"/>
        <v>15.50390949174426</v>
      </c>
      <c r="AA392">
        <f t="shared" si="184"/>
        <v>4955130.755857355</v>
      </c>
      <c r="AB392" s="10">
        <f t="shared" si="185"/>
        <v>4.955130755857355</v>
      </c>
      <c r="AC392" s="10">
        <f t="shared" si="186"/>
        <v>4.854130755857355</v>
      </c>
      <c r="AD392" s="3">
        <f t="shared" si="187"/>
        <v>704.00736125559899</v>
      </c>
      <c r="AI392" s="94">
        <f t="shared" si="188"/>
        <v>0.64029132337837535</v>
      </c>
    </row>
    <row r="393" spans="2:35">
      <c r="B393" s="39">
        <f t="shared" si="189"/>
        <v>365</v>
      </c>
      <c r="C393" s="42">
        <f t="shared" si="190"/>
        <v>7.8776978417265902</v>
      </c>
      <c r="D393" s="10">
        <f t="shared" si="191"/>
        <v>10.122302158273147</v>
      </c>
      <c r="E393" s="40">
        <f t="shared" si="192"/>
        <v>29.755395683453706</v>
      </c>
      <c r="F393" s="40">
        <f t="shared" si="193"/>
        <v>50</v>
      </c>
      <c r="G393" s="3">
        <f t="shared" si="194"/>
        <v>198.73381294964253</v>
      </c>
      <c r="H393" s="3">
        <f t="shared" si="195"/>
        <v>116.21860174682885</v>
      </c>
      <c r="I393">
        <f t="shared" si="180"/>
        <v>1.1621860174682886E-4</v>
      </c>
      <c r="J393" s="4">
        <f t="shared" si="196"/>
        <v>695.37863157011634</v>
      </c>
      <c r="K393" s="40">
        <f t="shared" si="197"/>
        <v>5.9833677321719323</v>
      </c>
      <c r="L393" s="40">
        <f t="shared" si="181"/>
        <v>1.6632267828067704E-2</v>
      </c>
      <c r="M393" s="10">
        <f t="shared" si="198"/>
        <v>4.955130755857355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13.762667901886898</v>
      </c>
      <c r="Q393" s="42">
        <f t="shared" si="200"/>
        <v>0.59656668599559837</v>
      </c>
      <c r="R393" s="4">
        <f t="shared" si="201"/>
        <v>252017.68234341929</v>
      </c>
      <c r="S393">
        <f t="shared" si="182"/>
        <v>2.5201768234341929E-4</v>
      </c>
      <c r="T393" s="41">
        <f t="shared" si="183"/>
        <v>4.1557075654441173E-4</v>
      </c>
      <c r="U393" s="42">
        <f t="shared" si="202"/>
        <v>0.45225833184938308</v>
      </c>
      <c r="V393" s="42">
        <f t="shared" si="203"/>
        <v>0.646707490358163</v>
      </c>
      <c r="W393" s="42">
        <f t="shared" si="204"/>
        <v>0.64040466991645861</v>
      </c>
      <c r="X393" s="42">
        <f t="shared" si="205"/>
        <v>6.302820441704382E-3</v>
      </c>
      <c r="Y393" s="42">
        <f t="shared" si="179"/>
        <v>6.444093652417388E-3</v>
      </c>
      <c r="Z393" s="10">
        <f t="shared" si="206"/>
        <v>15.506610007888543</v>
      </c>
      <c r="AA393">
        <f t="shared" si="184"/>
        <v>4955976.2625006726</v>
      </c>
      <c r="AB393" s="10">
        <f t="shared" si="185"/>
        <v>4.9559762625006725</v>
      </c>
      <c r="AC393" s="10">
        <f t="shared" si="186"/>
        <v>4.8549762625006725</v>
      </c>
      <c r="AD393" s="3">
        <f t="shared" si="187"/>
        <v>704.12998730974221</v>
      </c>
      <c r="AI393" s="94">
        <f t="shared" si="188"/>
        <v>0.64040466991645861</v>
      </c>
    </row>
    <row r="394" spans="2:35">
      <c r="B394" s="39">
        <f t="shared" si="189"/>
        <v>366</v>
      </c>
      <c r="C394" s="42">
        <f t="shared" si="190"/>
        <v>7.8992805755395397</v>
      </c>
      <c r="D394" s="10">
        <f t="shared" si="191"/>
        <v>10.100719424460197</v>
      </c>
      <c r="E394" s="40">
        <f t="shared" si="192"/>
        <v>29.798561151079607</v>
      </c>
      <c r="F394" s="40">
        <f t="shared" si="193"/>
        <v>50</v>
      </c>
      <c r="G394" s="3">
        <f t="shared" si="194"/>
        <v>198.60431654676484</v>
      </c>
      <c r="H394" s="3">
        <f t="shared" si="195"/>
        <v>116.21860174682885</v>
      </c>
      <c r="I394">
        <f t="shared" si="180"/>
        <v>1.1621860174682886E-4</v>
      </c>
      <c r="J394" s="4">
        <f t="shared" si="196"/>
        <v>697.39763451921976</v>
      </c>
      <c r="K394" s="40">
        <f t="shared" si="197"/>
        <v>6.0007401916470657</v>
      </c>
      <c r="L394" s="40">
        <f t="shared" si="181"/>
        <v>0</v>
      </c>
      <c r="M394" s="10">
        <f t="shared" si="198"/>
        <v>4.9559762625006725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13.763416984966964</v>
      </c>
      <c r="Q394" s="42">
        <f t="shared" si="200"/>
        <v>0.59813480921939688</v>
      </c>
      <c r="R394" s="4">
        <f t="shared" si="201"/>
        <v>251452.48308156626</v>
      </c>
      <c r="S394">
        <f t="shared" si="182"/>
        <v>2.5145248308156628E-4</v>
      </c>
      <c r="T394" s="41">
        <f t="shared" si="183"/>
        <v>4.1613595580626474E-4</v>
      </c>
      <c r="U394" s="42">
        <f t="shared" si="202"/>
        <v>0.45124405351402469</v>
      </c>
      <c r="V394" s="42">
        <f t="shared" si="203"/>
        <v>0.64681035263381303</v>
      </c>
      <c r="W394" s="42">
        <f t="shared" si="204"/>
        <v>0.64051621746844256</v>
      </c>
      <c r="X394" s="42">
        <f t="shared" si="205"/>
        <v>6.2941351653704736E-3</v>
      </c>
      <c r="Y394" s="42">
        <f t="shared" si="179"/>
        <v>6.4539636319439321E-3</v>
      </c>
      <c r="Z394" s="10">
        <f t="shared" si="206"/>
        <v>15.509266964060716</v>
      </c>
      <c r="AA394">
        <f t="shared" si="184"/>
        <v>4956808.1309193559</v>
      </c>
      <c r="AB394" s="10">
        <f t="shared" si="185"/>
        <v>4.9568081309193559</v>
      </c>
      <c r="AC394" s="10">
        <f t="shared" si="186"/>
        <v>4.8558081309193559</v>
      </c>
      <c r="AD394" s="3">
        <f t="shared" si="187"/>
        <v>704.25063537626625</v>
      </c>
      <c r="AI394" s="94">
        <f t="shared" si="188"/>
        <v>0.64051621746844256</v>
      </c>
    </row>
    <row r="395" spans="2:35">
      <c r="B395" s="39">
        <f t="shared" si="189"/>
        <v>367</v>
      </c>
      <c r="C395" s="42">
        <f t="shared" si="190"/>
        <v>7.9208633093524892</v>
      </c>
      <c r="D395" s="10">
        <f t="shared" si="191"/>
        <v>10.079136690647246</v>
      </c>
      <c r="E395" s="40">
        <f t="shared" si="192"/>
        <v>29.841726618705508</v>
      </c>
      <c r="F395" s="40">
        <f t="shared" si="193"/>
        <v>50</v>
      </c>
      <c r="G395" s="3">
        <f t="shared" si="194"/>
        <v>198.47482014388714</v>
      </c>
      <c r="H395" s="3">
        <f t="shared" si="195"/>
        <v>116.21860174682885</v>
      </c>
      <c r="I395">
        <f t="shared" si="180"/>
        <v>1.1621860174682886E-4</v>
      </c>
      <c r="J395" s="4">
        <f t="shared" si="196"/>
        <v>699.41956426650995</v>
      </c>
      <c r="K395" s="40">
        <f t="shared" si="197"/>
        <v>6.018137834682685</v>
      </c>
      <c r="L395" s="40">
        <f t="shared" si="181"/>
        <v>0</v>
      </c>
      <c r="M395" s="10">
        <f t="shared" si="198"/>
        <v>4.9568081309193559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13.764153900227562</v>
      </c>
      <c r="Q395" s="42">
        <f t="shared" si="200"/>
        <v>0.59970284848787625</v>
      </c>
      <c r="R395" s="4">
        <f t="shared" si="201"/>
        <v>250887.22583120811</v>
      </c>
      <c r="S395">
        <f t="shared" si="182"/>
        <v>2.508872258312081E-4</v>
      </c>
      <c r="T395" s="41">
        <f t="shared" si="183"/>
        <v>4.1670121305662292E-4</v>
      </c>
      <c r="U395" s="42">
        <f t="shared" si="202"/>
        <v>0.45022967111539453</v>
      </c>
      <c r="V395" s="42">
        <f t="shared" si="203"/>
        <v>0.64691134911045756</v>
      </c>
      <c r="W395" s="42">
        <f t="shared" si="204"/>
        <v>0.64062596573170028</v>
      </c>
      <c r="X395" s="42">
        <f t="shared" si="205"/>
        <v>6.285383378757281E-3</v>
      </c>
      <c r="Y395" s="42">
        <f t="shared" si="179"/>
        <v>6.463819359899271E-3</v>
      </c>
      <c r="Z395" s="10">
        <f t="shared" si="206"/>
        <v>15.511880353035936</v>
      </c>
      <c r="AA395">
        <f t="shared" si="184"/>
        <v>4957626.3588513751</v>
      </c>
      <c r="AB395" s="10">
        <f t="shared" si="185"/>
        <v>4.9576263588513747</v>
      </c>
      <c r="AC395" s="10">
        <f t="shared" si="186"/>
        <v>4.8566263588513747</v>
      </c>
      <c r="AD395" s="3">
        <f t="shared" si="187"/>
        <v>704.36930512710296</v>
      </c>
      <c r="AI395" s="94">
        <f t="shared" si="188"/>
        <v>0.64062596573170028</v>
      </c>
    </row>
    <row r="396" spans="2:35">
      <c r="B396" s="39">
        <f t="shared" si="189"/>
        <v>368</v>
      </c>
      <c r="C396" s="42">
        <f t="shared" si="190"/>
        <v>7.9424460431654387</v>
      </c>
      <c r="D396" s="10">
        <f t="shared" si="191"/>
        <v>10.057553956834296</v>
      </c>
      <c r="E396" s="40">
        <f t="shared" si="192"/>
        <v>29.884892086331408</v>
      </c>
      <c r="F396" s="40">
        <f t="shared" si="193"/>
        <v>50</v>
      </c>
      <c r="G396" s="3">
        <f t="shared" si="194"/>
        <v>198.34532374100945</v>
      </c>
      <c r="H396" s="3">
        <f t="shared" si="195"/>
        <v>116.21860174682885</v>
      </c>
      <c r="I396">
        <f t="shared" si="180"/>
        <v>1.1621860174682886E-4</v>
      </c>
      <c r="J396" s="4">
        <f t="shared" si="196"/>
        <v>701.44442081198645</v>
      </c>
      <c r="K396" s="40">
        <f t="shared" si="197"/>
        <v>6.0355606612787875</v>
      </c>
      <c r="L396" s="40">
        <f t="shared" si="181"/>
        <v>0</v>
      </c>
      <c r="M396" s="10">
        <f t="shared" si="198"/>
        <v>4.9576263588513747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13.764878649831623</v>
      </c>
      <c r="Q396" s="42">
        <f t="shared" si="200"/>
        <v>0.60127080519581377</v>
      </c>
      <c r="R396" s="4">
        <f t="shared" si="201"/>
        <v>250321.91172937449</v>
      </c>
      <c r="S396">
        <f t="shared" si="182"/>
        <v>2.5032191172937447E-4</v>
      </c>
      <c r="T396" s="41">
        <f t="shared" si="183"/>
        <v>4.1726652715845655E-4</v>
      </c>
      <c r="U396" s="42">
        <f t="shared" si="202"/>
        <v>0.449215186693949</v>
      </c>
      <c r="V396" s="42">
        <f t="shared" si="203"/>
        <v>0.64701047950486545</v>
      </c>
      <c r="W396" s="42">
        <f t="shared" si="204"/>
        <v>0.64073391440780225</v>
      </c>
      <c r="X396" s="42">
        <f t="shared" si="205"/>
        <v>6.2765650970632025E-3</v>
      </c>
      <c r="Y396" s="42">
        <f t="shared" si="179"/>
        <v>6.4736607422460181E-3</v>
      </c>
      <c r="Z396" s="10">
        <f t="shared" si="206"/>
        <v>15.514450167692583</v>
      </c>
      <c r="AA396">
        <f t="shared" si="184"/>
        <v>4958430.9440670153</v>
      </c>
      <c r="AB396" s="10">
        <f t="shared" si="185"/>
        <v>4.9584309440670156</v>
      </c>
      <c r="AC396" s="10">
        <f t="shared" si="186"/>
        <v>4.8574309440670156</v>
      </c>
      <c r="AD396" s="3">
        <f t="shared" si="187"/>
        <v>704.48599623887094</v>
      </c>
      <c r="AI396" s="94">
        <f t="shared" si="188"/>
        <v>0.64073391440780225</v>
      </c>
    </row>
    <row r="397" spans="2:35">
      <c r="B397" s="39">
        <f t="shared" si="189"/>
        <v>369</v>
      </c>
      <c r="C397" s="42">
        <f t="shared" si="190"/>
        <v>7.9640287769783882</v>
      </c>
      <c r="D397" s="10">
        <f t="shared" si="191"/>
        <v>10.035971223021345</v>
      </c>
      <c r="E397" s="40">
        <f t="shared" si="192"/>
        <v>29.928057553957309</v>
      </c>
      <c r="F397" s="40">
        <f t="shared" si="193"/>
        <v>50</v>
      </c>
      <c r="G397" s="3">
        <f t="shared" si="194"/>
        <v>198.21582733813176</v>
      </c>
      <c r="H397" s="3">
        <f t="shared" si="195"/>
        <v>116.21860174682885</v>
      </c>
      <c r="I397">
        <f t="shared" si="180"/>
        <v>1.1621860174682886E-4</v>
      </c>
      <c r="J397" s="4">
        <f t="shared" si="196"/>
        <v>703.47220415564993</v>
      </c>
      <c r="K397" s="40">
        <f t="shared" si="197"/>
        <v>6.0530086714353795</v>
      </c>
      <c r="L397" s="40">
        <f t="shared" si="181"/>
        <v>0</v>
      </c>
      <c r="M397" s="10">
        <f t="shared" si="198"/>
        <v>4.9584309440670156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13.765591235901359</v>
      </c>
      <c r="Q397" s="42">
        <f t="shared" si="200"/>
        <v>0.60283868073730607</v>
      </c>
      <c r="R397" s="4">
        <f t="shared" si="201"/>
        <v>249756.54191309473</v>
      </c>
      <c r="S397">
        <f t="shared" si="182"/>
        <v>2.4975654191309471E-4</v>
      </c>
      <c r="T397" s="41">
        <f t="shared" si="183"/>
        <v>4.1783189697473631E-4</v>
      </c>
      <c r="U397" s="42">
        <f t="shared" si="202"/>
        <v>0.44820060229014413</v>
      </c>
      <c r="V397" s="42">
        <f t="shared" si="203"/>
        <v>0.64710774353887168</v>
      </c>
      <c r="W397" s="42">
        <f t="shared" si="204"/>
        <v>0.6408400632025828</v>
      </c>
      <c r="X397" s="42">
        <f t="shared" si="205"/>
        <v>6.2676803362888833E-3</v>
      </c>
      <c r="Y397" s="42">
        <f t="shared" si="179"/>
        <v>6.4834876849471776E-3</v>
      </c>
      <c r="Z397" s="10">
        <f t="shared" si="206"/>
        <v>15.516976401012279</v>
      </c>
      <c r="AA397">
        <f t="shared" si="184"/>
        <v>4959221.8843688881</v>
      </c>
      <c r="AB397" s="10">
        <f t="shared" si="185"/>
        <v>4.9592218843688878</v>
      </c>
      <c r="AC397" s="10">
        <f t="shared" si="186"/>
        <v>4.8582218843688878</v>
      </c>
      <c r="AD397" s="3">
        <f t="shared" si="187"/>
        <v>704.60070839287721</v>
      </c>
      <c r="AI397" s="94">
        <f t="shared" si="188"/>
        <v>0.6408400632025828</v>
      </c>
    </row>
    <row r="398" spans="2:35">
      <c r="B398" s="39">
        <f t="shared" si="189"/>
        <v>370</v>
      </c>
      <c r="C398" s="42">
        <f t="shared" si="190"/>
        <v>7.9856115107913377</v>
      </c>
      <c r="D398" s="10">
        <f t="shared" si="191"/>
        <v>10.014388489208395</v>
      </c>
      <c r="E398" s="40">
        <f t="shared" si="192"/>
        <v>29.97122302158321</v>
      </c>
      <c r="F398" s="40">
        <f t="shared" si="193"/>
        <v>50</v>
      </c>
      <c r="G398" s="3">
        <f t="shared" si="194"/>
        <v>198.08633093525407</v>
      </c>
      <c r="H398" s="3">
        <f t="shared" si="195"/>
        <v>116.21860174682885</v>
      </c>
      <c r="I398">
        <f t="shared" si="180"/>
        <v>1.1621860174682886E-4</v>
      </c>
      <c r="J398" s="4">
        <f t="shared" si="196"/>
        <v>705.50291429749996</v>
      </c>
      <c r="K398" s="40">
        <f t="shared" si="197"/>
        <v>6.0704818651524546</v>
      </c>
      <c r="L398" s="40">
        <f t="shared" si="181"/>
        <v>0</v>
      </c>
      <c r="M398" s="10">
        <f t="shared" si="198"/>
        <v>4.9592218843688878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13.766291660518329</v>
      </c>
      <c r="Q398" s="42">
        <f t="shared" si="200"/>
        <v>0.60440647650578083</v>
      </c>
      <c r="R398" s="4">
        <f t="shared" si="201"/>
        <v>249191.11751939845</v>
      </c>
      <c r="S398">
        <f t="shared" si="182"/>
        <v>2.4919111751939846E-4</v>
      </c>
      <c r="T398" s="41">
        <f t="shared" si="183"/>
        <v>4.1839732136843256E-4</v>
      </c>
      <c r="U398" s="42">
        <f t="shared" si="202"/>
        <v>0.44718591994443646</v>
      </c>
      <c r="V398" s="42">
        <f t="shared" si="203"/>
        <v>0.64720314093895626</v>
      </c>
      <c r="W398" s="42">
        <f t="shared" si="204"/>
        <v>0.64094441182614093</v>
      </c>
      <c r="X398" s="42">
        <f t="shared" si="205"/>
        <v>6.2587291128153311E-3</v>
      </c>
      <c r="Y398" s="42">
        <f t="shared" si="179"/>
        <v>6.4933000939662797E-3</v>
      </c>
      <c r="Z398" s="10">
        <f t="shared" si="206"/>
        <v>15.519459046078371</v>
      </c>
      <c r="AA398">
        <f t="shared" si="184"/>
        <v>4959999.1775914533</v>
      </c>
      <c r="AB398" s="10">
        <f t="shared" si="185"/>
        <v>4.9599991775914534</v>
      </c>
      <c r="AC398" s="10">
        <f t="shared" si="186"/>
        <v>4.8589991775914534</v>
      </c>
      <c r="AD398" s="3">
        <f t="shared" si="187"/>
        <v>704.71344127504767</v>
      </c>
      <c r="AI398" s="94">
        <f t="shared" si="188"/>
        <v>0.64094441182614093</v>
      </c>
    </row>
    <row r="399" spans="2:35">
      <c r="B399" s="39">
        <f t="shared" si="189"/>
        <v>371</v>
      </c>
      <c r="C399" s="42">
        <f t="shared" si="190"/>
        <v>8.0071942446042872</v>
      </c>
      <c r="D399" s="10">
        <f t="shared" si="191"/>
        <v>9.9928057553954446</v>
      </c>
      <c r="E399" s="40">
        <f t="shared" si="192"/>
        <v>30.014388489209111</v>
      </c>
      <c r="F399" s="40">
        <f t="shared" si="193"/>
        <v>50</v>
      </c>
      <c r="G399" s="3">
        <f t="shared" si="194"/>
        <v>197.95683453237638</v>
      </c>
      <c r="H399" s="3">
        <f t="shared" si="195"/>
        <v>116.21860174682885</v>
      </c>
      <c r="I399">
        <f t="shared" si="180"/>
        <v>1.1621860174682886E-4</v>
      </c>
      <c r="J399" s="4">
        <f t="shared" si="196"/>
        <v>707.53655123753651</v>
      </c>
      <c r="K399" s="40">
        <f t="shared" si="197"/>
        <v>6.0879802424300156</v>
      </c>
      <c r="L399" s="40">
        <f t="shared" si="181"/>
        <v>0</v>
      </c>
      <c r="M399" s="10">
        <f t="shared" si="198"/>
        <v>4.9599991775914534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13.766979925723046</v>
      </c>
      <c r="Q399" s="42">
        <f t="shared" si="200"/>
        <v>0.60597419389400942</v>
      </c>
      <c r="R399" s="4">
        <f t="shared" si="201"/>
        <v>248625.6396853152</v>
      </c>
      <c r="S399">
        <f t="shared" si="182"/>
        <v>2.4862563968531517E-4</v>
      </c>
      <c r="T399" s="41">
        <f t="shared" si="183"/>
        <v>4.1896279920251584E-4</v>
      </c>
      <c r="U399" s="42">
        <f t="shared" si="202"/>
        <v>0.44617114169728239</v>
      </c>
      <c r="V399" s="42">
        <f t="shared" si="203"/>
        <v>0.64729667143687186</v>
      </c>
      <c r="W399" s="42">
        <f t="shared" si="204"/>
        <v>0.64104695999277705</v>
      </c>
      <c r="X399" s="42">
        <f t="shared" si="205"/>
        <v>6.2497114440948076E-3</v>
      </c>
      <c r="Y399" s="42">
        <f t="shared" si="179"/>
        <v>6.5030978752685983E-3</v>
      </c>
      <c r="Z399" s="10">
        <f t="shared" si="206"/>
        <v>15.521898096076946</v>
      </c>
      <c r="AA399">
        <f t="shared" si="184"/>
        <v>4960762.8216013368</v>
      </c>
      <c r="AB399" s="10">
        <f t="shared" si="185"/>
        <v>4.9607628216013371</v>
      </c>
      <c r="AC399" s="10">
        <f t="shared" si="186"/>
        <v>4.8597628216013371</v>
      </c>
      <c r="AD399" s="3">
        <f t="shared" si="187"/>
        <v>704.82419457597348</v>
      </c>
      <c r="AI399" s="94">
        <f t="shared" si="188"/>
        <v>0.64104695999277705</v>
      </c>
    </row>
    <row r="400" spans="2:35">
      <c r="B400" s="39">
        <f t="shared" si="189"/>
        <v>372</v>
      </c>
      <c r="C400" s="42">
        <f t="shared" si="190"/>
        <v>8.0287769784172376</v>
      </c>
      <c r="D400" s="10">
        <f t="shared" si="191"/>
        <v>9.9712230215824942</v>
      </c>
      <c r="E400" s="40">
        <f t="shared" si="192"/>
        <v>30.057553956835012</v>
      </c>
      <c r="F400" s="40">
        <f t="shared" si="193"/>
        <v>50</v>
      </c>
      <c r="G400" s="3">
        <f t="shared" si="194"/>
        <v>197.82733812949868</v>
      </c>
      <c r="H400" s="3">
        <f t="shared" si="195"/>
        <v>116.21860174682885</v>
      </c>
      <c r="I400">
        <f t="shared" si="180"/>
        <v>1.1621860174682886E-4</v>
      </c>
      <c r="J400" s="4">
        <f t="shared" si="196"/>
        <v>709.57311497576029</v>
      </c>
      <c r="K400" s="40">
        <f t="shared" si="197"/>
        <v>6.105503803268066</v>
      </c>
      <c r="L400" s="40">
        <f t="shared" si="181"/>
        <v>0</v>
      </c>
      <c r="M400" s="10">
        <f t="shared" si="198"/>
        <v>4.9607628216013371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13.767656033515301</v>
      </c>
      <c r="Q400" s="42">
        <f t="shared" si="200"/>
        <v>0.6075418342941189</v>
      </c>
      <c r="R400" s="4">
        <f t="shared" si="201"/>
        <v>248060.10954787428</v>
      </c>
      <c r="S400">
        <f t="shared" si="182"/>
        <v>2.4806010954787428E-4</v>
      </c>
      <c r="T400" s="41">
        <f t="shared" si="183"/>
        <v>4.1952832933995674E-4</v>
      </c>
      <c r="U400" s="42">
        <f t="shared" si="202"/>
        <v>0.44515626958913773</v>
      </c>
      <c r="V400" s="42">
        <f t="shared" si="203"/>
        <v>0.64738833476974844</v>
      </c>
      <c r="W400" s="42">
        <f t="shared" si="204"/>
        <v>0.64114770742103555</v>
      </c>
      <c r="X400" s="42">
        <f t="shared" si="205"/>
        <v>6.2406273487128905E-3</v>
      </c>
      <c r="Y400" s="42">
        <f t="shared" si="179"/>
        <v>6.512880934822469E-3</v>
      </c>
      <c r="Z400" s="10">
        <f t="shared" si="206"/>
        <v>15.524293544298127</v>
      </c>
      <c r="AA400">
        <f t="shared" si="184"/>
        <v>4961512.8142977394</v>
      </c>
      <c r="AB400" s="10">
        <f t="shared" si="185"/>
        <v>4.9615128142977394</v>
      </c>
      <c r="AC400" s="10">
        <f t="shared" si="186"/>
        <v>4.8605128142977394</v>
      </c>
      <c r="AD400" s="3">
        <f t="shared" si="187"/>
        <v>704.93296799097016</v>
      </c>
      <c r="AI400" s="94">
        <f t="shared" si="188"/>
        <v>0.64114770742103555</v>
      </c>
    </row>
    <row r="401" spans="2:35">
      <c r="B401" s="39">
        <f t="shared" si="189"/>
        <v>373</v>
      </c>
      <c r="C401" s="42">
        <f t="shared" si="190"/>
        <v>8.050359712230188</v>
      </c>
      <c r="D401" s="10">
        <f t="shared" si="191"/>
        <v>9.9496402877695438</v>
      </c>
      <c r="E401" s="40">
        <f t="shared" si="192"/>
        <v>30.100719424460912</v>
      </c>
      <c r="F401" s="40">
        <f t="shared" si="193"/>
        <v>50</v>
      </c>
      <c r="G401" s="3">
        <f t="shared" si="194"/>
        <v>197.69784172662099</v>
      </c>
      <c r="H401" s="3">
        <f t="shared" si="195"/>
        <v>116.21860174682885</v>
      </c>
      <c r="I401">
        <f t="shared" si="180"/>
        <v>1.1621860174682886E-4</v>
      </c>
      <c r="J401" s="4">
        <f t="shared" si="196"/>
        <v>711.61260551217015</v>
      </c>
      <c r="K401" s="40">
        <f t="shared" si="197"/>
        <v>6.1230525476665978</v>
      </c>
      <c r="L401" s="40">
        <f t="shared" si="181"/>
        <v>0</v>
      </c>
      <c r="M401" s="10">
        <f t="shared" si="198"/>
        <v>4.9615128142977394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13.768319985854564</v>
      </c>
      <c r="Q401" s="42">
        <f t="shared" si="200"/>
        <v>0.60910939909760431</v>
      </c>
      <c r="R401" s="4">
        <f t="shared" si="201"/>
        <v>247494.52824410546</v>
      </c>
      <c r="S401">
        <f t="shared" si="182"/>
        <v>2.4749452824410548E-4</v>
      </c>
      <c r="T401" s="41">
        <f t="shared" si="183"/>
        <v>4.2009391064372554E-4</v>
      </c>
      <c r="U401" s="42">
        <f t="shared" si="202"/>
        <v>0.44414130566045945</v>
      </c>
      <c r="V401" s="42">
        <f t="shared" si="203"/>
        <v>0.64747813067858739</v>
      </c>
      <c r="W401" s="42">
        <f t="shared" si="204"/>
        <v>0.64124665383375845</v>
      </c>
      <c r="X401" s="42">
        <f t="shared" si="205"/>
        <v>6.2314768448289426E-3</v>
      </c>
      <c r="Y401" s="42">
        <f t="shared" si="179"/>
        <v>6.5226491785981573E-3</v>
      </c>
      <c r="Z401" s="10">
        <f t="shared" si="206"/>
        <v>15.526645384131513</v>
      </c>
      <c r="AA401">
        <f t="shared" si="184"/>
        <v>4962249.1536110062</v>
      </c>
      <c r="AB401" s="10">
        <f t="shared" si="185"/>
        <v>4.9622491536110065</v>
      </c>
      <c r="AC401" s="10">
        <f t="shared" si="186"/>
        <v>4.8612491536110065</v>
      </c>
      <c r="AD401" s="3">
        <f t="shared" si="187"/>
        <v>705.03976121987034</v>
      </c>
      <c r="AI401" s="94">
        <f t="shared" si="188"/>
        <v>0.64124665383375845</v>
      </c>
    </row>
    <row r="402" spans="2:35">
      <c r="B402" s="39">
        <f t="shared" si="189"/>
        <v>374</v>
      </c>
      <c r="C402" s="42">
        <f t="shared" si="190"/>
        <v>8.0719424460431384</v>
      </c>
      <c r="D402" s="10">
        <f t="shared" si="191"/>
        <v>9.9280575539565934</v>
      </c>
      <c r="E402" s="40">
        <f t="shared" si="192"/>
        <v>30.143884892086813</v>
      </c>
      <c r="F402" s="40">
        <f t="shared" si="193"/>
        <v>50</v>
      </c>
      <c r="G402" s="3">
        <f t="shared" si="194"/>
        <v>197.5683453237433</v>
      </c>
      <c r="H402" s="3">
        <f t="shared" si="195"/>
        <v>116.21860174682885</v>
      </c>
      <c r="I402">
        <f t="shared" si="180"/>
        <v>1.1621860174682886E-4</v>
      </c>
      <c r="J402" s="4">
        <f t="shared" si="196"/>
        <v>713.655022846767</v>
      </c>
      <c r="K402" s="40">
        <f t="shared" si="197"/>
        <v>6.1406264756256181</v>
      </c>
      <c r="L402" s="40">
        <f t="shared" si="181"/>
        <v>0</v>
      </c>
      <c r="M402" s="10">
        <f t="shared" si="198"/>
        <v>4.9622491536110065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13.768971784658763</v>
      </c>
      <c r="Q402" s="42">
        <f t="shared" si="200"/>
        <v>0.61067688969534062</v>
      </c>
      <c r="R402" s="4">
        <f t="shared" si="201"/>
        <v>246928.89691103811</v>
      </c>
      <c r="S402">
        <f t="shared" si="182"/>
        <v>2.4692889691103811E-4</v>
      </c>
      <c r="T402" s="41">
        <f t="shared" si="183"/>
        <v>4.2065954197679291E-4</v>
      </c>
      <c r="U402" s="42">
        <f t="shared" si="202"/>
        <v>0.44312625195170341</v>
      </c>
      <c r="V402" s="42">
        <f t="shared" si="203"/>
        <v>0.64756605891093122</v>
      </c>
      <c r="W402" s="42">
        <f t="shared" si="204"/>
        <v>0.64134379895789628</v>
      </c>
      <c r="X402" s="42">
        <f t="shared" si="205"/>
        <v>6.2222599530349365E-3</v>
      </c>
      <c r="Y402" s="42">
        <f t="shared" si="179"/>
        <v>6.5324025125712108E-3</v>
      </c>
      <c r="Z402" s="10">
        <f t="shared" si="206"/>
        <v>15.52895360907228</v>
      </c>
      <c r="AA402">
        <f t="shared" si="184"/>
        <v>4962971.837504535</v>
      </c>
      <c r="AB402" s="10">
        <f t="shared" si="185"/>
        <v>4.9629718375045346</v>
      </c>
      <c r="AC402" s="10">
        <f t="shared" si="186"/>
        <v>4.8619718375045347</v>
      </c>
      <c r="AD402" s="3">
        <f t="shared" si="187"/>
        <v>705.14457396730018</v>
      </c>
      <c r="AI402" s="94">
        <f t="shared" si="188"/>
        <v>0.64134379895789628</v>
      </c>
    </row>
    <row r="403" spans="2:35">
      <c r="B403" s="39">
        <f t="shared" si="189"/>
        <v>375</v>
      </c>
      <c r="C403" s="42">
        <f t="shared" si="190"/>
        <v>8.0935251798560888</v>
      </c>
      <c r="D403" s="10">
        <f t="shared" si="191"/>
        <v>9.906474820143643</v>
      </c>
      <c r="E403" s="40">
        <f t="shared" si="192"/>
        <v>30.187050359712714</v>
      </c>
      <c r="F403" s="40">
        <f t="shared" si="193"/>
        <v>50</v>
      </c>
      <c r="G403" s="3">
        <f t="shared" si="194"/>
        <v>197.43884892086561</v>
      </c>
      <c r="H403" s="3">
        <f t="shared" si="195"/>
        <v>116.21860174682885</v>
      </c>
      <c r="I403">
        <f t="shared" si="180"/>
        <v>1.1621860174682886E-4</v>
      </c>
      <c r="J403" s="4">
        <f t="shared" si="196"/>
        <v>715.70036697955038</v>
      </c>
      <c r="K403" s="40">
        <f t="shared" si="197"/>
        <v>6.1582255871451235</v>
      </c>
      <c r="L403" s="40">
        <f t="shared" si="181"/>
        <v>0</v>
      </c>
      <c r="M403" s="10">
        <f t="shared" si="198"/>
        <v>4.9629718375045346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13.769611431806004</v>
      </c>
      <c r="Q403" s="42">
        <f t="shared" si="200"/>
        <v>0.61224430747759528</v>
      </c>
      <c r="R403" s="4">
        <f t="shared" si="201"/>
        <v>246363.21668570177</v>
      </c>
      <c r="S403">
        <f t="shared" si="182"/>
        <v>2.4636321668570176E-4</v>
      </c>
      <c r="T403" s="41">
        <f t="shared" si="183"/>
        <v>4.2122522220212926E-4</v>
      </c>
      <c r="U403" s="42">
        <f t="shared" si="202"/>
        <v>0.44211111050332613</v>
      </c>
      <c r="V403" s="42">
        <f t="shared" si="203"/>
        <v>0.64765211921804167</v>
      </c>
      <c r="W403" s="42">
        <f t="shared" si="204"/>
        <v>0.64143914252476042</v>
      </c>
      <c r="X403" s="42">
        <f t="shared" si="205"/>
        <v>6.2129766932812469E-3</v>
      </c>
      <c r="Y403" s="42">
        <f t="shared" si="179"/>
        <v>6.5421408427209938E-3</v>
      </c>
      <c r="Z403" s="10">
        <f t="shared" si="206"/>
        <v>15.531218212715856</v>
      </c>
      <c r="AA403">
        <f t="shared" si="184"/>
        <v>4963680.8639731146</v>
      </c>
      <c r="AB403" s="10">
        <f t="shared" si="185"/>
        <v>4.9636808639731145</v>
      </c>
      <c r="AC403" s="10">
        <f t="shared" si="186"/>
        <v>4.8626808639731145</v>
      </c>
      <c r="AD403" s="3">
        <f t="shared" si="187"/>
        <v>705.24740594243872</v>
      </c>
      <c r="AI403" s="94">
        <f t="shared" si="188"/>
        <v>0.64143914252476042</v>
      </c>
    </row>
    <row r="404" spans="2:35">
      <c r="B404" s="39">
        <f t="shared" si="189"/>
        <v>376</v>
      </c>
      <c r="C404" s="42">
        <f t="shared" si="190"/>
        <v>8.1151079136690392</v>
      </c>
      <c r="D404" s="10">
        <f t="shared" si="191"/>
        <v>9.8848920863306926</v>
      </c>
      <c r="E404" s="40">
        <f t="shared" si="192"/>
        <v>30.230215827338615</v>
      </c>
      <c r="F404" s="40">
        <f t="shared" si="193"/>
        <v>50</v>
      </c>
      <c r="G404" s="3">
        <f t="shared" si="194"/>
        <v>197.30935251798792</v>
      </c>
      <c r="H404" s="3">
        <f t="shared" si="195"/>
        <v>116.21860174682885</v>
      </c>
      <c r="I404">
        <f t="shared" si="180"/>
        <v>1.1621860174682886E-4</v>
      </c>
      <c r="J404" s="4">
        <f t="shared" si="196"/>
        <v>717.74863791052053</v>
      </c>
      <c r="K404" s="40">
        <f t="shared" si="197"/>
        <v>6.1758498822251156</v>
      </c>
      <c r="L404" s="40">
        <f t="shared" si="181"/>
        <v>0</v>
      </c>
      <c r="M404" s="10">
        <f t="shared" si="198"/>
        <v>4.9636808639731145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13.770238929133143</v>
      </c>
      <c r="Q404" s="42">
        <f t="shared" si="200"/>
        <v>0.61381165383404002</v>
      </c>
      <c r="R404" s="4">
        <f t="shared" si="201"/>
        <v>245797.48870512593</v>
      </c>
      <c r="S404">
        <f t="shared" si="182"/>
        <v>2.4579748870512592E-4</v>
      </c>
      <c r="T404" s="41">
        <f t="shared" si="183"/>
        <v>4.217909501827051E-4</v>
      </c>
      <c r="U404" s="42">
        <f t="shared" si="202"/>
        <v>0.4410958833557837</v>
      </c>
      <c r="V404" s="42">
        <f t="shared" si="203"/>
        <v>0.64773631135705467</v>
      </c>
      <c r="W404" s="42">
        <f t="shared" si="204"/>
        <v>0.64153268426980403</v>
      </c>
      <c r="X404" s="42">
        <f t="shared" si="205"/>
        <v>6.2036270872506405E-3</v>
      </c>
      <c r="Y404" s="42">
        <f t="shared" si="179"/>
        <v>6.5518640750329383E-3</v>
      </c>
      <c r="Z404" s="10">
        <f t="shared" si="206"/>
        <v>15.533439188761399</v>
      </c>
      <c r="AA404">
        <f t="shared" si="184"/>
        <v>4964376.2310440093</v>
      </c>
      <c r="AB404" s="10">
        <f t="shared" si="185"/>
        <v>4.9643762310440094</v>
      </c>
      <c r="AC404" s="10">
        <f t="shared" si="186"/>
        <v>4.8633762310440094</v>
      </c>
      <c r="AD404" s="3">
        <f t="shared" si="187"/>
        <v>705.34825685917463</v>
      </c>
      <c r="AI404" s="94">
        <f t="shared" si="188"/>
        <v>0.64153268426980403</v>
      </c>
    </row>
    <row r="405" spans="2:35">
      <c r="B405" s="39">
        <f t="shared" si="189"/>
        <v>377</v>
      </c>
      <c r="C405" s="42">
        <f t="shared" si="190"/>
        <v>8.1366906474819896</v>
      </c>
      <c r="D405" s="10">
        <f t="shared" si="191"/>
        <v>9.8633093525177422</v>
      </c>
      <c r="E405" s="40">
        <f t="shared" si="192"/>
        <v>30.273381294964516</v>
      </c>
      <c r="F405" s="40">
        <f t="shared" si="193"/>
        <v>50</v>
      </c>
      <c r="G405" s="3">
        <f t="shared" si="194"/>
        <v>197.17985611511023</v>
      </c>
      <c r="H405" s="3">
        <f t="shared" si="195"/>
        <v>116.21860174682885</v>
      </c>
      <c r="I405">
        <f t="shared" si="180"/>
        <v>1.1621860174682886E-4</v>
      </c>
      <c r="J405" s="4">
        <f t="shared" si="196"/>
        <v>719.79983563967699</v>
      </c>
      <c r="K405" s="40">
        <f t="shared" si="197"/>
        <v>6.1934993608655899</v>
      </c>
      <c r="L405" s="40">
        <f t="shared" si="181"/>
        <v>0</v>
      </c>
      <c r="M405" s="10">
        <f t="shared" si="198"/>
        <v>4.9643762310440094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13.77085427843677</v>
      </c>
      <c r="Q405" s="42">
        <f t="shared" si="200"/>
        <v>0.61537893015376299</v>
      </c>
      <c r="R405" s="4">
        <f t="shared" si="201"/>
        <v>245231.71410634022</v>
      </c>
      <c r="S405">
        <f t="shared" si="182"/>
        <v>2.4523171410634025E-4</v>
      </c>
      <c r="T405" s="41">
        <f t="shared" si="183"/>
        <v>4.2235672478149077E-4</v>
      </c>
      <c r="U405" s="42">
        <f t="shared" si="202"/>
        <v>0.44008057254953281</v>
      </c>
      <c r="V405" s="42">
        <f t="shared" si="203"/>
        <v>0.64781863508940896</v>
      </c>
      <c r="W405" s="42">
        <f t="shared" si="204"/>
        <v>0.64162442393276442</v>
      </c>
      <c r="X405" s="42">
        <f t="shared" si="205"/>
        <v>6.1942111566445357E-3</v>
      </c>
      <c r="Y405" s="42">
        <f t="shared" si="179"/>
        <v>6.561572115498111E-3</v>
      </c>
      <c r="Z405" s="10">
        <f t="shared" si="206"/>
        <v>15.535616531008916</v>
      </c>
      <c r="AA405">
        <f t="shared" si="184"/>
        <v>4965057.9367760587</v>
      </c>
      <c r="AB405" s="10">
        <f t="shared" si="185"/>
        <v>4.9650579367760583</v>
      </c>
      <c r="AC405" s="10">
        <f t="shared" si="186"/>
        <v>4.8640579367760584</v>
      </c>
      <c r="AD405" s="3">
        <f t="shared" si="187"/>
        <v>705.44712643597666</v>
      </c>
      <c r="AI405" s="94">
        <f t="shared" si="188"/>
        <v>0.64162442393276442</v>
      </c>
    </row>
    <row r="406" spans="2:35">
      <c r="B406" s="39">
        <f t="shared" si="189"/>
        <v>378</v>
      </c>
      <c r="C406" s="42">
        <f t="shared" si="190"/>
        <v>8.15827338129494</v>
      </c>
      <c r="D406" s="10">
        <f t="shared" si="191"/>
        <v>9.8417266187047918</v>
      </c>
      <c r="E406" s="40">
        <f t="shared" si="192"/>
        <v>30.316546762590416</v>
      </c>
      <c r="F406" s="40">
        <f t="shared" si="193"/>
        <v>50</v>
      </c>
      <c r="G406" s="3">
        <f t="shared" si="194"/>
        <v>197.05035971223253</v>
      </c>
      <c r="H406" s="3">
        <f t="shared" si="195"/>
        <v>116.21860174682885</v>
      </c>
      <c r="I406">
        <f t="shared" si="180"/>
        <v>1.1621860174682886E-4</v>
      </c>
      <c r="J406" s="4">
        <f t="shared" si="196"/>
        <v>721.85396016702043</v>
      </c>
      <c r="K406" s="40">
        <f t="shared" si="197"/>
        <v>6.2111740230665529</v>
      </c>
      <c r="L406" s="40">
        <f t="shared" si="181"/>
        <v>0</v>
      </c>
      <c r="M406" s="10">
        <f t="shared" si="198"/>
        <v>4.9650579367760583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13.771457481472474</v>
      </c>
      <c r="Q406" s="42">
        <f t="shared" si="200"/>
        <v>0.61694613782528118</v>
      </c>
      <c r="R406" s="4">
        <f t="shared" si="201"/>
        <v>244665.89402637398</v>
      </c>
      <c r="S406">
        <f t="shared" si="182"/>
        <v>2.4466589402637396E-4</v>
      </c>
      <c r="T406" s="41">
        <f t="shared" si="183"/>
        <v>4.2292254486145706E-4</v>
      </c>
      <c r="U406" s="42">
        <f t="shared" si="202"/>
        <v>0.43906518012502943</v>
      </c>
      <c r="V406" s="42">
        <f t="shared" si="203"/>
        <v>0.64789909018231595</v>
      </c>
      <c r="W406" s="42">
        <f t="shared" si="204"/>
        <v>0.64171436125754411</v>
      </c>
      <c r="X406" s="42">
        <f t="shared" si="205"/>
        <v>6.1847289247718429E-3</v>
      </c>
      <c r="Y406" s="42">
        <f t="shared" si="179"/>
        <v>6.5712648701152735E-3</v>
      </c>
      <c r="Z406" s="10">
        <f t="shared" si="206"/>
        <v>15.53775023336228</v>
      </c>
      <c r="AA406">
        <f t="shared" si="184"/>
        <v>4965725.9792606216</v>
      </c>
      <c r="AB406" s="10">
        <f t="shared" si="185"/>
        <v>4.9657259792606219</v>
      </c>
      <c r="AC406" s="10">
        <f t="shared" si="186"/>
        <v>4.8647259792606219</v>
      </c>
      <c r="AD406" s="3">
        <f t="shared" si="187"/>
        <v>705.54401439602918</v>
      </c>
      <c r="AI406" s="94">
        <f t="shared" si="188"/>
        <v>0.64171436125754411</v>
      </c>
    </row>
    <row r="407" spans="2:35">
      <c r="B407" s="39">
        <f t="shared" si="189"/>
        <v>379</v>
      </c>
      <c r="C407" s="42">
        <f t="shared" si="190"/>
        <v>8.1798561151078903</v>
      </c>
      <c r="D407" s="10">
        <f t="shared" si="191"/>
        <v>9.8201438848918414</v>
      </c>
      <c r="E407" s="40">
        <f t="shared" si="192"/>
        <v>30.359712230216317</v>
      </c>
      <c r="F407" s="40">
        <f t="shared" si="193"/>
        <v>50</v>
      </c>
      <c r="G407" s="3">
        <f t="shared" si="194"/>
        <v>196.92086330935484</v>
      </c>
      <c r="H407" s="3">
        <f t="shared" si="195"/>
        <v>116.21860174682885</v>
      </c>
      <c r="I407">
        <f t="shared" si="180"/>
        <v>1.1621860174682886E-4</v>
      </c>
      <c r="J407" s="4">
        <f t="shared" si="196"/>
        <v>723.91101149255064</v>
      </c>
      <c r="K407" s="40">
        <f t="shared" si="197"/>
        <v>6.2288738688280025</v>
      </c>
      <c r="L407" s="40">
        <f t="shared" si="181"/>
        <v>0</v>
      </c>
      <c r="M407" s="10">
        <f t="shared" si="198"/>
        <v>4.9657259792606219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13.772048539955687</v>
      </c>
      <c r="Q407" s="42">
        <f t="shared" si="200"/>
        <v>0.61851327823655211</v>
      </c>
      <c r="R407" s="4">
        <f t="shared" si="201"/>
        <v>244100.02960225678</v>
      </c>
      <c r="S407">
        <f t="shared" si="182"/>
        <v>2.4410002960225679E-4</v>
      </c>
      <c r="T407" s="41">
        <f t="shared" si="183"/>
        <v>4.2348840928557426E-4</v>
      </c>
      <c r="U407" s="42">
        <f t="shared" si="202"/>
        <v>0.43804970812272986</v>
      </c>
      <c r="V407" s="42">
        <f t="shared" si="203"/>
        <v>0.6479776764074594</v>
      </c>
      <c r="W407" s="42">
        <f t="shared" si="204"/>
        <v>0.64180249599233685</v>
      </c>
      <c r="X407" s="42">
        <f t="shared" si="205"/>
        <v>6.1751804151225498E-3</v>
      </c>
      <c r="Y407" s="42">
        <f t="shared" si="179"/>
        <v>6.5809422448907008E-3</v>
      </c>
      <c r="Z407" s="10">
        <f t="shared" si="206"/>
        <v>15.539840289826969</v>
      </c>
      <c r="AA407">
        <f t="shared" si="184"/>
        <v>4966380.3566208696</v>
      </c>
      <c r="AB407" s="10">
        <f t="shared" si="185"/>
        <v>4.9663803566208697</v>
      </c>
      <c r="AC407" s="10">
        <f t="shared" si="186"/>
        <v>4.8653803566208698</v>
      </c>
      <c r="AD407" s="3">
        <f t="shared" si="187"/>
        <v>705.63892046713124</v>
      </c>
      <c r="AI407" s="94">
        <f t="shared" si="188"/>
        <v>0.64180249599233685</v>
      </c>
    </row>
    <row r="408" spans="2:35">
      <c r="B408" s="39">
        <f t="shared" si="189"/>
        <v>380</v>
      </c>
      <c r="C408" s="42">
        <f t="shared" si="190"/>
        <v>8.2014388489208407</v>
      </c>
      <c r="D408" s="10">
        <f t="shared" si="191"/>
        <v>9.798561151078891</v>
      </c>
      <c r="E408" s="40">
        <f t="shared" si="192"/>
        <v>30.402877697842218</v>
      </c>
      <c r="F408" s="40">
        <f t="shared" si="193"/>
        <v>50</v>
      </c>
      <c r="G408" s="3">
        <f t="shared" si="194"/>
        <v>196.79136690647715</v>
      </c>
      <c r="H408" s="3">
        <f t="shared" si="195"/>
        <v>116.21860174682885</v>
      </c>
      <c r="I408">
        <f t="shared" si="180"/>
        <v>1.1621860174682886E-4</v>
      </c>
      <c r="J408" s="4">
        <f t="shared" si="196"/>
        <v>725.97098961626739</v>
      </c>
      <c r="K408" s="40">
        <f t="shared" si="197"/>
        <v>6.2465988981499363</v>
      </c>
      <c r="L408" s="40">
        <f t="shared" si="181"/>
        <v>0</v>
      </c>
      <c r="M408" s="10">
        <f t="shared" si="198"/>
        <v>4.9663803566208697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13.772627455561105</v>
      </c>
      <c r="Q408" s="42">
        <f t="shared" si="200"/>
        <v>0.6200803527749863</v>
      </c>
      <c r="R408" s="4">
        <f t="shared" si="201"/>
        <v>243534.12197101818</v>
      </c>
      <c r="S408">
        <f t="shared" si="182"/>
        <v>2.4353412197101817E-4</v>
      </c>
      <c r="T408" s="41">
        <f t="shared" si="183"/>
        <v>4.2405431691681288E-4</v>
      </c>
      <c r="U408" s="42">
        <f t="shared" si="202"/>
        <v>0.43703415858309064</v>
      </c>
      <c r="V408" s="42">
        <f t="shared" si="203"/>
        <v>0.64805439354145733</v>
      </c>
      <c r="W408" s="42">
        <f t="shared" si="204"/>
        <v>0.64188882788953294</v>
      </c>
      <c r="X408" s="42">
        <f t="shared" si="205"/>
        <v>6.1655656519243873E-3</v>
      </c>
      <c r="Y408" s="42">
        <f t="shared" si="179"/>
        <v>6.5906041458388756E-3</v>
      </c>
      <c r="Z408" s="10">
        <f t="shared" si="206"/>
        <v>15.541886694509847</v>
      </c>
      <c r="AA408">
        <f t="shared" si="184"/>
        <v>4967021.0670117149</v>
      </c>
      <c r="AB408" s="10">
        <f t="shared" si="185"/>
        <v>4.9670210670117152</v>
      </c>
      <c r="AC408" s="10">
        <f t="shared" si="186"/>
        <v>4.8660210670117152</v>
      </c>
      <c r="AD408" s="3">
        <f t="shared" si="187"/>
        <v>705.7318443816846</v>
      </c>
      <c r="AI408" s="94">
        <f t="shared" si="188"/>
        <v>0.64188882788953294</v>
      </c>
    </row>
    <row r="409" spans="2:35">
      <c r="B409" s="39">
        <f t="shared" si="189"/>
        <v>381</v>
      </c>
      <c r="C409" s="42">
        <f t="shared" si="190"/>
        <v>8.2230215827337911</v>
      </c>
      <c r="D409" s="10">
        <f t="shared" si="191"/>
        <v>9.7769784172659406</v>
      </c>
      <c r="E409" s="40">
        <f t="shared" si="192"/>
        <v>30.446043165468119</v>
      </c>
      <c r="F409" s="40">
        <f t="shared" si="193"/>
        <v>50</v>
      </c>
      <c r="G409" s="3">
        <f t="shared" si="194"/>
        <v>196.66187050359946</v>
      </c>
      <c r="H409" s="3">
        <f t="shared" si="195"/>
        <v>116.21860174682885</v>
      </c>
      <c r="I409">
        <f t="shared" si="180"/>
        <v>1.1621860174682886E-4</v>
      </c>
      <c r="J409" s="4">
        <f t="shared" si="196"/>
        <v>728.03389453817067</v>
      </c>
      <c r="K409" s="40">
        <f t="shared" si="197"/>
        <v>6.264349111032355</v>
      </c>
      <c r="L409" s="40">
        <f t="shared" si="181"/>
        <v>0</v>
      </c>
      <c r="M409" s="10">
        <f t="shared" si="198"/>
        <v>4.9670210670117152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13.773194229922652</v>
      </c>
      <c r="Q409" s="42">
        <f t="shared" si="200"/>
        <v>0.62164736282745914</v>
      </c>
      <c r="R409" s="4">
        <f t="shared" si="201"/>
        <v>242968.17226968767</v>
      </c>
      <c r="S409">
        <f t="shared" si="182"/>
        <v>2.4296817226968767E-4</v>
      </c>
      <c r="T409" s="41">
        <f t="shared" si="183"/>
        <v>4.2462026661814337E-4</v>
      </c>
      <c r="U409" s="42">
        <f t="shared" si="202"/>
        <v>0.43601853354656794</v>
      </c>
      <c r="V409" s="42">
        <f t="shared" si="203"/>
        <v>0.64812924136636796</v>
      </c>
      <c r="W409" s="42">
        <f t="shared" si="204"/>
        <v>0.6419733567057101</v>
      </c>
      <c r="X409" s="42">
        <f t="shared" si="205"/>
        <v>6.1558846606578621E-3</v>
      </c>
      <c r="Y409" s="42">
        <f t="shared" si="179"/>
        <v>6.6002504789839898E-3</v>
      </c>
      <c r="Z409" s="10">
        <f t="shared" si="206"/>
        <v>15.543889441620852</v>
      </c>
      <c r="AA409">
        <f t="shared" si="184"/>
        <v>4967648.1086203437</v>
      </c>
      <c r="AB409" s="10">
        <f t="shared" si="185"/>
        <v>4.9676481086203435</v>
      </c>
      <c r="AC409" s="10">
        <f t="shared" si="186"/>
        <v>4.8666481086203435</v>
      </c>
      <c r="AD409" s="3">
        <f t="shared" si="187"/>
        <v>705.82278587677206</v>
      </c>
      <c r="AI409" s="94">
        <f t="shared" si="188"/>
        <v>0.6419733567057101</v>
      </c>
    </row>
    <row r="410" spans="2:35">
      <c r="B410" s="39">
        <f t="shared" si="189"/>
        <v>382</v>
      </c>
      <c r="C410" s="42">
        <f t="shared" si="190"/>
        <v>8.2446043165467415</v>
      </c>
      <c r="D410" s="10">
        <f t="shared" si="191"/>
        <v>9.7553956834529902</v>
      </c>
      <c r="E410" s="40">
        <f t="shared" si="192"/>
        <v>30.48920863309402</v>
      </c>
      <c r="F410" s="40">
        <f t="shared" si="193"/>
        <v>50</v>
      </c>
      <c r="G410" s="3">
        <f t="shared" si="194"/>
        <v>196.53237410072177</v>
      </c>
      <c r="H410" s="3">
        <f t="shared" si="195"/>
        <v>116.21860174682885</v>
      </c>
      <c r="I410">
        <f t="shared" si="180"/>
        <v>1.1621860174682886E-4</v>
      </c>
      <c r="J410" s="4">
        <f t="shared" si="196"/>
        <v>730.09972625826094</v>
      </c>
      <c r="K410" s="40">
        <f t="shared" si="197"/>
        <v>6.2821245074752632</v>
      </c>
      <c r="L410" s="40">
        <f t="shared" si="181"/>
        <v>0</v>
      </c>
      <c r="M410" s="10">
        <f t="shared" si="198"/>
        <v>4.9676481086203435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13.773748864633994</v>
      </c>
      <c r="Q410" s="42">
        <f t="shared" si="200"/>
        <v>0.62321430978032299</v>
      </c>
      <c r="R410" s="4">
        <f t="shared" si="201"/>
        <v>242402.18163529469</v>
      </c>
      <c r="S410">
        <f t="shared" si="182"/>
        <v>2.4240218163529468E-4</v>
      </c>
      <c r="T410" s="41">
        <f t="shared" si="183"/>
        <v>4.2518625725253636E-4</v>
      </c>
      <c r="U410" s="42">
        <f t="shared" si="202"/>
        <v>0.43500283505361809</v>
      </c>
      <c r="V410" s="42">
        <f t="shared" si="203"/>
        <v>0.64820221966895464</v>
      </c>
      <c r="W410" s="42">
        <f t="shared" si="204"/>
        <v>0.64205608220170385</v>
      </c>
      <c r="X410" s="42">
        <f t="shared" si="205"/>
        <v>6.1461374672507896E-3</v>
      </c>
      <c r="Y410" s="42">
        <f t="shared" si="179"/>
        <v>6.6098811503601806E-3</v>
      </c>
      <c r="Z410" s="10">
        <f t="shared" si="206"/>
        <v>15.545848525471717</v>
      </c>
      <c r="AA410">
        <f t="shared" si="184"/>
        <v>4968261.4796658112</v>
      </c>
      <c r="AB410" s="10">
        <f t="shared" si="185"/>
        <v>4.9682614796658111</v>
      </c>
      <c r="AC410" s="10">
        <f t="shared" si="186"/>
        <v>4.8672614796658111</v>
      </c>
      <c r="AD410" s="3">
        <f t="shared" si="187"/>
        <v>705.91174469409884</v>
      </c>
      <c r="AI410" s="94">
        <f t="shared" si="188"/>
        <v>0.64205608220170385</v>
      </c>
    </row>
    <row r="411" spans="2:35">
      <c r="B411" s="39">
        <f t="shared" si="189"/>
        <v>383</v>
      </c>
      <c r="C411" s="42">
        <f t="shared" si="190"/>
        <v>8.2661870503596919</v>
      </c>
      <c r="D411" s="10">
        <f t="shared" si="191"/>
        <v>9.7338129496400398</v>
      </c>
      <c r="E411" s="40">
        <f t="shared" si="192"/>
        <v>30.53237410071992</v>
      </c>
      <c r="F411" s="40">
        <f t="shared" si="193"/>
        <v>50</v>
      </c>
      <c r="G411" s="3">
        <f t="shared" si="194"/>
        <v>196.40287769784408</v>
      </c>
      <c r="H411" s="3">
        <f t="shared" si="195"/>
        <v>116.21860174682885</v>
      </c>
      <c r="I411">
        <f t="shared" si="180"/>
        <v>1.1621860174682886E-4</v>
      </c>
      <c r="J411" s="4">
        <f t="shared" si="196"/>
        <v>732.16848477653753</v>
      </c>
      <c r="K411" s="40">
        <f t="shared" si="197"/>
        <v>6.2999250874786537</v>
      </c>
      <c r="L411" s="40">
        <f t="shared" si="181"/>
        <v>0</v>
      </c>
      <c r="M411" s="10">
        <f t="shared" si="198"/>
        <v>4.9682614796658111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13.774291361248208</v>
      </c>
      <c r="Q411" s="42">
        <f t="shared" si="200"/>
        <v>0.6247811950194192</v>
      </c>
      <c r="R411" s="4">
        <f t="shared" si="201"/>
        <v>241836.15120486889</v>
      </c>
      <c r="S411">
        <f t="shared" si="182"/>
        <v>2.4183615120486888E-4</v>
      </c>
      <c r="T411" s="41">
        <f t="shared" si="183"/>
        <v>4.2575228768296214E-4</v>
      </c>
      <c r="U411" s="42">
        <f t="shared" si="202"/>
        <v>0.43398706514469743</v>
      </c>
      <c r="V411" s="42">
        <f t="shared" si="203"/>
        <v>0.64827332824104389</v>
      </c>
      <c r="W411" s="42">
        <f t="shared" si="204"/>
        <v>0.64213700414255481</v>
      </c>
      <c r="X411" s="42">
        <f t="shared" si="205"/>
        <v>6.1363240984890766E-3</v>
      </c>
      <c r="Y411" s="42">
        <f t="shared" si="179"/>
        <v>6.6194960660124133E-3</v>
      </c>
      <c r="Z411" s="10">
        <f t="shared" si="206"/>
        <v>15.547763940476212</v>
      </c>
      <c r="AA411">
        <f t="shared" si="184"/>
        <v>4968861.1783991214</v>
      </c>
      <c r="AB411" s="10">
        <f t="shared" si="185"/>
        <v>4.9688611783991217</v>
      </c>
      <c r="AC411" s="10">
        <f t="shared" si="186"/>
        <v>4.8678611783991217</v>
      </c>
      <c r="AD411" s="3">
        <f t="shared" si="187"/>
        <v>705.99872058000312</v>
      </c>
      <c r="AI411" s="94">
        <f t="shared" si="188"/>
        <v>0.64213700414255481</v>
      </c>
    </row>
    <row r="412" spans="2:35">
      <c r="B412" s="39">
        <f t="shared" si="189"/>
        <v>384</v>
      </c>
      <c r="C412" s="42">
        <f t="shared" si="190"/>
        <v>8.2877697841726423</v>
      </c>
      <c r="D412" s="10">
        <f t="shared" si="191"/>
        <v>9.7122302158270895</v>
      </c>
      <c r="E412" s="40">
        <f t="shared" si="192"/>
        <v>30.575539568345821</v>
      </c>
      <c r="F412" s="40">
        <f t="shared" si="193"/>
        <v>50</v>
      </c>
      <c r="G412" s="3">
        <f t="shared" si="194"/>
        <v>196.27338129496638</v>
      </c>
      <c r="H412" s="3">
        <f t="shared" si="195"/>
        <v>116.21860174682885</v>
      </c>
      <c r="I412">
        <f t="shared" si="180"/>
        <v>1.1621860174682886E-4</v>
      </c>
      <c r="J412" s="4">
        <f t="shared" si="196"/>
        <v>734.24017009300087</v>
      </c>
      <c r="K412" s="40">
        <f t="shared" si="197"/>
        <v>6.31775085104253</v>
      </c>
      <c r="L412" s="40">
        <f t="shared" si="181"/>
        <v>0</v>
      </c>
      <c r="M412" s="10">
        <f t="shared" si="198"/>
        <v>4.9688611783991217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13.774821721277876</v>
      </c>
      <c r="Q412" s="42">
        <f t="shared" si="200"/>
        <v>0.62634801993009015</v>
      </c>
      <c r="R412" s="4">
        <f t="shared" si="201"/>
        <v>241270.08211543967</v>
      </c>
      <c r="S412">
        <f t="shared" si="182"/>
        <v>2.4127008211543966E-4</v>
      </c>
      <c r="T412" s="41">
        <f t="shared" si="183"/>
        <v>4.2631835677239133E-4</v>
      </c>
      <c r="U412" s="42">
        <f t="shared" si="202"/>
        <v>0.43297122586026221</v>
      </c>
      <c r="V412" s="42">
        <f t="shared" si="203"/>
        <v>0.64834256687954417</v>
      </c>
      <c r="W412" s="42">
        <f t="shared" si="204"/>
        <v>0.64221612229751845</v>
      </c>
      <c r="X412" s="42">
        <f t="shared" si="205"/>
        <v>6.1264445820257141E-3</v>
      </c>
      <c r="Y412" s="42">
        <f t="shared" si="179"/>
        <v>6.6290951319973764E-3</v>
      </c>
      <c r="Z412" s="10">
        <f t="shared" si="206"/>
        <v>15.549635681150386</v>
      </c>
      <c r="AA412">
        <f t="shared" si="184"/>
        <v>4969447.2031032993</v>
      </c>
      <c r="AB412" s="10">
        <f t="shared" si="185"/>
        <v>4.9694472031032992</v>
      </c>
      <c r="AC412" s="10">
        <f t="shared" si="186"/>
        <v>4.8684472031032993</v>
      </c>
      <c r="AD412" s="3">
        <f t="shared" si="187"/>
        <v>706.08371328546764</v>
      </c>
      <c r="AI412" s="94">
        <f t="shared" si="188"/>
        <v>0.64221612229751845</v>
      </c>
    </row>
    <row r="413" spans="2:35">
      <c r="B413" s="39">
        <f t="shared" si="189"/>
        <v>385</v>
      </c>
      <c r="C413" s="42">
        <f t="shared" si="190"/>
        <v>8.3093525179855927</v>
      </c>
      <c r="D413" s="10">
        <f t="shared" si="191"/>
        <v>9.6906474820141391</v>
      </c>
      <c r="E413" s="40">
        <f t="shared" si="192"/>
        <v>30.618705035971722</v>
      </c>
      <c r="F413" s="40">
        <f t="shared" si="193"/>
        <v>50</v>
      </c>
      <c r="G413" s="3">
        <f t="shared" si="194"/>
        <v>196.14388489208869</v>
      </c>
      <c r="H413" s="3">
        <f t="shared" si="195"/>
        <v>116.21860174682885</v>
      </c>
      <c r="I413">
        <f t="shared" si="180"/>
        <v>1.1621860174682886E-4</v>
      </c>
      <c r="J413" s="4">
        <f t="shared" si="196"/>
        <v>736.31478220765098</v>
      </c>
      <c r="K413" s="40">
        <f t="shared" si="197"/>
        <v>6.3356017981668939</v>
      </c>
      <c r="L413" s="40">
        <f t="shared" si="181"/>
        <v>0</v>
      </c>
      <c r="M413" s="10">
        <f t="shared" si="198"/>
        <v>4.9694472031032992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13.775339946195187</v>
      </c>
      <c r="Q413" s="42">
        <f t="shared" si="200"/>
        <v>0.62791478589719141</v>
      </c>
      <c r="R413" s="4">
        <f t="shared" si="201"/>
        <v>240703.97550403656</v>
      </c>
      <c r="S413">
        <f t="shared" si="182"/>
        <v>2.4070397550403656E-4</v>
      </c>
      <c r="T413" s="41">
        <f t="shared" si="183"/>
        <v>4.2688446338379443E-4</v>
      </c>
      <c r="U413" s="42">
        <f t="shared" si="202"/>
        <v>0.4319553192407688</v>
      </c>
      <c r="V413" s="42">
        <f t="shared" si="203"/>
        <v>0.6484099353861924</v>
      </c>
      <c r="W413" s="42">
        <f t="shared" si="204"/>
        <v>0.64229343644007408</v>
      </c>
      <c r="X413" s="42">
        <f t="shared" si="205"/>
        <v>6.1164989461183206E-3</v>
      </c>
      <c r="Y413" s="42">
        <f t="shared" si="179"/>
        <v>6.6386782543839656E-3</v>
      </c>
      <c r="Z413" s="10">
        <f t="shared" si="206"/>
        <v>15.55146374211188</v>
      </c>
      <c r="AA413">
        <f t="shared" si="184"/>
        <v>4970019.5520931771</v>
      </c>
      <c r="AB413" s="10">
        <f t="shared" si="185"/>
        <v>4.9700195520931771</v>
      </c>
      <c r="AC413" s="10">
        <f t="shared" si="186"/>
        <v>4.8690195520931772</v>
      </c>
      <c r="AD413" s="3">
        <f t="shared" si="187"/>
        <v>706.16672256608808</v>
      </c>
      <c r="AI413" s="94">
        <f t="shared" si="188"/>
        <v>0.64229343644007408</v>
      </c>
    </row>
    <row r="414" spans="2:35">
      <c r="B414" s="39">
        <f t="shared" si="189"/>
        <v>386</v>
      </c>
      <c r="C414" s="42">
        <f t="shared" si="190"/>
        <v>8.3309352517985431</v>
      </c>
      <c r="D414" s="10">
        <f t="shared" si="191"/>
        <v>9.6690647482011887</v>
      </c>
      <c r="E414" s="40">
        <f t="shared" si="192"/>
        <v>30.661870503597623</v>
      </c>
      <c r="F414" s="40">
        <f t="shared" si="193"/>
        <v>50</v>
      </c>
      <c r="G414" s="3">
        <f t="shared" si="194"/>
        <v>196.014388489211</v>
      </c>
      <c r="H414" s="3">
        <f t="shared" si="195"/>
        <v>116.21860174682885</v>
      </c>
      <c r="I414">
        <f t="shared" si="180"/>
        <v>1.1621860174682886E-4</v>
      </c>
      <c r="J414" s="4">
        <f t="shared" si="196"/>
        <v>738.39232112048785</v>
      </c>
      <c r="K414" s="40">
        <f t="shared" si="197"/>
        <v>6.3534779288517438</v>
      </c>
      <c r="L414" s="40">
        <f t="shared" si="181"/>
        <v>0</v>
      </c>
      <c r="M414" s="10">
        <f t="shared" si="198"/>
        <v>4.9700195520931771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13.775846037431776</v>
      </c>
      <c r="Q414" s="42">
        <f t="shared" si="200"/>
        <v>0.62948149430510369</v>
      </c>
      <c r="R414" s="4">
        <f t="shared" si="201"/>
        <v>240137.83250768908</v>
      </c>
      <c r="S414">
        <f t="shared" si="182"/>
        <v>2.4013783250768908E-4</v>
      </c>
      <c r="T414" s="41">
        <f t="shared" si="183"/>
        <v>4.2745060638014196E-4</v>
      </c>
      <c r="U414" s="42">
        <f t="shared" si="202"/>
        <v>0.43093934732667338</v>
      </c>
      <c r="V414" s="42">
        <f t="shared" si="203"/>
        <v>0.64847543356791282</v>
      </c>
      <c r="W414" s="42">
        <f t="shared" si="204"/>
        <v>0.64236894634789787</v>
      </c>
      <c r="X414" s="42">
        <f t="shared" si="205"/>
        <v>6.1064872200149445E-3</v>
      </c>
      <c r="Y414" s="42">
        <f t="shared" ref="Y414:Y477" si="209">IF((X414*(Q414-Q413)+Y413)&lt;0,0,X414*(Q414-Q413)+Y413)</f>
        <v>6.6482453392543717E-3</v>
      </c>
      <c r="Z414" s="10">
        <f t="shared" si="206"/>
        <v>15.55324811808064</v>
      </c>
      <c r="AA414">
        <f t="shared" si="184"/>
        <v>4970578.223715621</v>
      </c>
      <c r="AB414" s="10">
        <f t="shared" si="185"/>
        <v>4.9705782237156209</v>
      </c>
      <c r="AC414" s="10">
        <f t="shared" si="186"/>
        <v>4.8695782237156209</v>
      </c>
      <c r="AD414" s="3">
        <f t="shared" si="187"/>
        <v>706.24774818210608</v>
      </c>
      <c r="AI414" s="94">
        <f t="shared" si="188"/>
        <v>0.64236894634789787</v>
      </c>
    </row>
    <row r="415" spans="2:35">
      <c r="B415" s="39">
        <f t="shared" si="189"/>
        <v>387</v>
      </c>
      <c r="C415" s="42">
        <f t="shared" si="190"/>
        <v>8.3525179856114935</v>
      </c>
      <c r="D415" s="10">
        <f t="shared" si="191"/>
        <v>9.6474820143882383</v>
      </c>
      <c r="E415" s="40">
        <f t="shared" si="192"/>
        <v>30.705035971223523</v>
      </c>
      <c r="F415" s="40">
        <f t="shared" si="193"/>
        <v>50</v>
      </c>
      <c r="G415" s="3">
        <f t="shared" si="194"/>
        <v>195.88489208633331</v>
      </c>
      <c r="H415" s="3">
        <f t="shared" si="195"/>
        <v>116.21860174682885</v>
      </c>
      <c r="I415">
        <f t="shared" si="180"/>
        <v>1.1621860174682886E-4</v>
      </c>
      <c r="J415" s="4">
        <f t="shared" si="196"/>
        <v>740.47278683151126</v>
      </c>
      <c r="K415" s="40">
        <f t="shared" si="197"/>
        <v>6.3713792430970786</v>
      </c>
      <c r="L415" s="40">
        <f t="shared" si="181"/>
        <v>0</v>
      </c>
      <c r="M415" s="10">
        <f t="shared" si="198"/>
        <v>4.9705782237156209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13.776339996378955</v>
      </c>
      <c r="Q415" s="42">
        <f t="shared" si="200"/>
        <v>0.63104814653774477</v>
      </c>
      <c r="R415" s="4">
        <f t="shared" si="201"/>
        <v>239571.65426342675</v>
      </c>
      <c r="S415">
        <f t="shared" si="182"/>
        <v>2.3957165426342675E-4</v>
      </c>
      <c r="T415" s="41">
        <f t="shared" si="183"/>
        <v>4.2801678462440427E-4</v>
      </c>
      <c r="U415" s="42">
        <f t="shared" si="202"/>
        <v>0.42992331215843244</v>
      </c>
      <c r="V415" s="42">
        <f t="shared" si="203"/>
        <v>0.6485390612363966</v>
      </c>
      <c r="W415" s="42">
        <f t="shared" si="204"/>
        <v>0.64244265180289239</v>
      </c>
      <c r="X415" s="42">
        <f t="shared" si="205"/>
        <v>6.0964094335042018E-3</v>
      </c>
      <c r="Y415" s="42">
        <f t="shared" si="209"/>
        <v>6.6577962927044654E-3</v>
      </c>
      <c r="Z415" s="10">
        <f t="shared" si="206"/>
        <v>15.55498880387799</v>
      </c>
      <c r="AA415">
        <f t="shared" si="184"/>
        <v>4971123.2163492339</v>
      </c>
      <c r="AB415" s="10">
        <f t="shared" si="185"/>
        <v>4.971123216349234</v>
      </c>
      <c r="AC415" s="10">
        <f t="shared" si="186"/>
        <v>4.8701232163492341</v>
      </c>
      <c r="AD415" s="3">
        <f t="shared" si="187"/>
        <v>706.32678989836609</v>
      </c>
      <c r="AI415" s="94">
        <f t="shared" si="188"/>
        <v>0.64244265180289239</v>
      </c>
    </row>
    <row r="416" spans="2:35">
      <c r="B416" s="39">
        <f t="shared" si="189"/>
        <v>388</v>
      </c>
      <c r="C416" s="42">
        <f t="shared" si="190"/>
        <v>8.3741007194244439</v>
      </c>
      <c r="D416" s="10">
        <f t="shared" si="191"/>
        <v>9.6258992805752879</v>
      </c>
      <c r="E416" s="40">
        <f t="shared" si="192"/>
        <v>30.748201438849424</v>
      </c>
      <c r="F416" s="40">
        <f t="shared" si="193"/>
        <v>50</v>
      </c>
      <c r="G416" s="3">
        <f t="shared" si="194"/>
        <v>195.75539568345562</v>
      </c>
      <c r="H416" s="3">
        <f t="shared" si="195"/>
        <v>116.21860174682885</v>
      </c>
      <c r="I416">
        <f t="shared" si="180"/>
        <v>1.1621860174682886E-4</v>
      </c>
      <c r="J416" s="4">
        <f t="shared" si="196"/>
        <v>742.55617934072143</v>
      </c>
      <c r="K416" s="40">
        <f t="shared" si="197"/>
        <v>6.3893057409029002</v>
      </c>
      <c r="L416" s="40">
        <f t="shared" si="181"/>
        <v>0</v>
      </c>
      <c r="M416" s="10">
        <f t="shared" si="198"/>
        <v>4.971123216349234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13.776821824387468</v>
      </c>
      <c r="Q416" s="42">
        <f t="shared" si="200"/>
        <v>0.63261474397858153</v>
      </c>
      <c r="R416" s="4">
        <f t="shared" si="201"/>
        <v>239005.44190827908</v>
      </c>
      <c r="S416">
        <f t="shared" si="182"/>
        <v>2.3900544190827907E-4</v>
      </c>
      <c r="T416" s="41">
        <f t="shared" si="183"/>
        <v>4.2858299697955192E-4</v>
      </c>
      <c r="U416" s="42">
        <f t="shared" si="202"/>
        <v>0.4289072157765022</v>
      </c>
      <c r="V416" s="42">
        <f t="shared" si="203"/>
        <v>0.64860081820860693</v>
      </c>
      <c r="W416" s="42">
        <f t="shared" si="204"/>
        <v>0.64251455259114676</v>
      </c>
      <c r="X416" s="42">
        <f t="shared" si="205"/>
        <v>6.0862656174601737E-3</v>
      </c>
      <c r="Y416" s="42">
        <f t="shared" si="209"/>
        <v>6.6673310208450309E-3</v>
      </c>
      <c r="Z416" s="10">
        <f t="shared" si="206"/>
        <v>15.556685794427667</v>
      </c>
      <c r="AA416">
        <f t="shared" si="184"/>
        <v>4971654.5284046847</v>
      </c>
      <c r="AB416" s="10">
        <f t="shared" si="185"/>
        <v>4.9716545284046845</v>
      </c>
      <c r="AC416" s="10">
        <f t="shared" si="186"/>
        <v>4.8706545284046845</v>
      </c>
      <c r="AD416" s="3">
        <f t="shared" si="187"/>
        <v>706.40384748436327</v>
      </c>
      <c r="AI416" s="94">
        <f t="shared" si="188"/>
        <v>0.64251455259114676</v>
      </c>
    </row>
    <row r="417" spans="2:35">
      <c r="B417" s="39">
        <f t="shared" si="189"/>
        <v>389</v>
      </c>
      <c r="C417" s="42">
        <f t="shared" si="190"/>
        <v>8.3956834532373943</v>
      </c>
      <c r="D417" s="10">
        <f t="shared" si="191"/>
        <v>9.6043165467623375</v>
      </c>
      <c r="E417" s="40">
        <f t="shared" si="192"/>
        <v>30.791366906475325</v>
      </c>
      <c r="F417" s="40">
        <f t="shared" si="193"/>
        <v>50</v>
      </c>
      <c r="G417" s="3">
        <f t="shared" si="194"/>
        <v>195.62589928057793</v>
      </c>
      <c r="H417" s="3">
        <f t="shared" si="195"/>
        <v>116.21860174682885</v>
      </c>
      <c r="I417">
        <f t="shared" si="180"/>
        <v>1.1621860174682886E-4</v>
      </c>
      <c r="J417" s="4">
        <f t="shared" si="196"/>
        <v>744.64249864811813</v>
      </c>
      <c r="K417" s="40">
        <f t="shared" si="197"/>
        <v>6.4072574222692067</v>
      </c>
      <c r="L417" s="40">
        <f t="shared" si="181"/>
        <v>0</v>
      </c>
      <c r="M417" s="10">
        <f t="shared" si="198"/>
        <v>4.9716545284046845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13.777291522767824</v>
      </c>
      <c r="Q417" s="42">
        <f t="shared" si="200"/>
        <v>0.634181288010642</v>
      </c>
      <c r="R417" s="4">
        <f t="shared" si="201"/>
        <v>238439.19657927562</v>
      </c>
      <c r="S417">
        <f t="shared" si="182"/>
        <v>2.3843919657927563E-4</v>
      </c>
      <c r="T417" s="41">
        <f t="shared" si="183"/>
        <v>4.2914924230855536E-4</v>
      </c>
      <c r="U417" s="42">
        <f t="shared" si="202"/>
        <v>0.42789106022133905</v>
      </c>
      <c r="V417" s="42">
        <f t="shared" si="203"/>
        <v>0.64866070430628842</v>
      </c>
      <c r="W417" s="42">
        <f t="shared" si="204"/>
        <v>0.64258464850298069</v>
      </c>
      <c r="X417" s="42">
        <f t="shared" si="205"/>
        <v>6.0760558033077228E-3</v>
      </c>
      <c r="Y417" s="42">
        <f t="shared" si="209"/>
        <v>6.676849429802169E-3</v>
      </c>
      <c r="Z417" s="10">
        <f t="shared" si="206"/>
        <v>15.558339084754948</v>
      </c>
      <c r="AA417">
        <f t="shared" si="184"/>
        <v>4972172.1583244344</v>
      </c>
      <c r="AB417" s="10">
        <f t="shared" si="185"/>
        <v>4.972172158324434</v>
      </c>
      <c r="AC417" s="10">
        <f t="shared" si="186"/>
        <v>4.8711721583244341</v>
      </c>
      <c r="AD417" s="3">
        <f t="shared" si="187"/>
        <v>706.4789207142037</v>
      </c>
      <c r="AI417" s="94">
        <f t="shared" si="188"/>
        <v>0.64258464850298069</v>
      </c>
    </row>
    <row r="418" spans="2:35">
      <c r="B418" s="39">
        <f t="shared" si="189"/>
        <v>390</v>
      </c>
      <c r="C418" s="42">
        <f t="shared" si="190"/>
        <v>8.4172661870503447</v>
      </c>
      <c r="D418" s="10">
        <f t="shared" si="191"/>
        <v>9.5827338129493871</v>
      </c>
      <c r="E418" s="40">
        <f t="shared" si="192"/>
        <v>30.834532374101226</v>
      </c>
      <c r="F418" s="40">
        <f t="shared" si="193"/>
        <v>50</v>
      </c>
      <c r="G418" s="3">
        <f t="shared" si="194"/>
        <v>195.49640287770023</v>
      </c>
      <c r="H418" s="3">
        <f t="shared" si="195"/>
        <v>116.21860174682885</v>
      </c>
      <c r="I418">
        <f t="shared" si="180"/>
        <v>1.1621860174682886E-4</v>
      </c>
      <c r="J418" s="4">
        <f t="shared" si="196"/>
        <v>746.73174475370138</v>
      </c>
      <c r="K418" s="40">
        <f t="shared" si="197"/>
        <v>6.4252342871959973</v>
      </c>
      <c r="L418" s="40">
        <f t="shared" si="181"/>
        <v>0</v>
      </c>
      <c r="M418" s="10">
        <f t="shared" si="198"/>
        <v>4.972172158324434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13.777749092790067</v>
      </c>
      <c r="Q418" s="42">
        <f t="shared" si="200"/>
        <v>0.63574778001652732</v>
      </c>
      <c r="R418" s="4">
        <f t="shared" si="201"/>
        <v>237872.91941344587</v>
      </c>
      <c r="S418">
        <f t="shared" si="182"/>
        <v>2.3787291941344588E-4</v>
      </c>
      <c r="T418" s="41">
        <f t="shared" si="183"/>
        <v>4.2971551947438517E-4</v>
      </c>
      <c r="U418" s="42">
        <f t="shared" si="202"/>
        <v>0.42687484753339922</v>
      </c>
      <c r="V418" s="42">
        <f t="shared" si="203"/>
        <v>0.64871871935631564</v>
      </c>
      <c r="W418" s="42">
        <f t="shared" si="204"/>
        <v>0.64265293933290879</v>
      </c>
      <c r="X418" s="42">
        <f t="shared" si="205"/>
        <v>6.0657800234068526E-3</v>
      </c>
      <c r="Y418" s="42">
        <f t="shared" si="209"/>
        <v>6.6863514257182949E-3</v>
      </c>
      <c r="Z418" s="10">
        <f t="shared" si="206"/>
        <v>15.559948669987145</v>
      </c>
      <c r="AA418">
        <f t="shared" si="184"/>
        <v>4972676.104582889</v>
      </c>
      <c r="AB418" s="10">
        <f t="shared" si="185"/>
        <v>4.9726761045828889</v>
      </c>
      <c r="AC418" s="10">
        <f t="shared" si="186"/>
        <v>4.8716761045828889</v>
      </c>
      <c r="AD418" s="3">
        <f t="shared" si="187"/>
        <v>706.55200936662641</v>
      </c>
      <c r="AI418" s="94">
        <f t="shared" si="188"/>
        <v>0.64265293933290879</v>
      </c>
    </row>
    <row r="419" spans="2:35">
      <c r="B419" s="39">
        <f t="shared" si="189"/>
        <v>391</v>
      </c>
      <c r="C419" s="42">
        <f t="shared" si="190"/>
        <v>8.4388489208632951</v>
      </c>
      <c r="D419" s="10">
        <f t="shared" si="191"/>
        <v>9.5611510791364367</v>
      </c>
      <c r="E419" s="40">
        <f t="shared" si="192"/>
        <v>30.877697841727127</v>
      </c>
      <c r="F419" s="40">
        <f t="shared" si="193"/>
        <v>50</v>
      </c>
      <c r="G419" s="3">
        <f t="shared" si="194"/>
        <v>195.36690647482254</v>
      </c>
      <c r="H419" s="3">
        <f t="shared" si="195"/>
        <v>116.21860174682885</v>
      </c>
      <c r="I419">
        <f t="shared" si="180"/>
        <v>1.1621860174682886E-4</v>
      </c>
      <c r="J419" s="4">
        <f t="shared" si="196"/>
        <v>748.82391765747161</v>
      </c>
      <c r="K419" s="40">
        <f t="shared" si="197"/>
        <v>6.4432363356832765</v>
      </c>
      <c r="L419" s="40">
        <f t="shared" si="181"/>
        <v>0</v>
      </c>
      <c r="M419" s="10">
        <f t="shared" si="198"/>
        <v>4.9726761045828889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13.778194535683948</v>
      </c>
      <c r="Q419" s="42">
        <f t="shared" si="200"/>
        <v>0.63731422137842364</v>
      </c>
      <c r="R419" s="4">
        <f t="shared" si="201"/>
        <v>237306.61154781922</v>
      </c>
      <c r="S419">
        <f t="shared" si="182"/>
        <v>2.3730661154781923E-4</v>
      </c>
      <c r="T419" s="41">
        <f t="shared" si="183"/>
        <v>4.3028182734001179E-4</v>
      </c>
      <c r="U419" s="42">
        <f t="shared" si="202"/>
        <v>0.42585857975313895</v>
      </c>
      <c r="V419" s="42">
        <f t="shared" si="203"/>
        <v>0.64877486319052224</v>
      </c>
      <c r="W419" s="42">
        <f t="shared" si="204"/>
        <v>0.64271942487965905</v>
      </c>
      <c r="X419" s="42">
        <f t="shared" si="205"/>
        <v>6.0554383108631926E-3</v>
      </c>
      <c r="Y419" s="42">
        <f t="shared" si="209"/>
        <v>6.6958369147528422E-3</v>
      </c>
      <c r="Z419" s="10">
        <f t="shared" si="206"/>
        <v>15.56151454535342</v>
      </c>
      <c r="AA419">
        <f t="shared" si="184"/>
        <v>4973166.3656863431</v>
      </c>
      <c r="AB419" s="10">
        <f t="shared" si="185"/>
        <v>4.9731663656863434</v>
      </c>
      <c r="AC419" s="10">
        <f t="shared" si="186"/>
        <v>4.8721663656863434</v>
      </c>
      <c r="AD419" s="3">
        <f t="shared" si="187"/>
        <v>706.62311322499534</v>
      </c>
      <c r="AI419" s="94">
        <f t="shared" si="188"/>
        <v>0.64271942487965905</v>
      </c>
    </row>
    <row r="420" spans="2:35">
      <c r="B420" s="39">
        <f t="shared" si="189"/>
        <v>392</v>
      </c>
      <c r="C420" s="42">
        <f t="shared" si="190"/>
        <v>8.4604316546762455</v>
      </c>
      <c r="D420" s="10">
        <f t="shared" si="191"/>
        <v>9.5395683453234863</v>
      </c>
      <c r="E420" s="40">
        <f t="shared" si="192"/>
        <v>30.920863309353027</v>
      </c>
      <c r="F420" s="40">
        <f t="shared" si="193"/>
        <v>50</v>
      </c>
      <c r="G420" s="3">
        <f t="shared" si="194"/>
        <v>195.23741007194485</v>
      </c>
      <c r="H420" s="3">
        <f t="shared" si="195"/>
        <v>116.21860174682885</v>
      </c>
      <c r="I420">
        <f t="shared" si="180"/>
        <v>1.1621860174682886E-4</v>
      </c>
      <c r="J420" s="4">
        <f t="shared" si="196"/>
        <v>750.91901735942838</v>
      </c>
      <c r="K420" s="40">
        <f t="shared" si="197"/>
        <v>6.4612635677310406</v>
      </c>
      <c r="L420" s="40">
        <f t="shared" si="181"/>
        <v>0</v>
      </c>
      <c r="M420" s="10">
        <f t="shared" si="198"/>
        <v>4.9731663656863434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13.778627852638891</v>
      </c>
      <c r="Q420" s="42">
        <f t="shared" si="200"/>
        <v>0.6388806134781142</v>
      </c>
      <c r="R420" s="4">
        <f t="shared" si="201"/>
        <v>236740.2741194253</v>
      </c>
      <c r="S420">
        <f t="shared" si="182"/>
        <v>2.3674027411942531E-4</v>
      </c>
      <c r="T420" s="41">
        <f t="shared" si="183"/>
        <v>4.3084816476840569E-4</v>
      </c>
      <c r="U420" s="42">
        <f t="shared" si="202"/>
        <v>0.42484225892101468</v>
      </c>
      <c r="V420" s="42">
        <f t="shared" si="203"/>
        <v>0.6488291356455681</v>
      </c>
      <c r="W420" s="42">
        <f t="shared" si="204"/>
        <v>0.64278410494616778</v>
      </c>
      <c r="X420" s="42">
        <f t="shared" si="205"/>
        <v>6.0450306994003222E-3</v>
      </c>
      <c r="Y420" s="42">
        <f t="shared" si="209"/>
        <v>6.7053058030827695E-3</v>
      </c>
      <c r="Z420" s="10">
        <f t="shared" si="206"/>
        <v>15.563036706184139</v>
      </c>
      <c r="AA420">
        <f t="shared" si="184"/>
        <v>4973642.9401727775</v>
      </c>
      <c r="AB420" s="10">
        <f t="shared" si="185"/>
        <v>4.9736429401727777</v>
      </c>
      <c r="AC420" s="10">
        <f t="shared" si="186"/>
        <v>4.8726429401727778</v>
      </c>
      <c r="AD420" s="3">
        <f t="shared" si="187"/>
        <v>706.69223207727009</v>
      </c>
      <c r="AI420" s="94">
        <f t="shared" si="188"/>
        <v>0.64278410494616778</v>
      </c>
    </row>
    <row r="421" spans="2:35">
      <c r="B421" s="39">
        <f t="shared" si="189"/>
        <v>393</v>
      </c>
      <c r="C421" s="42">
        <f t="shared" si="190"/>
        <v>8.4820143884891959</v>
      </c>
      <c r="D421" s="10">
        <f t="shared" si="191"/>
        <v>9.5179856115105359</v>
      </c>
      <c r="E421" s="40">
        <f t="shared" si="192"/>
        <v>30.964028776978928</v>
      </c>
      <c r="F421" s="40">
        <f t="shared" si="193"/>
        <v>50</v>
      </c>
      <c r="G421" s="3">
        <f t="shared" si="194"/>
        <v>195.10791366906716</v>
      </c>
      <c r="H421" s="3">
        <f t="shared" si="195"/>
        <v>116.21860174682885</v>
      </c>
      <c r="I421">
        <f t="shared" si="180"/>
        <v>1.1621860174682886E-4</v>
      </c>
      <c r="J421" s="4">
        <f t="shared" si="196"/>
        <v>753.01704385957169</v>
      </c>
      <c r="K421" s="40">
        <f t="shared" si="197"/>
        <v>6.4793159833392897</v>
      </c>
      <c r="L421" s="40">
        <f t="shared" si="181"/>
        <v>0</v>
      </c>
      <c r="M421" s="10">
        <f t="shared" si="198"/>
        <v>4.9736429401727777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13.779049044803839</v>
      </c>
      <c r="Q421" s="42">
        <f t="shared" si="200"/>
        <v>0.64044695769699111</v>
      </c>
      <c r="R421" s="4">
        <f t="shared" si="201"/>
        <v>236173.90826529363</v>
      </c>
      <c r="S421">
        <f t="shared" si="182"/>
        <v>2.3617390826529363E-4</v>
      </c>
      <c r="T421" s="41">
        <f t="shared" si="183"/>
        <v>4.3141453062253742E-4</v>
      </c>
      <c r="U421" s="42">
        <f t="shared" si="202"/>
        <v>0.42382588707748264</v>
      </c>
      <c r="V421" s="42">
        <f t="shared" si="203"/>
        <v>0.64888153656339198</v>
      </c>
      <c r="W421" s="42">
        <f t="shared" si="204"/>
        <v>0.64284697933955071</v>
      </c>
      <c r="X421" s="42">
        <f t="shared" si="205"/>
        <v>6.0345572238412748E-3</v>
      </c>
      <c r="Y421" s="42">
        <f t="shared" si="209"/>
        <v>6.7147579969038156E-3</v>
      </c>
      <c r="Z421" s="10">
        <f t="shared" si="206"/>
        <v>15.564515147911969</v>
      </c>
      <c r="AA421">
        <f t="shared" si="184"/>
        <v>4974105.8266122034</v>
      </c>
      <c r="AB421" s="10">
        <f t="shared" si="185"/>
        <v>4.9741058266122034</v>
      </c>
      <c r="AC421" s="10">
        <f t="shared" si="186"/>
        <v>4.8731058266122034</v>
      </c>
      <c r="AD421" s="3">
        <f t="shared" si="187"/>
        <v>706.75936571605564</v>
      </c>
      <c r="AI421" s="94">
        <f t="shared" si="188"/>
        <v>0.64284697933955071</v>
      </c>
    </row>
    <row r="422" spans="2:35">
      <c r="B422" s="39">
        <f t="shared" si="189"/>
        <v>394</v>
      </c>
      <c r="C422" s="42">
        <f t="shared" si="190"/>
        <v>8.5035971223021463</v>
      </c>
      <c r="D422" s="10">
        <f t="shared" si="191"/>
        <v>9.4964028776975855</v>
      </c>
      <c r="E422" s="40">
        <f t="shared" si="192"/>
        <v>31.007194244604829</v>
      </c>
      <c r="F422" s="40">
        <f t="shared" si="193"/>
        <v>50</v>
      </c>
      <c r="G422" s="3">
        <f t="shared" si="194"/>
        <v>194.97841726618947</v>
      </c>
      <c r="H422" s="3">
        <f t="shared" si="195"/>
        <v>116.21860174682885</v>
      </c>
      <c r="I422">
        <f t="shared" si="180"/>
        <v>1.1621860174682886E-4</v>
      </c>
      <c r="J422" s="4">
        <f t="shared" si="196"/>
        <v>755.11799715790198</v>
      </c>
      <c r="K422" s="40">
        <f t="shared" si="197"/>
        <v>6.4973935825080273</v>
      </c>
      <c r="L422" s="40">
        <f t="shared" si="181"/>
        <v>0</v>
      </c>
      <c r="M422" s="10">
        <f t="shared" si="198"/>
        <v>4.9741058266122034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13.779458113287591</v>
      </c>
      <c r="Q422" s="42">
        <f t="shared" si="200"/>
        <v>0.64201325541606746</v>
      </c>
      <c r="R422" s="4">
        <f t="shared" si="201"/>
        <v>235607.51512245365</v>
      </c>
      <c r="S422">
        <f t="shared" si="182"/>
        <v>2.3560751512245365E-4</v>
      </c>
      <c r="T422" s="41">
        <f t="shared" si="183"/>
        <v>4.3198092376537734E-4</v>
      </c>
      <c r="U422" s="42">
        <f t="shared" si="202"/>
        <v>0.42280946626299915</v>
      </c>
      <c r="V422" s="42">
        <f t="shared" si="203"/>
        <v>0.64893206579071427</v>
      </c>
      <c r="W422" s="42">
        <f t="shared" si="204"/>
        <v>0.64290804787114952</v>
      </c>
      <c r="X422" s="42">
        <f t="shared" si="205"/>
        <v>6.0240179195647503E-3</v>
      </c>
      <c r="Y422" s="42">
        <f t="shared" si="209"/>
        <v>6.7241934024309053E-3</v>
      </c>
      <c r="Z422" s="10">
        <f t="shared" si="206"/>
        <v>15.565949866071007</v>
      </c>
      <c r="AA422">
        <f t="shared" si="184"/>
        <v>4974555.023606386</v>
      </c>
      <c r="AB422" s="10">
        <f t="shared" si="185"/>
        <v>4.9745550236063858</v>
      </c>
      <c r="AC422" s="10">
        <f t="shared" si="186"/>
        <v>4.8735550236063858</v>
      </c>
      <c r="AD422" s="3">
        <f t="shared" si="187"/>
        <v>706.82451393856218</v>
      </c>
      <c r="AI422" s="94">
        <f t="shared" si="188"/>
        <v>0.64290804787114952</v>
      </c>
    </row>
    <row r="423" spans="2:35">
      <c r="B423" s="39">
        <f t="shared" si="189"/>
        <v>395</v>
      </c>
      <c r="C423" s="42">
        <f t="shared" si="190"/>
        <v>8.5251798561150967</v>
      </c>
      <c r="D423" s="10">
        <f t="shared" si="191"/>
        <v>9.4748201438846351</v>
      </c>
      <c r="E423" s="40">
        <f t="shared" si="192"/>
        <v>31.05035971223073</v>
      </c>
      <c r="F423" s="40">
        <f t="shared" si="193"/>
        <v>50</v>
      </c>
      <c r="G423" s="3">
        <f t="shared" si="194"/>
        <v>194.84892086331178</v>
      </c>
      <c r="H423" s="3">
        <f t="shared" si="195"/>
        <v>116.21860174682885</v>
      </c>
      <c r="I423">
        <f t="shared" ref="I423:I486" si="210">H423/1000^2</f>
        <v>1.1621860174682886E-4</v>
      </c>
      <c r="J423" s="4">
        <f t="shared" si="196"/>
        <v>757.22187725441859</v>
      </c>
      <c r="K423" s="40">
        <f t="shared" si="197"/>
        <v>6.5154963652372473</v>
      </c>
      <c r="L423" s="40">
        <f t="shared" ref="L423:L486" si="211">IF((gstar-K423)&lt;0,0,gstar-K423)</f>
        <v>0</v>
      </c>
      <c r="M423" s="10">
        <f t="shared" si="198"/>
        <v>4.9745550236063858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13.779855059158562</v>
      </c>
      <c r="Q423" s="42">
        <f t="shared" si="200"/>
        <v>0.64357950801598907</v>
      </c>
      <c r="R423" s="4">
        <f t="shared" si="201"/>
        <v>235041.09582793494</v>
      </c>
      <c r="S423">
        <f t="shared" ref="S423:S486" si="212">R423/1000^3</f>
        <v>2.3504109582793493E-4</v>
      </c>
      <c r="T423" s="41">
        <f t="shared" ref="T423:T486" si="213">(vc/1000^3-S423)</f>
        <v>4.3254734305989606E-4</v>
      </c>
      <c r="U423" s="42">
        <f t="shared" si="202"/>
        <v>0.4217929985180206</v>
      </c>
      <c r="V423" s="42">
        <f t="shared" si="203"/>
        <v>0.6489807231792768</v>
      </c>
      <c r="W423" s="42">
        <f t="shared" si="204"/>
        <v>0.64296731035649546</v>
      </c>
      <c r="X423" s="42">
        <f t="shared" si="205"/>
        <v>6.0134128227813388E-3</v>
      </c>
      <c r="Y423" s="42">
        <f t="shared" si="209"/>
        <v>6.7336119258989881E-3</v>
      </c>
      <c r="Z423" s="10">
        <f t="shared" si="206"/>
        <v>15.567340856296893</v>
      </c>
      <c r="AA423">
        <f t="shared" ref="AA423:AA486" si="214">Z423*rat*to+patm*1000000</f>
        <v>4974990.5297888853</v>
      </c>
      <c r="AB423" s="10">
        <f t="shared" ref="AB423:AB486" si="215">AA423/1000000</f>
        <v>4.9749905297888857</v>
      </c>
      <c r="AC423" s="10">
        <f t="shared" ref="AC423:AC486" si="216">AB423-patm</f>
        <v>4.8739905297888857</v>
      </c>
      <c r="AD423" s="3">
        <f t="shared" ref="AD423:AD486" si="217">AC423*1000000/6895</f>
        <v>706.88767654661137</v>
      </c>
      <c r="AI423" s="94">
        <f t="shared" ref="AI423:AI486" si="218">($M423-patm)*1000000*$I423/SQRT(rat*to)*SQRT(k)*(2/(k+1))^((k+1)/2/(k-1))</f>
        <v>0.64296731035649546</v>
      </c>
    </row>
    <row r="424" spans="2:35">
      <c r="B424" s="39">
        <f t="shared" ref="B424:B487" si="219">1+B423</f>
        <v>396</v>
      </c>
      <c r="C424" s="42">
        <f t="shared" ref="C424:C487" si="220">xincp+C423</f>
        <v>8.546762589928047</v>
      </c>
      <c r="D424" s="10">
        <f t="shared" ref="D424:D487" si="221">(F424-E424)/2</f>
        <v>9.4532374100716847</v>
      </c>
      <c r="E424" s="40">
        <f t="shared" ref="E424:E487" si="222">E423+ci*2*xincp</f>
        <v>31.093525179856631</v>
      </c>
      <c r="F424" s="40">
        <f t="shared" ref="F424:F487" si="223">F423-osi*2*xincp</f>
        <v>50</v>
      </c>
      <c r="G424" s="3">
        <f t="shared" ref="G424:G487" si="224">G423-ei*n*2*xincp</f>
        <v>194.71942446043408</v>
      </c>
      <c r="H424" s="3">
        <f t="shared" ref="H424:H487" si="225">PI()/4*(dto+erate*(two-D424)/two)^2</f>
        <v>116.21860174682885</v>
      </c>
      <c r="I424">
        <f t="shared" si="210"/>
        <v>1.1621860174682886E-4</v>
      </c>
      <c r="J424" s="4">
        <f t="shared" ref="J424:J487" si="226">PI()/4*dc^2-PI()/4*(F424^2-E424^2)</f>
        <v>759.32868414912218</v>
      </c>
      <c r="K424" s="40">
        <f t="shared" ref="K424:K487" si="227">J424/H424</f>
        <v>6.5336243315269558</v>
      </c>
      <c r="L424" s="40">
        <f t="shared" si="211"/>
        <v>0</v>
      </c>
      <c r="M424" s="10">
        <f t="shared" ref="M424:M487" si="228">AB423</f>
        <v>4.9749905297888857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13.780239883444859</v>
      </c>
      <c r="Q424" s="42">
        <f t="shared" ref="Q424:Q487" si="230">xincp/P424+Q423</f>
        <v>0.64514571687704658</v>
      </c>
      <c r="R424" s="4">
        <f t="shared" ref="R424:R487" si="231">PI()/4*(F424^2-E424^2)*G424</f>
        <v>234474.65151876694</v>
      </c>
      <c r="S424">
        <f t="shared" si="212"/>
        <v>2.3447465151876695E-4</v>
      </c>
      <c r="T424" s="41">
        <f t="shared" si="213"/>
        <v>4.331137873690641E-4</v>
      </c>
      <c r="U424" s="42">
        <f t="shared" ref="U424:U487" si="232">rhopgrain*R424/1000^2</f>
        <v>0.42077648588300315</v>
      </c>
      <c r="V424" s="42">
        <f t="shared" ref="V424:V487" si="233">(U423-U424)/(Q424-Q423)</f>
        <v>0.64902750858598468</v>
      </c>
      <c r="W424" s="42">
        <f t="shared" ref="W424:W487" si="234">IF(V424&lt;AI424,IF(AB423&gt;pbd,AI424,0),AI424)</f>
        <v>0.6430247666153146</v>
      </c>
      <c r="X424" s="42">
        <f t="shared" ref="X424:X487" si="235">V424-W424</f>
        <v>6.002741970670078E-3</v>
      </c>
      <c r="Y424" s="42">
        <f t="shared" si="209"/>
        <v>6.7430134735640933E-3</v>
      </c>
      <c r="Z424" s="10">
        <f t="shared" ref="Z424:Z487" si="236">Y424/T424</f>
        <v>15.568688114327447</v>
      </c>
      <c r="AA424">
        <f t="shared" si="214"/>
        <v>4975412.3438252527</v>
      </c>
      <c r="AB424" s="10">
        <f t="shared" si="215"/>
        <v>4.9754123438252531</v>
      </c>
      <c r="AC424" s="10">
        <f t="shared" si="216"/>
        <v>4.8744123438252531</v>
      </c>
      <c r="AD424" s="3">
        <f t="shared" si="217"/>
        <v>706.94885334666469</v>
      </c>
      <c r="AI424" s="94">
        <f t="shared" si="218"/>
        <v>0.6430247666153146</v>
      </c>
    </row>
    <row r="425" spans="2:35">
      <c r="B425" s="39">
        <f t="shared" si="219"/>
        <v>397</v>
      </c>
      <c r="C425" s="42">
        <f t="shared" si="220"/>
        <v>8.5683453237409974</v>
      </c>
      <c r="D425" s="10">
        <f t="shared" si="221"/>
        <v>9.4316546762587343</v>
      </c>
      <c r="E425" s="40">
        <f t="shared" si="222"/>
        <v>31.136690647482531</v>
      </c>
      <c r="F425" s="40">
        <f t="shared" si="223"/>
        <v>50</v>
      </c>
      <c r="G425" s="3">
        <f t="shared" si="224"/>
        <v>194.58992805755639</v>
      </c>
      <c r="H425" s="3">
        <f t="shared" si="225"/>
        <v>116.21860174682885</v>
      </c>
      <c r="I425">
        <f t="shared" si="210"/>
        <v>1.1621860174682886E-4</v>
      </c>
      <c r="J425" s="4">
        <f t="shared" si="226"/>
        <v>761.43841784201209</v>
      </c>
      <c r="K425" s="40">
        <f t="shared" si="227"/>
        <v>6.5517774813771474</v>
      </c>
      <c r="L425" s="40">
        <f t="shared" si="211"/>
        <v>0</v>
      </c>
      <c r="M425" s="10">
        <f t="shared" si="228"/>
        <v>4.9754123438252531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13.780612587134458</v>
      </c>
      <c r="Q425" s="42">
        <f t="shared" si="230"/>
        <v>0.64671188337918739</v>
      </c>
      <c r="R425" s="4">
        <f t="shared" si="231"/>
        <v>233908.18333197926</v>
      </c>
      <c r="S425">
        <f t="shared" si="212"/>
        <v>2.3390818333197927E-4</v>
      </c>
      <c r="T425" s="41">
        <f t="shared" si="213"/>
        <v>4.3368025555585174E-4</v>
      </c>
      <c r="U425" s="42">
        <f t="shared" si="232"/>
        <v>0.41975993039840337</v>
      </c>
      <c r="V425" s="42">
        <f t="shared" si="233"/>
        <v>0.64907242187228453</v>
      </c>
      <c r="W425" s="42">
        <f t="shared" si="234"/>
        <v>0.64308041647155312</v>
      </c>
      <c r="X425" s="42">
        <f t="shared" si="235"/>
        <v>5.992005400731415E-3</v>
      </c>
      <c r="Y425" s="42">
        <f t="shared" si="209"/>
        <v>6.7523979517033657E-3</v>
      </c>
      <c r="Z425" s="10">
        <f t="shared" si="236"/>
        <v>15.56999163600095</v>
      </c>
      <c r="AA425">
        <f t="shared" si="214"/>
        <v>4975820.4644124918</v>
      </c>
      <c r="AB425" s="10">
        <f t="shared" si="215"/>
        <v>4.9758204644124922</v>
      </c>
      <c r="AC425" s="10">
        <f t="shared" si="216"/>
        <v>4.8748204644124922</v>
      </c>
      <c r="AD425" s="3">
        <f t="shared" si="217"/>
        <v>707.00804414974505</v>
      </c>
      <c r="AI425" s="94">
        <f t="shared" si="218"/>
        <v>0.64308041647155312</v>
      </c>
    </row>
    <row r="426" spans="2:35">
      <c r="B426" s="39">
        <f t="shared" si="219"/>
        <v>398</v>
      </c>
      <c r="C426" s="42">
        <f t="shared" si="220"/>
        <v>8.5899280575539478</v>
      </c>
      <c r="D426" s="10">
        <f t="shared" si="221"/>
        <v>9.4100719424457839</v>
      </c>
      <c r="E426" s="40">
        <f t="shared" si="222"/>
        <v>31.179856115108432</v>
      </c>
      <c r="F426" s="40">
        <f t="shared" si="223"/>
        <v>50</v>
      </c>
      <c r="G426" s="3">
        <f t="shared" si="224"/>
        <v>194.4604316546787</v>
      </c>
      <c r="H426" s="3">
        <f t="shared" si="225"/>
        <v>116.21860174682885</v>
      </c>
      <c r="I426">
        <f t="shared" si="210"/>
        <v>1.1621860174682886E-4</v>
      </c>
      <c r="J426" s="4">
        <f t="shared" si="226"/>
        <v>763.55107833308898</v>
      </c>
      <c r="K426" s="40">
        <f t="shared" si="227"/>
        <v>6.5699558147878276</v>
      </c>
      <c r="L426" s="40">
        <f t="shared" si="211"/>
        <v>0</v>
      </c>
      <c r="M426" s="10">
        <f t="shared" si="228"/>
        <v>4.9758204644124922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13.780973171174763</v>
      </c>
      <c r="Q426" s="42">
        <f t="shared" si="230"/>
        <v>0.64827800890202736</v>
      </c>
      <c r="R426" s="4">
        <f t="shared" si="231"/>
        <v>233341.69240460129</v>
      </c>
      <c r="S426">
        <f t="shared" si="212"/>
        <v>2.3334169240460129E-4</v>
      </c>
      <c r="T426" s="41">
        <f t="shared" si="213"/>
        <v>4.3424674648322972E-4</v>
      </c>
      <c r="U426" s="42">
        <f t="shared" si="232"/>
        <v>0.41874333410467718</v>
      </c>
      <c r="V426" s="42">
        <f t="shared" si="233"/>
        <v>0.64911546290537692</v>
      </c>
      <c r="W426" s="42">
        <f t="shared" si="234"/>
        <v>0.64313425975330674</v>
      </c>
      <c r="X426" s="42">
        <f t="shared" si="235"/>
        <v>5.9812031520701803E-3</v>
      </c>
      <c r="Y426" s="42">
        <f t="shared" si="209"/>
        <v>6.7617652666171132E-3</v>
      </c>
      <c r="Z426" s="10">
        <f t="shared" si="236"/>
        <v>15.571251417259029</v>
      </c>
      <c r="AA426">
        <f t="shared" si="214"/>
        <v>4976214.8902799645</v>
      </c>
      <c r="AB426" s="10">
        <f t="shared" si="215"/>
        <v>4.9762148902799641</v>
      </c>
      <c r="AC426" s="10">
        <f t="shared" si="216"/>
        <v>4.8752148902799641</v>
      </c>
      <c r="AD426" s="3">
        <f t="shared" si="217"/>
        <v>707.06524877156846</v>
      </c>
      <c r="AI426" s="94">
        <f t="shared" si="218"/>
        <v>0.64313425975330674</v>
      </c>
    </row>
    <row r="427" spans="2:35">
      <c r="B427" s="39">
        <f t="shared" si="219"/>
        <v>399</v>
      </c>
      <c r="C427" s="42">
        <f t="shared" si="220"/>
        <v>8.6115107913668982</v>
      </c>
      <c r="D427" s="10">
        <f t="shared" si="221"/>
        <v>9.3884892086328335</v>
      </c>
      <c r="E427" s="40">
        <f t="shared" si="222"/>
        <v>31.223021582734333</v>
      </c>
      <c r="F427" s="40">
        <f t="shared" si="223"/>
        <v>50</v>
      </c>
      <c r="G427" s="3">
        <f t="shared" si="224"/>
        <v>194.33093525180101</v>
      </c>
      <c r="H427" s="3">
        <f t="shared" si="225"/>
        <v>116.21860174682885</v>
      </c>
      <c r="I427">
        <f t="shared" si="210"/>
        <v>1.1621860174682886E-4</v>
      </c>
      <c r="J427" s="4">
        <f t="shared" si="226"/>
        <v>765.66666562235241</v>
      </c>
      <c r="K427" s="40">
        <f t="shared" si="227"/>
        <v>6.5881593317589919</v>
      </c>
      <c r="L427" s="40">
        <f t="shared" si="211"/>
        <v>0</v>
      </c>
      <c r="M427" s="10">
        <f t="shared" si="228"/>
        <v>4.9762148902799641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13.781321636473416</v>
      </c>
      <c r="Q427" s="42">
        <f t="shared" si="230"/>
        <v>0.64984409482486294</v>
      </c>
      <c r="R427" s="4">
        <f t="shared" si="231"/>
        <v>232775.17987366265</v>
      </c>
      <c r="S427">
        <f t="shared" si="212"/>
        <v>2.3277517987366266E-4</v>
      </c>
      <c r="T427" s="41">
        <f t="shared" si="213"/>
        <v>4.3481325901416833E-4</v>
      </c>
      <c r="U427" s="42">
        <f t="shared" si="232"/>
        <v>0.41772669904228127</v>
      </c>
      <c r="V427" s="42">
        <f t="shared" si="233"/>
        <v>0.64915663155644343</v>
      </c>
      <c r="W427" s="42">
        <f t="shared" si="234"/>
        <v>0.64318629629294077</v>
      </c>
      <c r="X427" s="42">
        <f t="shared" si="235"/>
        <v>5.9703352635026574E-3</v>
      </c>
      <c r="Y427" s="42">
        <f t="shared" si="209"/>
        <v>6.7711153246278934E-3</v>
      </c>
      <c r="Z427" s="10">
        <f t="shared" si="236"/>
        <v>15.572467454142785</v>
      </c>
      <c r="AA427">
        <f t="shared" si="214"/>
        <v>4976595.6201881748</v>
      </c>
      <c r="AB427" s="10">
        <f t="shared" si="215"/>
        <v>4.9765956201881751</v>
      </c>
      <c r="AC427" s="10">
        <f t="shared" si="216"/>
        <v>4.8755956201881752</v>
      </c>
      <c r="AD427" s="3">
        <f t="shared" si="217"/>
        <v>707.12046703236763</v>
      </c>
      <c r="AI427" s="94">
        <f t="shared" si="218"/>
        <v>0.64318629629294077</v>
      </c>
    </row>
    <row r="428" spans="2:35">
      <c r="B428" s="39">
        <f t="shared" si="219"/>
        <v>400</v>
      </c>
      <c r="C428" s="42">
        <f t="shared" si="220"/>
        <v>8.6330935251798486</v>
      </c>
      <c r="D428" s="10">
        <f t="shared" si="221"/>
        <v>9.3669064748198831</v>
      </c>
      <c r="E428" s="40">
        <f t="shared" si="222"/>
        <v>31.266187050360234</v>
      </c>
      <c r="F428" s="40">
        <f t="shared" si="223"/>
        <v>50</v>
      </c>
      <c r="G428" s="3">
        <f t="shared" si="224"/>
        <v>194.20143884892332</v>
      </c>
      <c r="H428" s="3">
        <f t="shared" si="225"/>
        <v>116.21860174682885</v>
      </c>
      <c r="I428">
        <f t="shared" si="210"/>
        <v>1.1621860174682886E-4</v>
      </c>
      <c r="J428" s="4">
        <f t="shared" si="226"/>
        <v>767.78517970980238</v>
      </c>
      <c r="K428" s="40">
        <f t="shared" si="227"/>
        <v>6.6063880322906412</v>
      </c>
      <c r="L428" s="40">
        <f t="shared" si="211"/>
        <v>0</v>
      </c>
      <c r="M428" s="10">
        <f t="shared" si="228"/>
        <v>4.9765956201881751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13.781657983897246</v>
      </c>
      <c r="Q428" s="42">
        <f t="shared" si="230"/>
        <v>0.65141014252668283</v>
      </c>
      <c r="R428" s="4">
        <f t="shared" si="231"/>
        <v>232208.6468761928</v>
      </c>
      <c r="S428">
        <f t="shared" si="212"/>
        <v>2.322086468761928E-4</v>
      </c>
      <c r="T428" s="41">
        <f t="shared" si="213"/>
        <v>4.3537979201163819E-4</v>
      </c>
      <c r="U428" s="42">
        <f t="shared" si="232"/>
        <v>0.41671002725167178</v>
      </c>
      <c r="V428" s="42">
        <f t="shared" si="233"/>
        <v>0.64919592770260004</v>
      </c>
      <c r="W428" s="42">
        <f t="shared" si="234"/>
        <v>0.64323652592692826</v>
      </c>
      <c r="X428" s="42">
        <f t="shared" si="235"/>
        <v>5.9594017756717799E-3</v>
      </c>
      <c r="Y428" s="42">
        <f t="shared" si="209"/>
        <v>6.7804480320829055E-3</v>
      </c>
      <c r="Z428" s="10">
        <f t="shared" si="236"/>
        <v>15.573639742796461</v>
      </c>
      <c r="AA428">
        <f t="shared" si="214"/>
        <v>4976962.6529299216</v>
      </c>
      <c r="AB428" s="10">
        <f t="shared" si="215"/>
        <v>4.976962652929922</v>
      </c>
      <c r="AC428" s="10">
        <f t="shared" si="216"/>
        <v>4.875962652929922</v>
      </c>
      <c r="AD428" s="3">
        <f t="shared" si="217"/>
        <v>707.17369875705901</v>
      </c>
      <c r="AI428" s="94">
        <f t="shared" si="218"/>
        <v>0.64323652592692826</v>
      </c>
    </row>
    <row r="429" spans="2:35">
      <c r="B429" s="39">
        <f t="shared" si="219"/>
        <v>401</v>
      </c>
      <c r="C429" s="42">
        <f t="shared" si="220"/>
        <v>8.654676258992799</v>
      </c>
      <c r="D429" s="10">
        <f t="shared" si="221"/>
        <v>9.3453237410069327</v>
      </c>
      <c r="E429" s="40">
        <f t="shared" si="222"/>
        <v>31.309352517986135</v>
      </c>
      <c r="F429" s="40">
        <f t="shared" si="223"/>
        <v>50</v>
      </c>
      <c r="G429" s="3">
        <f t="shared" si="224"/>
        <v>194.07194244604563</v>
      </c>
      <c r="H429" s="3">
        <f t="shared" si="225"/>
        <v>116.21860174682885</v>
      </c>
      <c r="I429">
        <f t="shared" si="210"/>
        <v>1.1621860174682886E-4</v>
      </c>
      <c r="J429" s="4">
        <f t="shared" si="226"/>
        <v>769.90662059543934</v>
      </c>
      <c r="K429" s="40">
        <f t="shared" si="227"/>
        <v>6.6246419163827799</v>
      </c>
      <c r="L429" s="40">
        <f t="shared" si="211"/>
        <v>0</v>
      </c>
      <c r="M429" s="10">
        <f t="shared" si="228"/>
        <v>4.976962652929922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13.781982214273294</v>
      </c>
      <c r="Q429" s="42">
        <f t="shared" si="230"/>
        <v>0.65297615338618009</v>
      </c>
      <c r="R429" s="4">
        <f t="shared" si="231"/>
        <v>231642.09454922122</v>
      </c>
      <c r="S429">
        <f t="shared" si="212"/>
        <v>2.3164209454922121E-4</v>
      </c>
      <c r="T429" s="41">
        <f t="shared" si="213"/>
        <v>4.3594634433860981E-4</v>
      </c>
      <c r="U429" s="42">
        <f t="shared" si="232"/>
        <v>0.4156933207733049</v>
      </c>
      <c r="V429" s="42">
        <f t="shared" si="233"/>
        <v>0.64923335122546788</v>
      </c>
      <c r="W429" s="42">
        <f t="shared" si="234"/>
        <v>0.64328494849600382</v>
      </c>
      <c r="X429" s="42">
        <f t="shared" si="235"/>
        <v>5.948402729464064E-3</v>
      </c>
      <c r="Y429" s="42">
        <f t="shared" si="209"/>
        <v>6.7897632953539096E-3</v>
      </c>
      <c r="Z429" s="10">
        <f t="shared" si="236"/>
        <v>15.574768279465466</v>
      </c>
      <c r="AA429">
        <f t="shared" si="214"/>
        <v>4977315.9873296777</v>
      </c>
      <c r="AB429" s="10">
        <f t="shared" si="215"/>
        <v>4.9773159873296775</v>
      </c>
      <c r="AC429" s="10">
        <f t="shared" si="216"/>
        <v>4.8763159873296775</v>
      </c>
      <c r="AD429" s="3">
        <f t="shared" si="217"/>
        <v>707.22494377515272</v>
      </c>
      <c r="AI429" s="94">
        <f t="shared" si="218"/>
        <v>0.64328494849600382</v>
      </c>
    </row>
    <row r="430" spans="2:35">
      <c r="B430" s="39">
        <f t="shared" si="219"/>
        <v>402</v>
      </c>
      <c r="C430" s="42">
        <f t="shared" si="220"/>
        <v>8.6762589928057494</v>
      </c>
      <c r="D430" s="10">
        <f t="shared" si="221"/>
        <v>9.3237410071939824</v>
      </c>
      <c r="E430" s="40">
        <f t="shared" si="222"/>
        <v>31.352517985612035</v>
      </c>
      <c r="F430" s="40">
        <f t="shared" si="223"/>
        <v>50</v>
      </c>
      <c r="G430" s="3">
        <f t="shared" si="224"/>
        <v>193.94244604316793</v>
      </c>
      <c r="H430" s="3">
        <f t="shared" si="225"/>
        <v>116.21860174682885</v>
      </c>
      <c r="I430">
        <f t="shared" si="210"/>
        <v>1.1621860174682886E-4</v>
      </c>
      <c r="J430" s="4">
        <f t="shared" si="226"/>
        <v>772.03098827926283</v>
      </c>
      <c r="K430" s="40">
        <f t="shared" si="227"/>
        <v>6.6429209840354018</v>
      </c>
      <c r="L430" s="40">
        <f t="shared" si="211"/>
        <v>0</v>
      </c>
      <c r="M430" s="10">
        <f t="shared" si="228"/>
        <v>4.9773159873296775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13.782294328388293</v>
      </c>
      <c r="Q430" s="42">
        <f t="shared" si="230"/>
        <v>0.65454212878176388</v>
      </c>
      <c r="R430" s="4">
        <f t="shared" si="231"/>
        <v>231075.52402977747</v>
      </c>
      <c r="S430">
        <f t="shared" si="212"/>
        <v>2.3107552402977746E-4</v>
      </c>
      <c r="T430" s="41">
        <f t="shared" si="213"/>
        <v>4.3651291485805358E-4</v>
      </c>
      <c r="U430" s="42">
        <f t="shared" si="232"/>
        <v>0.4146765816476371</v>
      </c>
      <c r="V430" s="42">
        <f t="shared" si="233"/>
        <v>0.64926890201155729</v>
      </c>
      <c r="W430" s="42">
        <f t="shared" si="234"/>
        <v>0.64333156384507995</v>
      </c>
      <c r="X430" s="42">
        <f t="shared" si="235"/>
        <v>5.9373381664773461E-3</v>
      </c>
      <c r="Y430" s="42">
        <f t="shared" si="209"/>
        <v>6.7990610208378734E-3</v>
      </c>
      <c r="Z430" s="10">
        <f t="shared" si="236"/>
        <v>15.575853060496067</v>
      </c>
      <c r="AA430">
        <f t="shared" si="214"/>
        <v>4977655.6222434919</v>
      </c>
      <c r="AB430" s="10">
        <f t="shared" si="215"/>
        <v>4.9776556222434918</v>
      </c>
      <c r="AC430" s="10">
        <f t="shared" si="216"/>
        <v>4.8766556222434918</v>
      </c>
      <c r="AD430" s="3">
        <f t="shared" si="217"/>
        <v>707.27420192073851</v>
      </c>
      <c r="AI430" s="94">
        <f t="shared" si="218"/>
        <v>0.64333156384507995</v>
      </c>
    </row>
    <row r="431" spans="2:35">
      <c r="B431" s="39">
        <f t="shared" si="219"/>
        <v>403</v>
      </c>
      <c r="C431" s="42">
        <f t="shared" si="220"/>
        <v>8.6978417266186998</v>
      </c>
      <c r="D431" s="10">
        <f t="shared" si="221"/>
        <v>9.302158273381032</v>
      </c>
      <c r="E431" s="40">
        <f t="shared" si="222"/>
        <v>31.395683453237936</v>
      </c>
      <c r="F431" s="40">
        <f t="shared" si="223"/>
        <v>50</v>
      </c>
      <c r="G431" s="3">
        <f t="shared" si="224"/>
        <v>193.81294964029024</v>
      </c>
      <c r="H431" s="3">
        <f t="shared" si="225"/>
        <v>116.21860174682885</v>
      </c>
      <c r="I431">
        <f t="shared" si="210"/>
        <v>1.1621860174682886E-4</v>
      </c>
      <c r="J431" s="4">
        <f t="shared" si="226"/>
        <v>774.15828276127286</v>
      </c>
      <c r="K431" s="40">
        <f t="shared" si="227"/>
        <v>6.6612252352485095</v>
      </c>
      <c r="L431" s="40">
        <f t="shared" si="211"/>
        <v>0</v>
      </c>
      <c r="M431" s="10">
        <f t="shared" si="228"/>
        <v>4.9776556222434918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13.782594326988598</v>
      </c>
      <c r="Q431" s="42">
        <f t="shared" si="230"/>
        <v>0.65610807009157135</v>
      </c>
      <c r="R431" s="4">
        <f t="shared" si="231"/>
        <v>230508.93645489108</v>
      </c>
      <c r="S431">
        <f t="shared" si="212"/>
        <v>2.3050893645489107E-4</v>
      </c>
      <c r="T431" s="41">
        <f t="shared" si="213"/>
        <v>4.3707950243293992E-4</v>
      </c>
      <c r="U431" s="42">
        <f t="shared" si="232"/>
        <v>0.41365981191512474</v>
      </c>
      <c r="V431" s="42">
        <f t="shared" si="233"/>
        <v>0.64930257995260732</v>
      </c>
      <c r="W431" s="42">
        <f t="shared" si="234"/>
        <v>0.64337637182323582</v>
      </c>
      <c r="X431" s="42">
        <f t="shared" si="235"/>
        <v>5.9262081293715019E-3</v>
      </c>
      <c r="Y431" s="42">
        <f t="shared" si="209"/>
        <v>6.8083411149581731E-3</v>
      </c>
      <c r="Z431" s="10">
        <f t="shared" si="236"/>
        <v>15.576894082336338</v>
      </c>
      <c r="AA431">
        <f t="shared" si="214"/>
        <v>4977981.5565592889</v>
      </c>
      <c r="AB431" s="10">
        <f t="shared" si="215"/>
        <v>4.9779815565592891</v>
      </c>
      <c r="AC431" s="10">
        <f t="shared" si="216"/>
        <v>4.8769815565592891</v>
      </c>
      <c r="AD431" s="3">
        <f t="shared" si="217"/>
        <v>707.32147303252918</v>
      </c>
      <c r="AI431" s="94">
        <f t="shared" si="218"/>
        <v>0.64337637182323582</v>
      </c>
    </row>
    <row r="432" spans="2:35">
      <c r="B432" s="39">
        <f t="shared" si="219"/>
        <v>404</v>
      </c>
      <c r="C432" s="42">
        <f t="shared" si="220"/>
        <v>8.7194244604316502</v>
      </c>
      <c r="D432" s="10">
        <f t="shared" si="221"/>
        <v>9.2805755395680816</v>
      </c>
      <c r="E432" s="40">
        <f t="shared" si="222"/>
        <v>31.438848920863837</v>
      </c>
      <c r="F432" s="40">
        <f t="shared" si="223"/>
        <v>50</v>
      </c>
      <c r="G432" s="3">
        <f t="shared" si="224"/>
        <v>193.68345323741255</v>
      </c>
      <c r="H432" s="3">
        <f t="shared" si="225"/>
        <v>116.21860174682885</v>
      </c>
      <c r="I432">
        <f t="shared" si="210"/>
        <v>1.1621860174682886E-4</v>
      </c>
      <c r="J432" s="4">
        <f t="shared" si="226"/>
        <v>776.28850404146965</v>
      </c>
      <c r="K432" s="40">
        <f t="shared" si="227"/>
        <v>6.6795546700221031</v>
      </c>
      <c r="L432" s="40">
        <f t="shared" si="211"/>
        <v>0</v>
      </c>
      <c r="M432" s="10">
        <f t="shared" si="228"/>
        <v>4.9779815565592891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13.782882210780453</v>
      </c>
      <c r="Q432" s="42">
        <f t="shared" si="230"/>
        <v>0.65767397869347965</v>
      </c>
      <c r="R432" s="4">
        <f t="shared" si="231"/>
        <v>229942.33296159151</v>
      </c>
      <c r="S432">
        <f t="shared" si="212"/>
        <v>2.299423329615915E-4</v>
      </c>
      <c r="T432" s="41">
        <f t="shared" si="213"/>
        <v>4.3764610592623954E-4</v>
      </c>
      <c r="U432" s="42">
        <f t="shared" si="232"/>
        <v>0.41264301361622402</v>
      </c>
      <c r="V432" s="42">
        <f t="shared" si="233"/>
        <v>0.64933438494532469</v>
      </c>
      <c r="W432" s="42">
        <f t="shared" si="234"/>
        <v>0.64341937228375479</v>
      </c>
      <c r="X432" s="42">
        <f t="shared" si="235"/>
        <v>5.9150126615699072E-3</v>
      </c>
      <c r="Y432" s="42">
        <f t="shared" si="209"/>
        <v>6.8176034841653218E-3</v>
      </c>
      <c r="Z432" s="10">
        <f t="shared" si="236"/>
        <v>15.577891341536018</v>
      </c>
      <c r="AA432">
        <f t="shared" si="214"/>
        <v>4978293.7891968256</v>
      </c>
      <c r="AB432" s="10">
        <f t="shared" si="215"/>
        <v>4.978293789196826</v>
      </c>
      <c r="AC432" s="10">
        <f t="shared" si="216"/>
        <v>4.877293789196826</v>
      </c>
      <c r="AD432" s="3">
        <f t="shared" si="217"/>
        <v>707.36675695385429</v>
      </c>
      <c r="AI432" s="94">
        <f t="shared" si="218"/>
        <v>0.64341937228375479</v>
      </c>
    </row>
    <row r="433" spans="2:35">
      <c r="B433" s="39">
        <f t="shared" si="219"/>
        <v>405</v>
      </c>
      <c r="C433" s="42">
        <f t="shared" si="220"/>
        <v>8.7410071942446006</v>
      </c>
      <c r="D433" s="10">
        <f t="shared" si="221"/>
        <v>9.2589928057551312</v>
      </c>
      <c r="E433" s="40">
        <f t="shared" si="222"/>
        <v>31.482014388489738</v>
      </c>
      <c r="F433" s="40">
        <f t="shared" si="223"/>
        <v>50</v>
      </c>
      <c r="G433" s="3">
        <f t="shared" si="224"/>
        <v>193.55395683453486</v>
      </c>
      <c r="H433" s="3">
        <f t="shared" si="225"/>
        <v>116.21860174682885</v>
      </c>
      <c r="I433">
        <f t="shared" si="210"/>
        <v>1.1621860174682886E-4</v>
      </c>
      <c r="J433" s="4">
        <f t="shared" si="226"/>
        <v>778.42165211985298</v>
      </c>
      <c r="K433" s="40">
        <f t="shared" si="227"/>
        <v>6.6979092883561817</v>
      </c>
      <c r="L433" s="40">
        <f t="shared" si="211"/>
        <v>0</v>
      </c>
      <c r="M433" s="10">
        <f t="shared" si="228"/>
        <v>4.978293789196826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13.78315798042998</v>
      </c>
      <c r="Q433" s="42">
        <f t="shared" si="230"/>
        <v>0.65923985596511758</v>
      </c>
      <c r="R433" s="4">
        <f t="shared" si="231"/>
        <v>229375.71468690832</v>
      </c>
      <c r="S433">
        <f t="shared" si="212"/>
        <v>2.2937571468690832E-4</v>
      </c>
      <c r="T433" s="41">
        <f t="shared" si="213"/>
        <v>4.382127242009227E-4</v>
      </c>
      <c r="U433" s="42">
        <f t="shared" si="232"/>
        <v>0.41162618879139135</v>
      </c>
      <c r="V433" s="42">
        <f t="shared" si="233"/>
        <v>0.64936431689123508</v>
      </c>
      <c r="W433" s="42">
        <f t="shared" si="234"/>
        <v>0.64346056508412142</v>
      </c>
      <c r="X433" s="42">
        <f t="shared" si="235"/>
        <v>5.9037518071136663E-3</v>
      </c>
      <c r="Y433" s="42">
        <f t="shared" si="209"/>
        <v>6.8268480349374721E-3</v>
      </c>
      <c r="Z433" s="10">
        <f t="shared" si="236"/>
        <v>15.578844834745896</v>
      </c>
      <c r="AA433">
        <f t="shared" si="214"/>
        <v>4978592.3191074934</v>
      </c>
      <c r="AB433" s="10">
        <f t="shared" si="215"/>
        <v>4.9785923191074932</v>
      </c>
      <c r="AC433" s="10">
        <f t="shared" si="216"/>
        <v>4.8775923191074932</v>
      </c>
      <c r="AD433" s="3">
        <f t="shared" si="217"/>
        <v>707.41005353263142</v>
      </c>
      <c r="AI433" s="94">
        <f t="shared" si="218"/>
        <v>0.64346056508412142</v>
      </c>
    </row>
    <row r="434" spans="2:35">
      <c r="B434" s="39">
        <f t="shared" si="219"/>
        <v>406</v>
      </c>
      <c r="C434" s="42">
        <f t="shared" si="220"/>
        <v>8.762589928057551</v>
      </c>
      <c r="D434" s="10">
        <f t="shared" si="221"/>
        <v>9.2374100719421808</v>
      </c>
      <c r="E434" s="40">
        <f t="shared" si="222"/>
        <v>31.525179856115638</v>
      </c>
      <c r="F434" s="40">
        <f t="shared" si="223"/>
        <v>50</v>
      </c>
      <c r="G434" s="3">
        <f t="shared" si="224"/>
        <v>193.42446043165717</v>
      </c>
      <c r="H434" s="3">
        <f t="shared" si="225"/>
        <v>116.21860174682885</v>
      </c>
      <c r="I434">
        <f t="shared" si="210"/>
        <v>1.1621860174682886E-4</v>
      </c>
      <c r="J434" s="4">
        <f t="shared" si="226"/>
        <v>780.55772699642307</v>
      </c>
      <c r="K434" s="40">
        <f t="shared" si="227"/>
        <v>6.7162890902507471</v>
      </c>
      <c r="L434" s="40">
        <f t="shared" si="211"/>
        <v>0</v>
      </c>
      <c r="M434" s="10">
        <f t="shared" si="228"/>
        <v>4.9785923191074932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13.783421636563007</v>
      </c>
      <c r="Q434" s="42">
        <f t="shared" si="230"/>
        <v>0.66080570328387755</v>
      </c>
      <c r="R434" s="4">
        <f t="shared" si="231"/>
        <v>228809.08276787098</v>
      </c>
      <c r="S434">
        <f t="shared" si="212"/>
        <v>2.2880908276787096E-4</v>
      </c>
      <c r="T434" s="41">
        <f t="shared" si="213"/>
        <v>4.3877935611996005E-4</v>
      </c>
      <c r="U434" s="42">
        <f t="shared" si="232"/>
        <v>0.4106093394810828</v>
      </c>
      <c r="V434" s="42">
        <f t="shared" si="233"/>
        <v>0.64939237569714503</v>
      </c>
      <c r="W434" s="42">
        <f t="shared" si="234"/>
        <v>0.64349995008599237</v>
      </c>
      <c r="X434" s="42">
        <f t="shared" si="235"/>
        <v>5.8924256111526629E-3</v>
      </c>
      <c r="Y434" s="42">
        <f t="shared" si="209"/>
        <v>6.8360746737816877E-3</v>
      </c>
      <c r="Z434" s="10">
        <f t="shared" si="236"/>
        <v>15.579754558718891</v>
      </c>
      <c r="AA434">
        <f t="shared" si="214"/>
        <v>4978877.1452746606</v>
      </c>
      <c r="AB434" s="10">
        <f t="shared" si="215"/>
        <v>4.9788771452746605</v>
      </c>
      <c r="AC434" s="10">
        <f t="shared" si="216"/>
        <v>4.8778771452746605</v>
      </c>
      <c r="AD434" s="3">
        <f t="shared" si="217"/>
        <v>707.45136262141557</v>
      </c>
      <c r="AI434" s="94">
        <f t="shared" si="218"/>
        <v>0.64349995008599237</v>
      </c>
    </row>
    <row r="435" spans="2:35">
      <c r="B435" s="39">
        <f t="shared" si="219"/>
        <v>407</v>
      </c>
      <c r="C435" s="42">
        <f t="shared" si="220"/>
        <v>8.7841726618705014</v>
      </c>
      <c r="D435" s="10">
        <f t="shared" si="221"/>
        <v>9.2158273381292304</v>
      </c>
      <c r="E435" s="40">
        <f t="shared" si="222"/>
        <v>31.568345323741539</v>
      </c>
      <c r="F435" s="40">
        <f t="shared" si="223"/>
        <v>50</v>
      </c>
      <c r="G435" s="3">
        <f t="shared" si="224"/>
        <v>193.29496402877948</v>
      </c>
      <c r="H435" s="3">
        <f t="shared" si="225"/>
        <v>116.21860174682885</v>
      </c>
      <c r="I435">
        <f t="shared" si="210"/>
        <v>1.1621860174682886E-4</v>
      </c>
      <c r="J435" s="4">
        <f t="shared" si="226"/>
        <v>782.69672867117993</v>
      </c>
      <c r="K435" s="40">
        <f t="shared" si="227"/>
        <v>6.7346940757057991</v>
      </c>
      <c r="L435" s="40">
        <f t="shared" si="211"/>
        <v>0</v>
      </c>
      <c r="M435" s="10">
        <f t="shared" si="228"/>
        <v>4.9788771452746605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13.783673179765392</v>
      </c>
      <c r="Q435" s="42">
        <f t="shared" si="230"/>
        <v>0.6623715220269274</v>
      </c>
      <c r="R435" s="4">
        <f t="shared" si="231"/>
        <v>228242.438341509</v>
      </c>
      <c r="S435">
        <f t="shared" si="212"/>
        <v>2.2824243834150901E-4</v>
      </c>
      <c r="T435" s="41">
        <f t="shared" si="213"/>
        <v>4.3934600054632201E-4</v>
      </c>
      <c r="U435" s="42">
        <f t="shared" si="232"/>
        <v>0.40959246772575497</v>
      </c>
      <c r="V435" s="42">
        <f t="shared" si="233"/>
        <v>0.64941856127434494</v>
      </c>
      <c r="W435" s="42">
        <f t="shared" si="234"/>
        <v>0.64353752715524382</v>
      </c>
      <c r="X435" s="42">
        <f t="shared" si="235"/>
        <v>5.8810341191011251E-3</v>
      </c>
      <c r="Y435" s="42">
        <f t="shared" si="209"/>
        <v>6.8452833072338917E-3</v>
      </c>
      <c r="Z435" s="10">
        <f t="shared" si="236"/>
        <v>15.580620510308176</v>
      </c>
      <c r="AA435">
        <f t="shared" si="214"/>
        <v>4979148.2667130874</v>
      </c>
      <c r="AB435" s="10">
        <f t="shared" si="215"/>
        <v>4.9791482667130875</v>
      </c>
      <c r="AC435" s="10">
        <f t="shared" si="216"/>
        <v>4.8781482667130875</v>
      </c>
      <c r="AD435" s="3">
        <f t="shared" si="217"/>
        <v>707.49068407731511</v>
      </c>
      <c r="AI435" s="94">
        <f t="shared" si="218"/>
        <v>0.64353752715524382</v>
      </c>
    </row>
    <row r="436" spans="2:35">
      <c r="B436" s="39">
        <f t="shared" si="219"/>
        <v>408</v>
      </c>
      <c r="C436" s="42">
        <f t="shared" si="220"/>
        <v>8.8057553956834518</v>
      </c>
      <c r="D436" s="10">
        <f t="shared" si="221"/>
        <v>9.19424460431628</v>
      </c>
      <c r="E436" s="40">
        <f t="shared" si="222"/>
        <v>31.61151079136744</v>
      </c>
      <c r="F436" s="40">
        <f t="shared" si="223"/>
        <v>50</v>
      </c>
      <c r="G436" s="3">
        <f t="shared" si="224"/>
        <v>193.16546762590178</v>
      </c>
      <c r="H436" s="3">
        <f t="shared" si="225"/>
        <v>116.21860174682885</v>
      </c>
      <c r="I436">
        <f t="shared" si="210"/>
        <v>1.1621860174682886E-4</v>
      </c>
      <c r="J436" s="4">
        <f t="shared" si="226"/>
        <v>784.83865714412354</v>
      </c>
      <c r="K436" s="40">
        <f t="shared" si="227"/>
        <v>6.753124244721338</v>
      </c>
      <c r="L436" s="40">
        <f t="shared" si="211"/>
        <v>0</v>
      </c>
      <c r="M436" s="10">
        <f t="shared" si="228"/>
        <v>4.9791482667130875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13.783912610582515</v>
      </c>
      <c r="Q436" s="42">
        <f t="shared" si="230"/>
        <v>0.66393731357122232</v>
      </c>
      <c r="R436" s="4">
        <f t="shared" si="231"/>
        <v>227675.78254485186</v>
      </c>
      <c r="S436">
        <f t="shared" si="212"/>
        <v>2.2767578254485185E-4</v>
      </c>
      <c r="T436" s="41">
        <f t="shared" si="213"/>
        <v>4.3991265634297919E-4</v>
      </c>
      <c r="U436" s="42">
        <f t="shared" si="232"/>
        <v>0.40857557556586388</v>
      </c>
      <c r="V436" s="42">
        <f t="shared" si="233"/>
        <v>0.64944287353971974</v>
      </c>
      <c r="W436" s="42">
        <f t="shared" si="234"/>
        <v>0.64357329616189307</v>
      </c>
      <c r="X436" s="42">
        <f t="shared" si="235"/>
        <v>5.8695773778266735E-3</v>
      </c>
      <c r="Y436" s="42">
        <f t="shared" si="209"/>
        <v>6.8544738418606773E-3</v>
      </c>
      <c r="Z436" s="10">
        <f t="shared" si="236"/>
        <v>15.581442686469485</v>
      </c>
      <c r="AA436">
        <f t="shared" si="214"/>
        <v>4979405.6824696399</v>
      </c>
      <c r="AB436" s="10">
        <f t="shared" si="215"/>
        <v>4.9794056824696398</v>
      </c>
      <c r="AC436" s="10">
        <f t="shared" si="216"/>
        <v>4.8784056824696398</v>
      </c>
      <c r="AD436" s="3">
        <f t="shared" si="217"/>
        <v>707.52801776209424</v>
      </c>
      <c r="AI436" s="94">
        <f t="shared" si="218"/>
        <v>0.64357329616189307</v>
      </c>
    </row>
    <row r="437" spans="2:35">
      <c r="B437" s="39">
        <f t="shared" si="219"/>
        <v>409</v>
      </c>
      <c r="C437" s="42">
        <f t="shared" si="220"/>
        <v>8.8273381294964022</v>
      </c>
      <c r="D437" s="10">
        <f t="shared" si="221"/>
        <v>9.1726618705033296</v>
      </c>
      <c r="E437" s="40">
        <f t="shared" si="222"/>
        <v>31.654676258993341</v>
      </c>
      <c r="F437" s="40">
        <f t="shared" si="223"/>
        <v>50</v>
      </c>
      <c r="G437" s="3">
        <f t="shared" si="224"/>
        <v>193.03597122302409</v>
      </c>
      <c r="H437" s="3">
        <f t="shared" si="225"/>
        <v>116.21860174682885</v>
      </c>
      <c r="I437">
        <f t="shared" si="210"/>
        <v>1.1621860174682886E-4</v>
      </c>
      <c r="J437" s="4">
        <f t="shared" si="226"/>
        <v>786.98351241525347</v>
      </c>
      <c r="K437" s="40">
        <f t="shared" si="227"/>
        <v>6.7715795972973591</v>
      </c>
      <c r="L437" s="40">
        <f t="shared" si="211"/>
        <v>0</v>
      </c>
      <c r="M437" s="10">
        <f t="shared" si="228"/>
        <v>4.9794056824696398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13.784139929519913</v>
      </c>
      <c r="Q437" s="42">
        <f t="shared" si="230"/>
        <v>0.6655030792935166</v>
      </c>
      <c r="R437" s="4">
        <f t="shared" si="231"/>
        <v>227109.11651492922</v>
      </c>
      <c r="S437">
        <f t="shared" si="212"/>
        <v>2.2710911651492921E-4</v>
      </c>
      <c r="T437" s="41">
        <f t="shared" si="213"/>
        <v>4.4047932237290183E-4</v>
      </c>
      <c r="U437" s="42">
        <f t="shared" si="232"/>
        <v>0.40755866504186616</v>
      </c>
      <c r="V437" s="42">
        <f t="shared" si="233"/>
        <v>0.64946531241446703</v>
      </c>
      <c r="W437" s="42">
        <f t="shared" si="234"/>
        <v>0.6436072569801935</v>
      </c>
      <c r="X437" s="42">
        <f t="shared" si="235"/>
        <v>5.8580554342735347E-3</v>
      </c>
      <c r="Y437" s="42">
        <f t="shared" si="209"/>
        <v>6.8636461842589624E-3</v>
      </c>
      <c r="Z437" s="10">
        <f t="shared" si="236"/>
        <v>15.582221084258579</v>
      </c>
      <c r="AA437">
        <f t="shared" si="214"/>
        <v>4979649.3916225052</v>
      </c>
      <c r="AB437" s="10">
        <f t="shared" si="215"/>
        <v>4.9796493916225053</v>
      </c>
      <c r="AC437" s="10">
        <f t="shared" si="216"/>
        <v>4.8786493916225053</v>
      </c>
      <c r="AD437" s="3">
        <f t="shared" si="217"/>
        <v>707.56336354206019</v>
      </c>
      <c r="AI437" s="94">
        <f t="shared" si="218"/>
        <v>0.6436072569801935</v>
      </c>
    </row>
    <row r="438" spans="2:35">
      <c r="B438" s="39">
        <f t="shared" si="219"/>
        <v>410</v>
      </c>
      <c r="C438" s="42">
        <f t="shared" si="220"/>
        <v>8.8489208633093526</v>
      </c>
      <c r="D438" s="10">
        <f t="shared" si="221"/>
        <v>9.1510791366903792</v>
      </c>
      <c r="E438" s="40">
        <f t="shared" si="222"/>
        <v>31.697841726619242</v>
      </c>
      <c r="F438" s="40">
        <f t="shared" si="223"/>
        <v>50</v>
      </c>
      <c r="G438" s="3">
        <f t="shared" si="224"/>
        <v>192.9064748201464</v>
      </c>
      <c r="H438" s="3">
        <f t="shared" si="225"/>
        <v>116.21860174682885</v>
      </c>
      <c r="I438">
        <f t="shared" si="210"/>
        <v>1.1621860174682886E-4</v>
      </c>
      <c r="J438" s="4">
        <f t="shared" si="226"/>
        <v>789.13129448457039</v>
      </c>
      <c r="K438" s="40">
        <f t="shared" si="227"/>
        <v>6.7900601334338688</v>
      </c>
      <c r="L438" s="40">
        <f t="shared" si="211"/>
        <v>0</v>
      </c>
      <c r="M438" s="10">
        <f t="shared" si="228"/>
        <v>4.9796493916225053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13.784355137042612</v>
      </c>
      <c r="Q438" s="42">
        <f t="shared" si="230"/>
        <v>0.66706882057037553</v>
      </c>
      <c r="R438" s="4">
        <f t="shared" si="231"/>
        <v>226542.44138877041</v>
      </c>
      <c r="S438">
        <f t="shared" si="212"/>
        <v>2.2654244138877041E-4</v>
      </c>
      <c r="T438" s="41">
        <f t="shared" si="213"/>
        <v>4.4104599749906061E-4</v>
      </c>
      <c r="U438" s="42">
        <f t="shared" si="232"/>
        <v>0.40654173819421791</v>
      </c>
      <c r="V438" s="42">
        <f t="shared" si="233"/>
        <v>0.64948587782544531</v>
      </c>
      <c r="W438" s="42">
        <f t="shared" si="234"/>
        <v>0.64363940948853049</v>
      </c>
      <c r="X438" s="42">
        <f t="shared" si="235"/>
        <v>5.8464683369148229E-3</v>
      </c>
      <c r="Y438" s="42">
        <f t="shared" si="209"/>
        <v>6.8728002410579185E-3</v>
      </c>
      <c r="Z438" s="10">
        <f t="shared" si="236"/>
        <v>15.582955700833805</v>
      </c>
      <c r="AA438">
        <f t="shared" si="214"/>
        <v>4979879.3932819879</v>
      </c>
      <c r="AB438" s="10">
        <f t="shared" si="215"/>
        <v>4.9798793932819878</v>
      </c>
      <c r="AC438" s="10">
        <f t="shared" si="216"/>
        <v>4.8788793932819878</v>
      </c>
      <c r="AD438" s="3">
        <f t="shared" si="217"/>
        <v>707.59672128817806</v>
      </c>
      <c r="AI438" s="94">
        <f t="shared" si="218"/>
        <v>0.64363940948853049</v>
      </c>
    </row>
    <row r="439" spans="2:35">
      <c r="B439" s="39">
        <f t="shared" si="219"/>
        <v>411</v>
      </c>
      <c r="C439" s="42">
        <f t="shared" si="220"/>
        <v>8.870503597122303</v>
      </c>
      <c r="D439" s="10">
        <f t="shared" si="221"/>
        <v>9.1294964028774288</v>
      </c>
      <c r="E439" s="40">
        <f t="shared" si="222"/>
        <v>31.741007194245142</v>
      </c>
      <c r="F439" s="40">
        <f t="shared" si="223"/>
        <v>50</v>
      </c>
      <c r="G439" s="3">
        <f t="shared" si="224"/>
        <v>192.77697841726871</v>
      </c>
      <c r="H439" s="3">
        <f t="shared" si="225"/>
        <v>116.21860174682885</v>
      </c>
      <c r="I439">
        <f t="shared" si="210"/>
        <v>1.1621860174682886E-4</v>
      </c>
      <c r="J439" s="4">
        <f t="shared" si="226"/>
        <v>791.28200335207384</v>
      </c>
      <c r="K439" s="40">
        <f t="shared" si="227"/>
        <v>6.8085658531308635</v>
      </c>
      <c r="L439" s="40">
        <f t="shared" si="211"/>
        <v>0</v>
      </c>
      <c r="M439" s="10">
        <f t="shared" si="228"/>
        <v>4.9798793932819878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13.784558233575821</v>
      </c>
      <c r="Q439" s="42">
        <f t="shared" si="230"/>
        <v>0.66863453877818724</v>
      </c>
      <c r="R439" s="4">
        <f t="shared" si="231"/>
        <v>225975.75830340505</v>
      </c>
      <c r="S439">
        <f t="shared" si="212"/>
        <v>2.2597575830340504E-4</v>
      </c>
      <c r="T439" s="41">
        <f t="shared" si="213"/>
        <v>4.4161268058442597E-4</v>
      </c>
      <c r="U439" s="42">
        <f t="shared" si="232"/>
        <v>0.40552479706337546</v>
      </c>
      <c r="V439" s="42">
        <f t="shared" si="233"/>
        <v>0.64950456970398807</v>
      </c>
      <c r="W439" s="42">
        <f t="shared" si="234"/>
        <v>0.6436697535695266</v>
      </c>
      <c r="X439" s="42">
        <f t="shared" si="235"/>
        <v>5.8348161344614624E-3</v>
      </c>
      <c r="Y439" s="42">
        <f t="shared" si="209"/>
        <v>6.8819359189188781E-3</v>
      </c>
      <c r="Z439" s="10">
        <f t="shared" si="236"/>
        <v>15.583646533454136</v>
      </c>
      <c r="AA439">
        <f t="shared" si="214"/>
        <v>4980095.6865898967</v>
      </c>
      <c r="AB439" s="10">
        <f t="shared" si="215"/>
        <v>4.9800956865898964</v>
      </c>
      <c r="AC439" s="10">
        <f t="shared" si="216"/>
        <v>4.8790956865898965</v>
      </c>
      <c r="AD439" s="3">
        <f t="shared" si="217"/>
        <v>707.62809087598214</v>
      </c>
      <c r="AI439" s="94">
        <f t="shared" si="218"/>
        <v>0.6436697535695266</v>
      </c>
    </row>
    <row r="440" spans="2:35">
      <c r="B440" s="39">
        <f t="shared" si="219"/>
        <v>412</v>
      </c>
      <c r="C440" s="42">
        <f t="shared" si="220"/>
        <v>8.8920863309352534</v>
      </c>
      <c r="D440" s="10">
        <f t="shared" si="221"/>
        <v>9.1079136690644784</v>
      </c>
      <c r="E440" s="40">
        <f t="shared" si="222"/>
        <v>31.784172661871043</v>
      </c>
      <c r="F440" s="40">
        <f t="shared" si="223"/>
        <v>50</v>
      </c>
      <c r="G440" s="3">
        <f t="shared" si="224"/>
        <v>192.64748201439102</v>
      </c>
      <c r="H440" s="3">
        <f t="shared" si="225"/>
        <v>116.21860174682885</v>
      </c>
      <c r="I440">
        <f t="shared" si="210"/>
        <v>1.1621860174682886E-4</v>
      </c>
      <c r="J440" s="4">
        <f t="shared" si="226"/>
        <v>793.43563901776383</v>
      </c>
      <c r="K440" s="40">
        <f t="shared" si="227"/>
        <v>6.8270967563883422</v>
      </c>
      <c r="L440" s="40">
        <f t="shared" si="211"/>
        <v>0</v>
      </c>
      <c r="M440" s="10">
        <f t="shared" si="228"/>
        <v>4.9800956865898964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13.784749219504418</v>
      </c>
      <c r="Q440" s="42">
        <f t="shared" si="230"/>
        <v>0.67020023529317441</v>
      </c>
      <c r="R440" s="4">
        <f t="shared" si="231"/>
        <v>225409.06839586265</v>
      </c>
      <c r="S440">
        <f t="shared" si="212"/>
        <v>2.2540906839586266E-4</v>
      </c>
      <c r="T440" s="41">
        <f t="shared" si="213"/>
        <v>4.4217937049196839E-4</v>
      </c>
      <c r="U440" s="42">
        <f t="shared" si="232"/>
        <v>0.40450784368979531</v>
      </c>
      <c r="V440" s="42">
        <f t="shared" si="233"/>
        <v>0.64952138798653947</v>
      </c>
      <c r="W440" s="42">
        <f t="shared" si="234"/>
        <v>0.64369828910996074</v>
      </c>
      <c r="X440" s="42">
        <f t="shared" si="235"/>
        <v>5.823098876578725E-3</v>
      </c>
      <c r="Y440" s="42">
        <f t="shared" si="209"/>
        <v>6.8910531245363633E-3</v>
      </c>
      <c r="Z440" s="10">
        <f t="shared" si="236"/>
        <v>15.584293579479711</v>
      </c>
      <c r="AA440">
        <f t="shared" si="214"/>
        <v>4980298.2707197173</v>
      </c>
      <c r="AB440" s="10">
        <f t="shared" si="215"/>
        <v>4.9802982707197172</v>
      </c>
      <c r="AC440" s="10">
        <f t="shared" si="216"/>
        <v>4.8792982707197172</v>
      </c>
      <c r="AD440" s="3">
        <f t="shared" si="217"/>
        <v>707.6574721856008</v>
      </c>
      <c r="AI440" s="94">
        <f t="shared" si="218"/>
        <v>0.64369828910996074</v>
      </c>
    </row>
    <row r="441" spans="2:35">
      <c r="B441" s="39">
        <f t="shared" si="219"/>
        <v>413</v>
      </c>
      <c r="C441" s="42">
        <f t="shared" si="220"/>
        <v>8.9136690647482038</v>
      </c>
      <c r="D441" s="10">
        <f t="shared" si="221"/>
        <v>9.086330935251528</v>
      </c>
      <c r="E441" s="40">
        <f t="shared" si="222"/>
        <v>31.827338129496944</v>
      </c>
      <c r="F441" s="40">
        <f t="shared" si="223"/>
        <v>50</v>
      </c>
      <c r="G441" s="3">
        <f t="shared" si="224"/>
        <v>192.51798561151332</v>
      </c>
      <c r="H441" s="3">
        <f t="shared" si="225"/>
        <v>116.21860174682885</v>
      </c>
      <c r="I441">
        <f t="shared" si="210"/>
        <v>1.1621860174682886E-4</v>
      </c>
      <c r="J441" s="4">
        <f t="shared" si="226"/>
        <v>795.59220148164059</v>
      </c>
      <c r="K441" s="40">
        <f t="shared" si="227"/>
        <v>6.8456528432063086</v>
      </c>
      <c r="L441" s="40">
        <f t="shared" si="211"/>
        <v>0</v>
      </c>
      <c r="M441" s="10">
        <f t="shared" si="228"/>
        <v>4.9802982707197172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13.78492809517309</v>
      </c>
      <c r="Q441" s="42">
        <f t="shared" si="230"/>
        <v>0.67176591149140619</v>
      </c>
      <c r="R441" s="4">
        <f t="shared" si="231"/>
        <v>224842.37280317265</v>
      </c>
      <c r="S441">
        <f t="shared" si="212"/>
        <v>2.2484237280317264E-4</v>
      </c>
      <c r="T441" s="41">
        <f t="shared" si="213"/>
        <v>4.4274606608465841E-4</v>
      </c>
      <c r="U441" s="42">
        <f t="shared" si="232"/>
        <v>0.40349088011393347</v>
      </c>
      <c r="V441" s="42">
        <f t="shared" si="233"/>
        <v>0.64953633261485555</v>
      </c>
      <c r="W441" s="42">
        <f t="shared" si="234"/>
        <v>0.64372501600079102</v>
      </c>
      <c r="X441" s="42">
        <f t="shared" si="235"/>
        <v>5.8113166140645323E-3</v>
      </c>
      <c r="Y441" s="42">
        <f t="shared" si="209"/>
        <v>6.9001517646393928E-3</v>
      </c>
      <c r="Z441" s="10">
        <f t="shared" si="236"/>
        <v>15.584896836373019</v>
      </c>
      <c r="AA441">
        <f t="shared" si="214"/>
        <v>4980487.1448769774</v>
      </c>
      <c r="AB441" s="10">
        <f t="shared" si="215"/>
        <v>4.9804871448769772</v>
      </c>
      <c r="AC441" s="10">
        <f t="shared" si="216"/>
        <v>4.8794871448769772</v>
      </c>
      <c r="AD441" s="3">
        <f t="shared" si="217"/>
        <v>707.68486510180958</v>
      </c>
      <c r="AI441" s="94">
        <f t="shared" si="218"/>
        <v>0.64372501600079102</v>
      </c>
    </row>
    <row r="442" spans="2:35">
      <c r="B442" s="39">
        <f t="shared" si="219"/>
        <v>414</v>
      </c>
      <c r="C442" s="42">
        <f t="shared" si="220"/>
        <v>8.9352517985611541</v>
      </c>
      <c r="D442" s="10">
        <f t="shared" si="221"/>
        <v>9.0647482014385776</v>
      </c>
      <c r="E442" s="40">
        <f t="shared" si="222"/>
        <v>31.870503597122845</v>
      </c>
      <c r="F442" s="40">
        <f t="shared" si="223"/>
        <v>50</v>
      </c>
      <c r="G442" s="3">
        <f t="shared" si="224"/>
        <v>192.38848920863563</v>
      </c>
      <c r="H442" s="3">
        <f t="shared" si="225"/>
        <v>116.21860174682885</v>
      </c>
      <c r="I442">
        <f t="shared" si="210"/>
        <v>1.1621860174682886E-4</v>
      </c>
      <c r="J442" s="4">
        <f t="shared" si="226"/>
        <v>797.75169074370433</v>
      </c>
      <c r="K442" s="40">
        <f t="shared" si="227"/>
        <v>6.8642341135847627</v>
      </c>
      <c r="L442" s="40">
        <f t="shared" si="211"/>
        <v>0</v>
      </c>
      <c r="M442" s="10">
        <f t="shared" si="228"/>
        <v>4.9804871448769772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13.785094860886685</v>
      </c>
      <c r="Q442" s="42">
        <f t="shared" si="230"/>
        <v>0.67333156874881017</v>
      </c>
      <c r="R442" s="4">
        <f t="shared" si="231"/>
        <v>224275.67266236458</v>
      </c>
      <c r="S442">
        <f t="shared" si="212"/>
        <v>2.2427567266236457E-4</v>
      </c>
      <c r="T442" s="41">
        <f t="shared" si="213"/>
        <v>4.4331276622546644E-4</v>
      </c>
      <c r="U442" s="42">
        <f t="shared" si="232"/>
        <v>0.40247390837624636</v>
      </c>
      <c r="V442" s="42">
        <f t="shared" si="233"/>
        <v>0.64954940353506951</v>
      </c>
      <c r="W442" s="42">
        <f t="shared" si="234"/>
        <v>0.64374993413720316</v>
      </c>
      <c r="X442" s="42">
        <f t="shared" si="235"/>
        <v>5.7994693978663525E-3</v>
      </c>
      <c r="Y442" s="42">
        <f t="shared" si="209"/>
        <v>6.9092317459912549E-3</v>
      </c>
      <c r="Z442" s="10">
        <f t="shared" si="236"/>
        <v>15.585456301696617</v>
      </c>
      <c r="AA442">
        <f t="shared" si="214"/>
        <v>4980662.3082985366</v>
      </c>
      <c r="AB442" s="10">
        <f t="shared" si="215"/>
        <v>4.9806623082985366</v>
      </c>
      <c r="AC442" s="10">
        <f t="shared" si="216"/>
        <v>4.8796623082985366</v>
      </c>
      <c r="AD442" s="3">
        <f t="shared" si="217"/>
        <v>707.71026951392844</v>
      </c>
      <c r="AI442" s="94">
        <f t="shared" si="218"/>
        <v>0.64374993413720316</v>
      </c>
    </row>
    <row r="443" spans="2:35">
      <c r="B443" s="39">
        <f t="shared" si="219"/>
        <v>415</v>
      </c>
      <c r="C443" s="42">
        <f t="shared" si="220"/>
        <v>8.9568345323741045</v>
      </c>
      <c r="D443" s="10">
        <f t="shared" si="221"/>
        <v>9.0431654676256272</v>
      </c>
      <c r="E443" s="40">
        <f t="shared" si="222"/>
        <v>31.913669064748746</v>
      </c>
      <c r="F443" s="40">
        <f t="shared" si="223"/>
        <v>50</v>
      </c>
      <c r="G443" s="3">
        <f t="shared" si="224"/>
        <v>192.25899280575794</v>
      </c>
      <c r="H443" s="3">
        <f t="shared" si="225"/>
        <v>116.21860174682885</v>
      </c>
      <c r="I443">
        <f t="shared" si="210"/>
        <v>1.1621860174682886E-4</v>
      </c>
      <c r="J443" s="4">
        <f t="shared" si="226"/>
        <v>799.91410680395438</v>
      </c>
      <c r="K443" s="40">
        <f t="shared" si="227"/>
        <v>6.8828405675236999</v>
      </c>
      <c r="L443" s="40">
        <f t="shared" si="211"/>
        <v>0</v>
      </c>
      <c r="M443" s="10">
        <f t="shared" si="228"/>
        <v>4.9806623082985366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13.785249516909573</v>
      </c>
      <c r="Q443" s="42">
        <f t="shared" si="230"/>
        <v>0.67489720844118395</v>
      </c>
      <c r="R443" s="4">
        <f t="shared" si="231"/>
        <v>223708.96911046802</v>
      </c>
      <c r="S443">
        <f t="shared" si="212"/>
        <v>2.2370896911046802E-4</v>
      </c>
      <c r="T443" s="41">
        <f t="shared" si="213"/>
        <v>4.43879469777363E-4</v>
      </c>
      <c r="U443" s="42">
        <f t="shared" si="232"/>
        <v>0.40145693051719039</v>
      </c>
      <c r="V443" s="42">
        <f t="shared" si="233"/>
        <v>0.64956060069865462</v>
      </c>
      <c r="W443" s="42">
        <f t="shared" si="234"/>
        <v>0.64377304341851571</v>
      </c>
      <c r="X443" s="42">
        <f t="shared" si="235"/>
        <v>5.7875572801389108E-3</v>
      </c>
      <c r="Y443" s="42">
        <f t="shared" si="209"/>
        <v>6.9182929753909272E-3</v>
      </c>
      <c r="Z443" s="10">
        <f t="shared" si="236"/>
        <v>15.585971973114551</v>
      </c>
      <c r="AA443">
        <f t="shared" si="214"/>
        <v>4980823.7602530289</v>
      </c>
      <c r="AB443" s="10">
        <f t="shared" si="215"/>
        <v>4.9808237602530285</v>
      </c>
      <c r="AC443" s="10">
        <f t="shared" si="216"/>
        <v>4.8798237602530286</v>
      </c>
      <c r="AD443" s="3">
        <f t="shared" si="217"/>
        <v>707.73368531588528</v>
      </c>
      <c r="AI443" s="94">
        <f t="shared" si="218"/>
        <v>0.64377304341851571</v>
      </c>
    </row>
    <row r="444" spans="2:35">
      <c r="B444" s="39">
        <f t="shared" si="219"/>
        <v>416</v>
      </c>
      <c r="C444" s="42">
        <f t="shared" si="220"/>
        <v>8.9784172661870549</v>
      </c>
      <c r="D444" s="10">
        <f t="shared" si="221"/>
        <v>9.0215827338126768</v>
      </c>
      <c r="E444" s="40">
        <f t="shared" si="222"/>
        <v>31.956834532374646</v>
      </c>
      <c r="F444" s="40">
        <f t="shared" si="223"/>
        <v>50</v>
      </c>
      <c r="G444" s="3">
        <f t="shared" si="224"/>
        <v>192.12949640288025</v>
      </c>
      <c r="H444" s="3">
        <f t="shared" si="225"/>
        <v>116.21860174682885</v>
      </c>
      <c r="I444">
        <f t="shared" si="210"/>
        <v>1.1621860174682886E-4</v>
      </c>
      <c r="J444" s="4">
        <f t="shared" si="226"/>
        <v>802.0794496623912</v>
      </c>
      <c r="K444" s="40">
        <f t="shared" si="227"/>
        <v>6.9014722050231239</v>
      </c>
      <c r="L444" s="40">
        <f t="shared" si="211"/>
        <v>0</v>
      </c>
      <c r="M444" s="10">
        <f t="shared" si="228"/>
        <v>4.9808237602530285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13.78539206346605</v>
      </c>
      <c r="Q444" s="42">
        <f t="shared" si="230"/>
        <v>0.67646283194420698</v>
      </c>
      <c r="R444" s="4">
        <f t="shared" si="231"/>
        <v>223142.26328451245</v>
      </c>
      <c r="S444">
        <f t="shared" si="212"/>
        <v>2.2314226328451245E-4</v>
      </c>
      <c r="T444" s="41">
        <f t="shared" si="213"/>
        <v>4.444461756033186E-4</v>
      </c>
      <c r="U444" s="42">
        <f t="shared" si="232"/>
        <v>0.40043994857722176</v>
      </c>
      <c r="V444" s="42">
        <f t="shared" si="233"/>
        <v>0.64956992406217884</v>
      </c>
      <c r="W444" s="42">
        <f t="shared" si="234"/>
        <v>0.64379434374823974</v>
      </c>
      <c r="X444" s="42">
        <f t="shared" si="235"/>
        <v>5.7755803139390993E-3</v>
      </c>
      <c r="Y444" s="42">
        <f t="shared" si="209"/>
        <v>6.9273353596740273E-3</v>
      </c>
      <c r="Z444" s="10">
        <f t="shared" si="236"/>
        <v>15.586443848392745</v>
      </c>
      <c r="AA444">
        <f t="shared" si="214"/>
        <v>4980971.5000409856</v>
      </c>
      <c r="AB444" s="10">
        <f t="shared" si="215"/>
        <v>4.9809715000409858</v>
      </c>
      <c r="AC444" s="10">
        <f t="shared" si="216"/>
        <v>4.8799715000409858</v>
      </c>
      <c r="AD444" s="3">
        <f t="shared" si="217"/>
        <v>707.75511240623428</v>
      </c>
      <c r="AI444" s="94">
        <f t="shared" si="218"/>
        <v>0.64379434374823974</v>
      </c>
    </row>
    <row r="445" spans="2:35">
      <c r="B445" s="39">
        <f t="shared" si="219"/>
        <v>417</v>
      </c>
      <c r="C445" s="42">
        <f t="shared" si="220"/>
        <v>9.0000000000000053</v>
      </c>
      <c r="D445" s="10">
        <f t="shared" si="221"/>
        <v>8.9999999999997264</v>
      </c>
      <c r="E445" s="40">
        <f t="shared" si="222"/>
        <v>32.000000000000547</v>
      </c>
      <c r="F445" s="40">
        <f t="shared" si="223"/>
        <v>50</v>
      </c>
      <c r="G445" s="3">
        <f t="shared" si="224"/>
        <v>192.00000000000256</v>
      </c>
      <c r="H445" s="3">
        <f t="shared" si="225"/>
        <v>116.21860174682885</v>
      </c>
      <c r="I445">
        <f t="shared" si="210"/>
        <v>1.1621860174682886E-4</v>
      </c>
      <c r="J445" s="4">
        <f t="shared" si="226"/>
        <v>804.24771931901455</v>
      </c>
      <c r="K445" s="40">
        <f t="shared" si="227"/>
        <v>6.9201290260830319</v>
      </c>
      <c r="L445" s="40">
        <f t="shared" si="211"/>
        <v>0</v>
      </c>
      <c r="M445" s="10">
        <f t="shared" si="228"/>
        <v>4.9809715000409858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13.78552250074045</v>
      </c>
      <c r="Q445" s="42">
        <f t="shared" si="230"/>
        <v>0.67802844063345258</v>
      </c>
      <c r="R445" s="4">
        <f t="shared" si="231"/>
        <v>222575.55632152734</v>
      </c>
      <c r="S445">
        <f t="shared" si="212"/>
        <v>2.2257555632152734E-4</v>
      </c>
      <c r="T445" s="41">
        <f t="shared" si="213"/>
        <v>4.4501288256630368E-4</v>
      </c>
      <c r="U445" s="42">
        <f t="shared" si="232"/>
        <v>0.39942296459679683</v>
      </c>
      <c r="V445" s="42">
        <f t="shared" si="233"/>
        <v>0.64957737358686685</v>
      </c>
      <c r="W445" s="42">
        <f t="shared" si="234"/>
        <v>0.64381383503409484</v>
      </c>
      <c r="X445" s="42">
        <f t="shared" si="235"/>
        <v>5.7635385527720073E-3</v>
      </c>
      <c r="Y445" s="42">
        <f t="shared" si="209"/>
        <v>6.9363588057130493E-3</v>
      </c>
      <c r="Z445" s="10">
        <f t="shared" si="236"/>
        <v>15.586871925397761</v>
      </c>
      <c r="AA445">
        <f t="shared" si="214"/>
        <v>4981105.5269944463</v>
      </c>
      <c r="AB445" s="10">
        <f t="shared" si="215"/>
        <v>4.9811055269944466</v>
      </c>
      <c r="AC445" s="10">
        <f t="shared" si="216"/>
        <v>4.8801055269944467</v>
      </c>
      <c r="AD445" s="3">
        <f t="shared" si="217"/>
        <v>707.77455068809957</v>
      </c>
      <c r="AI445" s="94">
        <f t="shared" si="218"/>
        <v>0.64381383503409484</v>
      </c>
    </row>
    <row r="446" spans="2:35">
      <c r="B446" s="39">
        <f t="shared" si="219"/>
        <v>418</v>
      </c>
      <c r="C446" s="42">
        <f t="shared" si="220"/>
        <v>9.0215827338129557</v>
      </c>
      <c r="D446" s="10">
        <f t="shared" si="221"/>
        <v>8.9784172661867778</v>
      </c>
      <c r="E446" s="40">
        <f t="shared" si="222"/>
        <v>32.043165467626444</v>
      </c>
      <c r="F446" s="40">
        <f t="shared" si="223"/>
        <v>50</v>
      </c>
      <c r="G446" s="3">
        <f t="shared" si="224"/>
        <v>191.87050359712487</v>
      </c>
      <c r="H446" s="3">
        <f t="shared" si="225"/>
        <v>116.21860174682885</v>
      </c>
      <c r="I446">
        <f t="shared" si="210"/>
        <v>1.1621860174682886E-4</v>
      </c>
      <c r="J446" s="4">
        <f t="shared" si="226"/>
        <v>806.41891577382466</v>
      </c>
      <c r="K446" s="40">
        <f t="shared" si="227"/>
        <v>6.9388110307034276</v>
      </c>
      <c r="L446" s="40">
        <f t="shared" si="211"/>
        <v>0</v>
      </c>
      <c r="M446" s="10">
        <f t="shared" si="228"/>
        <v>4.9811055269944466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13.785640828876808</v>
      </c>
      <c r="Q446" s="42">
        <f t="shared" si="230"/>
        <v>0.67959403588439948</v>
      </c>
      <c r="R446" s="4">
        <f t="shared" si="231"/>
        <v>222008.84935854227</v>
      </c>
      <c r="S446">
        <f t="shared" si="212"/>
        <v>2.2200884935854226E-4</v>
      </c>
      <c r="T446" s="41">
        <f t="shared" si="213"/>
        <v>4.4557958952928876E-4</v>
      </c>
      <c r="U446" s="42">
        <f t="shared" si="232"/>
        <v>0.398405980616372</v>
      </c>
      <c r="V446" s="42">
        <f t="shared" si="233"/>
        <v>0.64958294923910276</v>
      </c>
      <c r="W446" s="42">
        <f t="shared" si="234"/>
        <v>0.64383151718795661</v>
      </c>
      <c r="X446" s="42">
        <f t="shared" si="235"/>
        <v>5.7514320511461436E-3</v>
      </c>
      <c r="Y446" s="42">
        <f t="shared" si="209"/>
        <v>6.9453632204184677E-3</v>
      </c>
      <c r="Z446" s="10">
        <f t="shared" si="236"/>
        <v>15.587256202097507</v>
      </c>
      <c r="AA446">
        <f t="shared" si="214"/>
        <v>4981225.8404771844</v>
      </c>
      <c r="AB446" s="10">
        <f t="shared" si="215"/>
        <v>4.9812258404771841</v>
      </c>
      <c r="AC446" s="10">
        <f t="shared" si="216"/>
        <v>4.8802258404771841</v>
      </c>
      <c r="AD446" s="3">
        <f t="shared" si="217"/>
        <v>707.79200006920735</v>
      </c>
      <c r="AI446" s="94">
        <f t="shared" si="218"/>
        <v>0.64383151718795661</v>
      </c>
    </row>
    <row r="447" spans="2:35">
      <c r="B447" s="39">
        <f t="shared" si="219"/>
        <v>419</v>
      </c>
      <c r="C447" s="42">
        <f t="shared" si="220"/>
        <v>9.0431654676259061</v>
      </c>
      <c r="D447" s="10">
        <f t="shared" si="221"/>
        <v>8.9568345323738292</v>
      </c>
      <c r="E447" s="40">
        <f t="shared" si="222"/>
        <v>32.086330935252342</v>
      </c>
      <c r="F447" s="40">
        <f t="shared" si="223"/>
        <v>50</v>
      </c>
      <c r="G447" s="3">
        <f t="shared" si="224"/>
        <v>191.74100719424717</v>
      </c>
      <c r="H447" s="3">
        <f t="shared" si="225"/>
        <v>116.21860174682885</v>
      </c>
      <c r="I447">
        <f t="shared" si="210"/>
        <v>1.1621860174682886E-4</v>
      </c>
      <c r="J447" s="4">
        <f t="shared" si="226"/>
        <v>808.59303902682132</v>
      </c>
      <c r="K447" s="40">
        <f t="shared" si="227"/>
        <v>6.9575182188843074</v>
      </c>
      <c r="L447" s="40">
        <f t="shared" si="211"/>
        <v>0</v>
      </c>
      <c r="M447" s="10">
        <f t="shared" si="228"/>
        <v>4.9812258404771841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13.785747047979056</v>
      </c>
      <c r="Q447" s="42">
        <f t="shared" si="230"/>
        <v>0.68115961907244393</v>
      </c>
      <c r="R447" s="4">
        <f t="shared" si="231"/>
        <v>221442.14353258669</v>
      </c>
      <c r="S447">
        <f t="shared" si="212"/>
        <v>2.2144214353258669E-4</v>
      </c>
      <c r="T447" s="41">
        <f t="shared" si="213"/>
        <v>4.461462953552443E-4</v>
      </c>
      <c r="U447" s="42">
        <f t="shared" si="232"/>
        <v>0.39738899867640343</v>
      </c>
      <c r="V447" s="42">
        <f t="shared" si="233"/>
        <v>0.64958665099034074</v>
      </c>
      <c r="W447" s="42">
        <f t="shared" si="234"/>
        <v>0.64384739012588832</v>
      </c>
      <c r="X447" s="42">
        <f t="shared" si="235"/>
        <v>5.7392608644524223E-3</v>
      </c>
      <c r="Y447" s="42">
        <f t="shared" si="209"/>
        <v>6.9543485107396563E-3</v>
      </c>
      <c r="Z447" s="10">
        <f t="shared" si="236"/>
        <v>15.587596676561557</v>
      </c>
      <c r="AA447">
        <f t="shared" si="214"/>
        <v>4981332.4398847986</v>
      </c>
      <c r="AB447" s="10">
        <f t="shared" si="215"/>
        <v>4.9813324398847989</v>
      </c>
      <c r="AC447" s="10">
        <f t="shared" si="216"/>
        <v>4.8803324398847989</v>
      </c>
      <c r="AD447" s="3">
        <f t="shared" si="217"/>
        <v>707.80746046189972</v>
      </c>
      <c r="AI447" s="94">
        <f t="shared" si="218"/>
        <v>0.64384739012588832</v>
      </c>
    </row>
    <row r="448" spans="2:35">
      <c r="B448" s="39">
        <f t="shared" si="219"/>
        <v>420</v>
      </c>
      <c r="C448" s="42">
        <f t="shared" si="220"/>
        <v>9.0647482014388565</v>
      </c>
      <c r="D448" s="10">
        <f t="shared" si="221"/>
        <v>8.9352517985608806</v>
      </c>
      <c r="E448" s="40">
        <f t="shared" si="222"/>
        <v>32.129496402878239</v>
      </c>
      <c r="F448" s="40">
        <f t="shared" si="223"/>
        <v>50</v>
      </c>
      <c r="G448" s="3">
        <f t="shared" si="224"/>
        <v>191.61151079136948</v>
      </c>
      <c r="H448" s="3">
        <f t="shared" si="225"/>
        <v>116.21860174682885</v>
      </c>
      <c r="I448">
        <f t="shared" si="210"/>
        <v>1.1621860174682886E-4</v>
      </c>
      <c r="J448" s="4">
        <f t="shared" si="226"/>
        <v>810.7700890780045</v>
      </c>
      <c r="K448" s="40">
        <f t="shared" si="227"/>
        <v>6.9762505906256713</v>
      </c>
      <c r="L448" s="40">
        <f t="shared" si="211"/>
        <v>0</v>
      </c>
      <c r="M448" s="10">
        <f t="shared" si="228"/>
        <v>4.9813324398847989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13.785841158111113</v>
      </c>
      <c r="Q448" s="42">
        <f t="shared" si="230"/>
        <v>0.68272519157291134</v>
      </c>
      <c r="R448" s="4">
        <f t="shared" si="231"/>
        <v>220875.43998069019</v>
      </c>
      <c r="S448">
        <f t="shared" si="212"/>
        <v>2.2087543998069019E-4</v>
      </c>
      <c r="T448" s="41">
        <f t="shared" si="213"/>
        <v>4.4671299890714086E-4</v>
      </c>
      <c r="U448" s="42">
        <f t="shared" si="232"/>
        <v>0.39637202081734757</v>
      </c>
      <c r="V448" s="42">
        <f t="shared" si="233"/>
        <v>0.64958847881668569</v>
      </c>
      <c r="W448" s="42">
        <f t="shared" si="234"/>
        <v>0.64386145376815085</v>
      </c>
      <c r="X448" s="42">
        <f t="shared" si="235"/>
        <v>5.7270250485348395E-3</v>
      </c>
      <c r="Y448" s="42">
        <f t="shared" si="209"/>
        <v>6.9633145836651301E-3</v>
      </c>
      <c r="Z448" s="10">
        <f t="shared" si="236"/>
        <v>15.587893346959909</v>
      </c>
      <c r="AA448">
        <f t="shared" si="214"/>
        <v>4981425.3246443337</v>
      </c>
      <c r="AB448" s="10">
        <f t="shared" si="215"/>
        <v>4.9814253246443334</v>
      </c>
      <c r="AC448" s="10">
        <f t="shared" si="216"/>
        <v>4.8804253246443334</v>
      </c>
      <c r="AD448" s="3">
        <f t="shared" si="217"/>
        <v>707.82093178307957</v>
      </c>
      <c r="AI448" s="94">
        <f t="shared" si="218"/>
        <v>0.64386145376815085</v>
      </c>
    </row>
    <row r="449" spans="2:35">
      <c r="B449" s="39">
        <f t="shared" si="219"/>
        <v>421</v>
      </c>
      <c r="C449" s="42">
        <f t="shared" si="220"/>
        <v>9.0863309352518069</v>
      </c>
      <c r="D449" s="10">
        <f t="shared" si="221"/>
        <v>8.913669064747932</v>
      </c>
      <c r="E449" s="40">
        <f t="shared" si="222"/>
        <v>32.172661870504136</v>
      </c>
      <c r="F449" s="40">
        <f t="shared" si="223"/>
        <v>50</v>
      </c>
      <c r="G449" s="3">
        <f t="shared" si="224"/>
        <v>191.48201438849179</v>
      </c>
      <c r="H449" s="3">
        <f t="shared" si="225"/>
        <v>116.21860174682885</v>
      </c>
      <c r="I449">
        <f t="shared" si="210"/>
        <v>1.1621860174682886E-4</v>
      </c>
      <c r="J449" s="4">
        <f t="shared" si="226"/>
        <v>812.95006592737445</v>
      </c>
      <c r="K449" s="40">
        <f t="shared" si="227"/>
        <v>6.9950081459275228</v>
      </c>
      <c r="L449" s="40">
        <f t="shared" si="211"/>
        <v>0</v>
      </c>
      <c r="M449" s="10">
        <f t="shared" si="228"/>
        <v>4.9814253246443334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13.785923159296544</v>
      </c>
      <c r="Q449" s="42">
        <f t="shared" si="230"/>
        <v>0.68429075476106793</v>
      </c>
      <c r="R449" s="4">
        <f t="shared" si="231"/>
        <v>220308.73983988218</v>
      </c>
      <c r="S449">
        <f t="shared" si="212"/>
        <v>2.2030873983988218E-4</v>
      </c>
      <c r="T449" s="41">
        <f t="shared" si="213"/>
        <v>4.4727969904794884E-4</v>
      </c>
      <c r="U449" s="42">
        <f t="shared" si="232"/>
        <v>0.39535504907966057</v>
      </c>
      <c r="V449" s="42">
        <f t="shared" si="233"/>
        <v>0.64958843269970845</v>
      </c>
      <c r="W449" s="42">
        <f t="shared" si="234"/>
        <v>0.64387370803915478</v>
      </c>
      <c r="X449" s="42">
        <f t="shared" si="235"/>
        <v>5.7147246605536717E-3</v>
      </c>
      <c r="Y449" s="42">
        <f t="shared" si="209"/>
        <v>6.9722613462241435E-3</v>
      </c>
      <c r="Z449" s="10">
        <f t="shared" si="236"/>
        <v>15.588146211564835</v>
      </c>
      <c r="AA449">
        <f t="shared" si="214"/>
        <v>4981504.4942148542</v>
      </c>
      <c r="AB449" s="10">
        <f t="shared" si="215"/>
        <v>4.9815044942148541</v>
      </c>
      <c r="AC449" s="10">
        <f t="shared" si="216"/>
        <v>4.8805044942148541</v>
      </c>
      <c r="AD449" s="3">
        <f t="shared" si="217"/>
        <v>707.83241395429354</v>
      </c>
      <c r="AI449" s="94">
        <f t="shared" si="218"/>
        <v>0.64387370803915478</v>
      </c>
    </row>
    <row r="450" spans="2:35">
      <c r="B450" s="39">
        <f t="shared" si="219"/>
        <v>422</v>
      </c>
      <c r="C450" s="42">
        <f t="shared" si="220"/>
        <v>9.1079136690647573</v>
      </c>
      <c r="D450" s="10">
        <f t="shared" si="221"/>
        <v>8.8920863309349834</v>
      </c>
      <c r="E450" s="40">
        <f t="shared" si="222"/>
        <v>32.215827338130033</v>
      </c>
      <c r="F450" s="40">
        <f t="shared" si="223"/>
        <v>50</v>
      </c>
      <c r="G450" s="3">
        <f t="shared" si="224"/>
        <v>191.3525179856141</v>
      </c>
      <c r="H450" s="3">
        <f t="shared" si="225"/>
        <v>116.21860174682885</v>
      </c>
      <c r="I450">
        <f t="shared" si="210"/>
        <v>1.1621860174682886E-4</v>
      </c>
      <c r="J450" s="4">
        <f t="shared" si="226"/>
        <v>815.13296957493094</v>
      </c>
      <c r="K450" s="40">
        <f t="shared" si="227"/>
        <v>7.0137908847898585</v>
      </c>
      <c r="L450" s="40">
        <f t="shared" si="211"/>
        <v>0</v>
      </c>
      <c r="M450" s="10">
        <f t="shared" si="228"/>
        <v>4.9815044942148541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13.78599305151908</v>
      </c>
      <c r="Q450" s="42">
        <f t="shared" si="230"/>
        <v>0.68585631001213276</v>
      </c>
      <c r="R450" s="4">
        <f t="shared" si="231"/>
        <v>219742.04424719227</v>
      </c>
      <c r="S450">
        <f t="shared" si="212"/>
        <v>2.1974204424719227E-4</v>
      </c>
      <c r="T450" s="41">
        <f t="shared" si="213"/>
        <v>4.4784639464063875E-4</v>
      </c>
      <c r="U450" s="42">
        <f t="shared" si="232"/>
        <v>0.39433808550379884</v>
      </c>
      <c r="V450" s="42">
        <f t="shared" si="233"/>
        <v>0.64958651262549094</v>
      </c>
      <c r="W450" s="42">
        <f t="shared" si="234"/>
        <v>0.6438841528675342</v>
      </c>
      <c r="X450" s="42">
        <f t="shared" si="235"/>
        <v>5.7023597579567431E-3</v>
      </c>
      <c r="Y450" s="42">
        <f t="shared" si="209"/>
        <v>6.9811887054866736E-3</v>
      </c>
      <c r="Z450" s="10">
        <f t="shared" si="236"/>
        <v>15.588355268749064</v>
      </c>
      <c r="AA450">
        <f t="shared" si="214"/>
        <v>4981569.9480868746</v>
      </c>
      <c r="AB450" s="10">
        <f t="shared" si="215"/>
        <v>4.9815699480868743</v>
      </c>
      <c r="AC450" s="10">
        <f t="shared" si="216"/>
        <v>4.8805699480868743</v>
      </c>
      <c r="AD450" s="3">
        <f t="shared" si="217"/>
        <v>707.84190690164974</v>
      </c>
      <c r="AI450" s="94">
        <f t="shared" si="218"/>
        <v>0.6438841528675342</v>
      </c>
    </row>
    <row r="451" spans="2:35">
      <c r="B451" s="39">
        <f t="shared" si="219"/>
        <v>423</v>
      </c>
      <c r="C451" s="42">
        <f t="shared" si="220"/>
        <v>9.1294964028777077</v>
      </c>
      <c r="D451" s="10">
        <f t="shared" si="221"/>
        <v>8.8705035971220347</v>
      </c>
      <c r="E451" s="40">
        <f t="shared" si="222"/>
        <v>32.258992805755931</v>
      </c>
      <c r="F451" s="40">
        <f t="shared" si="223"/>
        <v>50</v>
      </c>
      <c r="G451" s="3">
        <f t="shared" si="224"/>
        <v>191.22302158273641</v>
      </c>
      <c r="H451" s="3">
        <f t="shared" si="225"/>
        <v>116.21860174682885</v>
      </c>
      <c r="I451">
        <f t="shared" si="210"/>
        <v>1.1621860174682886E-4</v>
      </c>
      <c r="J451" s="4">
        <f t="shared" si="226"/>
        <v>817.31880002067442</v>
      </c>
      <c r="K451" s="40">
        <f t="shared" si="227"/>
        <v>7.0325988072126826</v>
      </c>
      <c r="L451" s="40">
        <f t="shared" si="211"/>
        <v>0</v>
      </c>
      <c r="M451" s="10">
        <f t="shared" si="228"/>
        <v>4.9815699480868743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13.786050834722095</v>
      </c>
      <c r="Q451" s="42">
        <f t="shared" si="230"/>
        <v>0.68742185870128969</v>
      </c>
      <c r="R451" s="4">
        <f t="shared" si="231"/>
        <v>219175.35433964984</v>
      </c>
      <c r="S451">
        <f t="shared" si="212"/>
        <v>2.1917535433964985E-4</v>
      </c>
      <c r="T451" s="41">
        <f t="shared" si="213"/>
        <v>4.4841308454818116E-4</v>
      </c>
      <c r="U451" s="42">
        <f t="shared" si="232"/>
        <v>0.39332113213021863</v>
      </c>
      <c r="V451" s="42">
        <f t="shared" si="233"/>
        <v>0.64958271858530048</v>
      </c>
      <c r="W451" s="42">
        <f t="shared" si="234"/>
        <v>0.64389278818607298</v>
      </c>
      <c r="X451" s="42">
        <f t="shared" si="235"/>
        <v>5.6899303992274941E-3</v>
      </c>
      <c r="Y451" s="42">
        <f t="shared" si="209"/>
        <v>6.9900965685645786E-3</v>
      </c>
      <c r="Z451" s="10">
        <f t="shared" si="236"/>
        <v>15.588520516986621</v>
      </c>
      <c r="AA451">
        <f t="shared" si="214"/>
        <v>4981621.6857826281</v>
      </c>
      <c r="AB451" s="10">
        <f t="shared" si="215"/>
        <v>4.9816216857826285</v>
      </c>
      <c r="AC451" s="10">
        <f t="shared" si="216"/>
        <v>4.8806216857826286</v>
      </c>
      <c r="AD451" s="3">
        <f t="shared" si="217"/>
        <v>707.84941055585614</v>
      </c>
      <c r="AI451" s="94">
        <f t="shared" si="218"/>
        <v>0.64389278818607298</v>
      </c>
    </row>
    <row r="452" spans="2:35">
      <c r="B452" s="39">
        <f t="shared" si="219"/>
        <v>424</v>
      </c>
      <c r="C452" s="42">
        <f t="shared" si="220"/>
        <v>9.1510791366906581</v>
      </c>
      <c r="D452" s="10">
        <f t="shared" si="221"/>
        <v>8.8489208633090861</v>
      </c>
      <c r="E452" s="40">
        <f t="shared" si="222"/>
        <v>32.302158273381828</v>
      </c>
      <c r="F452" s="40">
        <f t="shared" si="223"/>
        <v>50</v>
      </c>
      <c r="G452" s="3">
        <f t="shared" si="224"/>
        <v>191.09352517985872</v>
      </c>
      <c r="H452" s="3">
        <f t="shared" si="225"/>
        <v>116.21860174682885</v>
      </c>
      <c r="I452">
        <f t="shared" si="210"/>
        <v>1.1621860174682886E-4</v>
      </c>
      <c r="J452" s="4">
        <f t="shared" si="226"/>
        <v>819.5075572646042</v>
      </c>
      <c r="K452" s="40">
        <f t="shared" si="227"/>
        <v>7.0514319131959899</v>
      </c>
      <c r="L452" s="40">
        <f t="shared" si="211"/>
        <v>0</v>
      </c>
      <c r="M452" s="10">
        <f t="shared" si="228"/>
        <v>4.9816216857826285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13.786096508808868</v>
      </c>
      <c r="Q452" s="42">
        <f t="shared" si="230"/>
        <v>0.6889874022036987</v>
      </c>
      <c r="R452" s="4">
        <f t="shared" si="231"/>
        <v>218608.67125428453</v>
      </c>
      <c r="S452">
        <f t="shared" si="212"/>
        <v>2.1860867125428454E-4</v>
      </c>
      <c r="T452" s="41">
        <f t="shared" si="213"/>
        <v>4.4897976763354648E-4</v>
      </c>
      <c r="U452" s="42">
        <f t="shared" si="232"/>
        <v>0.3923041909993763</v>
      </c>
      <c r="V452" s="42">
        <f t="shared" si="233"/>
        <v>0.64957705057540427</v>
      </c>
      <c r="W452" s="42">
        <f t="shared" si="234"/>
        <v>0.64389961393173956</v>
      </c>
      <c r="X452" s="42">
        <f t="shared" si="235"/>
        <v>5.6774366436647128E-3</v>
      </c>
      <c r="Y452" s="42">
        <f t="shared" si="209"/>
        <v>6.9989848426124067E-3</v>
      </c>
      <c r="Z452" s="10">
        <f t="shared" si="236"/>
        <v>15.588641954852896</v>
      </c>
      <c r="AA452">
        <f t="shared" si="214"/>
        <v>4981659.7068560822</v>
      </c>
      <c r="AB452" s="10">
        <f t="shared" si="215"/>
        <v>4.9816597068560826</v>
      </c>
      <c r="AC452" s="10">
        <f t="shared" si="216"/>
        <v>4.8806597068560826</v>
      </c>
      <c r="AD452" s="3">
        <f t="shared" si="217"/>
        <v>707.85492485222369</v>
      </c>
      <c r="AI452" s="94">
        <f t="shared" si="218"/>
        <v>0.64389961393173956</v>
      </c>
    </row>
    <row r="453" spans="2:35">
      <c r="B453" s="39">
        <f t="shared" si="219"/>
        <v>425</v>
      </c>
      <c r="C453" s="42">
        <f t="shared" si="220"/>
        <v>9.1726618705036085</v>
      </c>
      <c r="D453" s="10">
        <f t="shared" si="221"/>
        <v>8.8273381294961375</v>
      </c>
      <c r="E453" s="40">
        <f t="shared" si="222"/>
        <v>32.345323741007725</v>
      </c>
      <c r="F453" s="40">
        <f t="shared" si="223"/>
        <v>50</v>
      </c>
      <c r="G453" s="3">
        <f t="shared" si="224"/>
        <v>190.96402877698102</v>
      </c>
      <c r="H453" s="3">
        <f t="shared" si="225"/>
        <v>116.21860174682885</v>
      </c>
      <c r="I453">
        <f t="shared" si="210"/>
        <v>1.1621860174682886E-4</v>
      </c>
      <c r="J453" s="4">
        <f t="shared" si="226"/>
        <v>821.69924130672098</v>
      </c>
      <c r="K453" s="40">
        <f t="shared" si="227"/>
        <v>7.0702902027397858</v>
      </c>
      <c r="L453" s="40">
        <f t="shared" si="211"/>
        <v>0</v>
      </c>
      <c r="M453" s="10">
        <f t="shared" si="228"/>
        <v>4.9816597068560826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13.786130073642568</v>
      </c>
      <c r="Q453" s="42">
        <f t="shared" si="230"/>
        <v>0.69055294189450822</v>
      </c>
      <c r="R453" s="4">
        <f t="shared" si="231"/>
        <v>218041.99612812576</v>
      </c>
      <c r="S453">
        <f t="shared" si="212"/>
        <v>2.1804199612812577E-4</v>
      </c>
      <c r="T453" s="41">
        <f t="shared" si="213"/>
        <v>4.4954644275970525E-4</v>
      </c>
      <c r="U453" s="42">
        <f t="shared" si="232"/>
        <v>0.3912872641517281</v>
      </c>
      <c r="V453" s="42">
        <f t="shared" si="233"/>
        <v>0.6495695085969746</v>
      </c>
      <c r="W453" s="42">
        <f t="shared" si="234"/>
        <v>0.64390463004568865</v>
      </c>
      <c r="X453" s="42">
        <f t="shared" si="235"/>
        <v>5.6648785512859456E-3</v>
      </c>
      <c r="Y453" s="42">
        <f t="shared" si="209"/>
        <v>7.0078534348280604E-3</v>
      </c>
      <c r="Z453" s="10">
        <f t="shared" si="236"/>
        <v>15.588719581024352</v>
      </c>
      <c r="AA453">
        <f t="shared" si="214"/>
        <v>4981684.0108928494</v>
      </c>
      <c r="AB453" s="10">
        <f t="shared" si="215"/>
        <v>4.9816840108928497</v>
      </c>
      <c r="AC453" s="10">
        <f t="shared" si="216"/>
        <v>4.8806840108928498</v>
      </c>
      <c r="AD453" s="3">
        <f t="shared" si="217"/>
        <v>707.85844973065252</v>
      </c>
      <c r="AI453" s="94">
        <f t="shared" si="218"/>
        <v>0.64390463004568865</v>
      </c>
    </row>
    <row r="454" spans="2:35">
      <c r="B454" s="39">
        <f t="shared" si="219"/>
        <v>426</v>
      </c>
      <c r="C454" s="42">
        <f t="shared" si="220"/>
        <v>9.1942446043165589</v>
      </c>
      <c r="D454" s="10">
        <f t="shared" si="221"/>
        <v>8.8057553956831889</v>
      </c>
      <c r="E454" s="40">
        <f t="shared" si="222"/>
        <v>32.388489208633622</v>
      </c>
      <c r="F454" s="40">
        <f t="shared" si="223"/>
        <v>50</v>
      </c>
      <c r="G454" s="3">
        <f t="shared" si="224"/>
        <v>190.83453237410333</v>
      </c>
      <c r="H454" s="3">
        <f t="shared" si="225"/>
        <v>116.21860174682885</v>
      </c>
      <c r="I454">
        <f t="shared" si="210"/>
        <v>1.1621860174682886E-4</v>
      </c>
      <c r="J454" s="4">
        <f t="shared" si="226"/>
        <v>823.89385214702429</v>
      </c>
      <c r="K454" s="40">
        <f t="shared" si="227"/>
        <v>7.0891736758440658</v>
      </c>
      <c r="L454" s="40">
        <f t="shared" si="211"/>
        <v>0</v>
      </c>
      <c r="M454" s="10">
        <f t="shared" si="228"/>
        <v>4.9816840108928497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13.786151529046194</v>
      </c>
      <c r="Q454" s="42">
        <f t="shared" si="230"/>
        <v>0.69211847914886648</v>
      </c>
      <c r="R454" s="4">
        <f t="shared" si="231"/>
        <v>217475.33009820309</v>
      </c>
      <c r="S454">
        <f t="shared" si="212"/>
        <v>2.174753300982031E-4</v>
      </c>
      <c r="T454" s="41">
        <f t="shared" si="213"/>
        <v>4.5011310878962795E-4</v>
      </c>
      <c r="U454" s="42">
        <f t="shared" si="232"/>
        <v>0.39027035362773033</v>
      </c>
      <c r="V454" s="42">
        <f t="shared" si="233"/>
        <v>0.64956009265625481</v>
      </c>
      <c r="W454" s="42">
        <f t="shared" si="234"/>
        <v>0.64390783647325034</v>
      </c>
      <c r="X454" s="42">
        <f t="shared" si="235"/>
        <v>5.6522561830044671E-3</v>
      </c>
      <c r="Y454" s="42">
        <f t="shared" si="209"/>
        <v>7.0167022524537303E-3</v>
      </c>
      <c r="Z454" s="10">
        <f t="shared" si="236"/>
        <v>15.588753394278877</v>
      </c>
      <c r="AA454">
        <f t="shared" si="214"/>
        <v>4981694.5975102987</v>
      </c>
      <c r="AB454" s="10">
        <f t="shared" si="215"/>
        <v>4.9816945975102991</v>
      </c>
      <c r="AC454" s="10">
        <f t="shared" si="216"/>
        <v>4.8806945975102991</v>
      </c>
      <c r="AD454" s="3">
        <f t="shared" si="217"/>
        <v>707.8599851356488</v>
      </c>
      <c r="AI454" s="94">
        <f t="shared" si="218"/>
        <v>0.64390783647325034</v>
      </c>
    </row>
    <row r="455" spans="2:35">
      <c r="B455" s="39">
        <f t="shared" si="219"/>
        <v>427</v>
      </c>
      <c r="C455" s="42">
        <f t="shared" si="220"/>
        <v>9.2158273381295093</v>
      </c>
      <c r="D455" s="10">
        <f t="shared" si="221"/>
        <v>8.7841726618702403</v>
      </c>
      <c r="E455" s="40">
        <f t="shared" si="222"/>
        <v>32.431654676259519</v>
      </c>
      <c r="F455" s="40">
        <f t="shared" si="223"/>
        <v>50</v>
      </c>
      <c r="G455" s="3">
        <f t="shared" si="224"/>
        <v>190.70503597122564</v>
      </c>
      <c r="H455" s="3">
        <f t="shared" si="225"/>
        <v>116.21860174682885</v>
      </c>
      <c r="I455">
        <f t="shared" si="210"/>
        <v>1.1621860174682886E-4</v>
      </c>
      <c r="J455" s="4">
        <f t="shared" si="226"/>
        <v>826.09138978551414</v>
      </c>
      <c r="K455" s="40">
        <f t="shared" si="227"/>
        <v>7.1080823325088307</v>
      </c>
      <c r="L455" s="40">
        <f t="shared" si="211"/>
        <v>0</v>
      </c>
      <c r="M455" s="10">
        <f t="shared" si="228"/>
        <v>4.9816945975102991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13.786160874802656</v>
      </c>
      <c r="Q455" s="42">
        <f t="shared" si="230"/>
        <v>0.69368401534193358</v>
      </c>
      <c r="R455" s="4">
        <f t="shared" si="231"/>
        <v>216908.67430154607</v>
      </c>
      <c r="S455">
        <f t="shared" si="212"/>
        <v>2.1690867430154605E-4</v>
      </c>
      <c r="T455" s="41">
        <f t="shared" si="213"/>
        <v>4.5067976458628496E-4</v>
      </c>
      <c r="U455" s="42">
        <f t="shared" si="232"/>
        <v>0.38925346146783951</v>
      </c>
      <c r="V455" s="42">
        <f t="shared" si="233"/>
        <v>0.64954880276423732</v>
      </c>
      <c r="W455" s="42">
        <f t="shared" si="234"/>
        <v>0.64390923316394411</v>
      </c>
      <c r="X455" s="42">
        <f t="shared" si="235"/>
        <v>5.639569600293215E-3</v>
      </c>
      <c r="Y455" s="42">
        <f t="shared" si="209"/>
        <v>7.0255312027763103E-3</v>
      </c>
      <c r="Z455" s="10">
        <f t="shared" si="236"/>
        <v>15.588743393494953</v>
      </c>
      <c r="AA455">
        <f t="shared" si="214"/>
        <v>4981691.4663572907</v>
      </c>
      <c r="AB455" s="10">
        <f t="shared" si="215"/>
        <v>4.9816914663572911</v>
      </c>
      <c r="AC455" s="10">
        <f t="shared" si="216"/>
        <v>4.8806914663572911</v>
      </c>
      <c r="AD455" s="3">
        <f t="shared" si="217"/>
        <v>707.85953101628581</v>
      </c>
      <c r="AI455" s="94">
        <f t="shared" si="218"/>
        <v>0.64390923316394411</v>
      </c>
    </row>
    <row r="456" spans="2:35">
      <c r="B456" s="39">
        <f t="shared" si="219"/>
        <v>428</v>
      </c>
      <c r="C456" s="42">
        <f t="shared" si="220"/>
        <v>9.2374100719424597</v>
      </c>
      <c r="D456" s="10">
        <f t="shared" si="221"/>
        <v>8.7625899280572916</v>
      </c>
      <c r="E456" s="40">
        <f t="shared" si="222"/>
        <v>32.474820143885417</v>
      </c>
      <c r="F456" s="40">
        <f t="shared" si="223"/>
        <v>50</v>
      </c>
      <c r="G456" s="3">
        <f t="shared" si="224"/>
        <v>190.57553956834795</v>
      </c>
      <c r="H456" s="3">
        <f t="shared" si="225"/>
        <v>116.21860174682885</v>
      </c>
      <c r="I456">
        <f t="shared" si="210"/>
        <v>1.1621860174682886E-4</v>
      </c>
      <c r="J456" s="4">
        <f t="shared" si="226"/>
        <v>828.29185422219075</v>
      </c>
      <c r="K456" s="40">
        <f t="shared" si="227"/>
        <v>7.1270161727340824</v>
      </c>
      <c r="L456" s="40">
        <f t="shared" si="211"/>
        <v>0</v>
      </c>
      <c r="M456" s="10">
        <f t="shared" si="228"/>
        <v>4.9816914663572911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13.786158110654553</v>
      </c>
      <c r="Q456" s="42">
        <f t="shared" si="230"/>
        <v>0.69524955184889337</v>
      </c>
      <c r="R456" s="4">
        <f t="shared" si="231"/>
        <v>216342.02987518415</v>
      </c>
      <c r="S456">
        <f t="shared" si="212"/>
        <v>2.1634202987518415E-4</v>
      </c>
      <c r="T456" s="41">
        <f t="shared" si="213"/>
        <v>4.5124640901264687E-4</v>
      </c>
      <c r="U456" s="42">
        <f t="shared" si="232"/>
        <v>0.38823658971251168</v>
      </c>
      <c r="V456" s="42">
        <f t="shared" si="233"/>
        <v>0.6495356389373238</v>
      </c>
      <c r="W456" s="42">
        <f t="shared" si="234"/>
        <v>0.64390882007144434</v>
      </c>
      <c r="X456" s="42">
        <f t="shared" si="235"/>
        <v>5.6268188658794571E-3</v>
      </c>
      <c r="Y456" s="42">
        <f t="shared" si="209"/>
        <v>7.0343401931288949E-3</v>
      </c>
      <c r="Z456" s="10">
        <f t="shared" si="236"/>
        <v>15.588689577653231</v>
      </c>
      <c r="AA456">
        <f t="shared" si="214"/>
        <v>4981674.617114679</v>
      </c>
      <c r="AB456" s="10">
        <f t="shared" si="215"/>
        <v>4.9816746171146793</v>
      </c>
      <c r="AC456" s="10">
        <f t="shared" si="216"/>
        <v>4.8806746171146793</v>
      </c>
      <c r="AD456" s="3">
        <f t="shared" si="217"/>
        <v>707.85708732627688</v>
      </c>
      <c r="AI456" s="94">
        <f t="shared" si="218"/>
        <v>0.64390882007144434</v>
      </c>
    </row>
    <row r="457" spans="2:35">
      <c r="B457" s="39">
        <f t="shared" si="219"/>
        <v>429</v>
      </c>
      <c r="C457" s="42">
        <f t="shared" si="220"/>
        <v>9.2589928057554101</v>
      </c>
      <c r="D457" s="10">
        <f t="shared" si="221"/>
        <v>8.741007194244343</v>
      </c>
      <c r="E457" s="40">
        <f t="shared" si="222"/>
        <v>32.517985611511314</v>
      </c>
      <c r="F457" s="40">
        <f t="shared" si="223"/>
        <v>50</v>
      </c>
      <c r="G457" s="3">
        <f t="shared" si="224"/>
        <v>190.44604316547026</v>
      </c>
      <c r="H457" s="3">
        <f t="shared" si="225"/>
        <v>116.21860174682885</v>
      </c>
      <c r="I457">
        <f t="shared" si="210"/>
        <v>1.1621860174682886E-4</v>
      </c>
      <c r="J457" s="4">
        <f t="shared" si="226"/>
        <v>830.49524545705412</v>
      </c>
      <c r="K457" s="40">
        <f t="shared" si="227"/>
        <v>7.1459751965198208</v>
      </c>
      <c r="L457" s="40">
        <f t="shared" si="211"/>
        <v>0</v>
      </c>
      <c r="M457" s="10">
        <f t="shared" si="228"/>
        <v>4.9816746171146793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13.786143236304589</v>
      </c>
      <c r="Q457" s="42">
        <f t="shared" si="230"/>
        <v>0.696815090044965</v>
      </c>
      <c r="R457" s="4">
        <f t="shared" si="231"/>
        <v>215775.3979561468</v>
      </c>
      <c r="S457">
        <f t="shared" si="212"/>
        <v>2.157753979561468E-4</v>
      </c>
      <c r="T457" s="41">
        <f t="shared" si="213"/>
        <v>4.5181304093168422E-4</v>
      </c>
      <c r="U457" s="42">
        <f t="shared" si="232"/>
        <v>0.38721974040220325</v>
      </c>
      <c r="V457" s="42">
        <f t="shared" si="233"/>
        <v>0.64952060119643529</v>
      </c>
      <c r="W457" s="42">
        <f t="shared" si="234"/>
        <v>0.64390659715364584</v>
      </c>
      <c r="X457" s="42">
        <f t="shared" si="235"/>
        <v>5.6140040427894444E-3</v>
      </c>
      <c r="Y457" s="42">
        <f t="shared" si="209"/>
        <v>7.0431291308907821E-3</v>
      </c>
      <c r="Z457" s="10">
        <f t="shared" si="236"/>
        <v>15.588591945834802</v>
      </c>
      <c r="AA457">
        <f t="shared" si="214"/>
        <v>4981644.049494761</v>
      </c>
      <c r="AB457" s="10">
        <f t="shared" si="215"/>
        <v>4.9816440494947614</v>
      </c>
      <c r="AC457" s="10">
        <f t="shared" si="216"/>
        <v>4.8806440494947614</v>
      </c>
      <c r="AD457" s="3">
        <f t="shared" si="217"/>
        <v>707.85265402389575</v>
      </c>
      <c r="AI457" s="94">
        <f t="shared" si="218"/>
        <v>0.64390659715364584</v>
      </c>
    </row>
    <row r="458" spans="2:35">
      <c r="B458" s="39">
        <f t="shared" si="219"/>
        <v>430</v>
      </c>
      <c r="C458" s="42">
        <f t="shared" si="220"/>
        <v>9.2805755395683605</v>
      </c>
      <c r="D458" s="10">
        <f t="shared" si="221"/>
        <v>8.7194244604313944</v>
      </c>
      <c r="E458" s="40">
        <f t="shared" si="222"/>
        <v>32.561151079137211</v>
      </c>
      <c r="F458" s="40">
        <f t="shared" si="223"/>
        <v>50</v>
      </c>
      <c r="G458" s="3">
        <f t="shared" si="224"/>
        <v>190.31654676259257</v>
      </c>
      <c r="H458" s="3">
        <f t="shared" si="225"/>
        <v>116.21860174682885</v>
      </c>
      <c r="I458">
        <f t="shared" si="210"/>
        <v>1.1621860174682886E-4</v>
      </c>
      <c r="J458" s="4">
        <f t="shared" si="226"/>
        <v>832.70156349010404</v>
      </c>
      <c r="K458" s="40">
        <f t="shared" si="227"/>
        <v>7.1649594038660442</v>
      </c>
      <c r="L458" s="40">
        <f t="shared" si="211"/>
        <v>0</v>
      </c>
      <c r="M458" s="10">
        <f t="shared" si="228"/>
        <v>4.9816440494947614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13.786116251415107</v>
      </c>
      <c r="Q458" s="42">
        <f t="shared" si="230"/>
        <v>0.69838063130541495</v>
      </c>
      <c r="R458" s="4">
        <f t="shared" si="231"/>
        <v>215208.77968146364</v>
      </c>
      <c r="S458">
        <f t="shared" si="212"/>
        <v>2.1520877968146364E-4</v>
      </c>
      <c r="T458" s="41">
        <f t="shared" si="213"/>
        <v>4.5237965920636738E-4</v>
      </c>
      <c r="U458" s="42">
        <f t="shared" si="232"/>
        <v>0.38620291557737058</v>
      </c>
      <c r="V458" s="42">
        <f t="shared" si="233"/>
        <v>0.64950368956767979</v>
      </c>
      <c r="W458" s="42">
        <f t="shared" si="234"/>
        <v>0.64390256437259219</v>
      </c>
      <c r="X458" s="42">
        <f t="shared" si="235"/>
        <v>5.6011251950875973E-3</v>
      </c>
      <c r="Y458" s="42">
        <f t="shared" si="209"/>
        <v>7.0518979234886377E-3</v>
      </c>
      <c r="Z458" s="10">
        <f t="shared" si="236"/>
        <v>15.588450497222047</v>
      </c>
      <c r="AA458">
        <f t="shared" si="214"/>
        <v>4981599.7632415481</v>
      </c>
      <c r="AB458" s="10">
        <f t="shared" si="215"/>
        <v>4.9815997632415483</v>
      </c>
      <c r="AC458" s="10">
        <f t="shared" si="216"/>
        <v>4.8805997632415483</v>
      </c>
      <c r="AD458" s="3">
        <f t="shared" si="217"/>
        <v>707.84623107201571</v>
      </c>
      <c r="AI458" s="94">
        <f t="shared" si="218"/>
        <v>0.64390256437259219</v>
      </c>
    </row>
    <row r="459" spans="2:35">
      <c r="B459" s="39">
        <f t="shared" si="219"/>
        <v>431</v>
      </c>
      <c r="C459" s="42">
        <f t="shared" si="220"/>
        <v>9.3021582733813108</v>
      </c>
      <c r="D459" s="10">
        <f t="shared" si="221"/>
        <v>8.6978417266184458</v>
      </c>
      <c r="E459" s="40">
        <f t="shared" si="222"/>
        <v>32.604316546763108</v>
      </c>
      <c r="F459" s="40">
        <f t="shared" si="223"/>
        <v>50</v>
      </c>
      <c r="G459" s="3">
        <f t="shared" si="224"/>
        <v>190.18705035971487</v>
      </c>
      <c r="H459" s="3">
        <f t="shared" si="225"/>
        <v>116.21860174682885</v>
      </c>
      <c r="I459">
        <f t="shared" si="210"/>
        <v>1.1621860174682886E-4</v>
      </c>
      <c r="J459" s="4">
        <f t="shared" si="226"/>
        <v>834.91080832134071</v>
      </c>
      <c r="K459" s="40">
        <f t="shared" si="227"/>
        <v>7.1839687947727535</v>
      </c>
      <c r="L459" s="40">
        <f t="shared" si="211"/>
        <v>0</v>
      </c>
      <c r="M459" s="10">
        <f t="shared" si="228"/>
        <v>4.9815997632415483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13.786077155608297</v>
      </c>
      <c r="Q459" s="42">
        <f t="shared" si="230"/>
        <v>0.6999461770055686</v>
      </c>
      <c r="R459" s="4">
        <f t="shared" si="231"/>
        <v>214642.1761881641</v>
      </c>
      <c r="S459">
        <f t="shared" si="212"/>
        <v>2.146421761881641E-4</v>
      </c>
      <c r="T459" s="41">
        <f t="shared" si="213"/>
        <v>4.5294626269966689E-4</v>
      </c>
      <c r="U459" s="42">
        <f t="shared" si="232"/>
        <v>0.38518611727846985</v>
      </c>
      <c r="V459" s="42">
        <f t="shared" si="233"/>
        <v>0.64948490408227866</v>
      </c>
      <c r="W459" s="42">
        <f t="shared" si="234"/>
        <v>0.64389672169451095</v>
      </c>
      <c r="X459" s="42">
        <f t="shared" si="235"/>
        <v>5.5881823877677039E-3</v>
      </c>
      <c r="Y459" s="42">
        <f t="shared" si="209"/>
        <v>7.0606464783974816E-3</v>
      </c>
      <c r="Z459" s="10">
        <f t="shared" si="236"/>
        <v>15.588265231099067</v>
      </c>
      <c r="AA459">
        <f t="shared" si="214"/>
        <v>4981541.7581308978</v>
      </c>
      <c r="AB459" s="10">
        <f t="shared" si="215"/>
        <v>4.9815417581308976</v>
      </c>
      <c r="AC459" s="10">
        <f t="shared" si="216"/>
        <v>4.8805417581308976</v>
      </c>
      <c r="AD459" s="3">
        <f t="shared" si="217"/>
        <v>707.83781843812881</v>
      </c>
      <c r="AI459" s="94">
        <f t="shared" si="218"/>
        <v>0.64389672169451095</v>
      </c>
    </row>
    <row r="460" spans="2:35">
      <c r="B460" s="39">
        <f t="shared" si="219"/>
        <v>432</v>
      </c>
      <c r="C460" s="42">
        <f t="shared" si="220"/>
        <v>9.3237410071942612</v>
      </c>
      <c r="D460" s="10">
        <f t="shared" si="221"/>
        <v>8.6762589928054972</v>
      </c>
      <c r="E460" s="40">
        <f t="shared" si="222"/>
        <v>32.647482014389006</v>
      </c>
      <c r="F460" s="40">
        <f t="shared" si="223"/>
        <v>50</v>
      </c>
      <c r="G460" s="3">
        <f t="shared" si="224"/>
        <v>190.05755395683718</v>
      </c>
      <c r="H460" s="3">
        <f t="shared" si="225"/>
        <v>116.21860174682885</v>
      </c>
      <c r="I460">
        <f t="shared" si="210"/>
        <v>1.1621860174682886E-4</v>
      </c>
      <c r="J460" s="4">
        <f t="shared" si="226"/>
        <v>837.12297995076415</v>
      </c>
      <c r="K460" s="40">
        <f t="shared" si="227"/>
        <v>7.2030033692399495</v>
      </c>
      <c r="L460" s="40">
        <f t="shared" si="211"/>
        <v>0</v>
      </c>
      <c r="M460" s="10">
        <f t="shared" si="228"/>
        <v>4.9815417581308976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13.786025948466325</v>
      </c>
      <c r="Q460" s="42">
        <f t="shared" si="230"/>
        <v>0.70151172852082244</v>
      </c>
      <c r="R460" s="4">
        <f t="shared" si="231"/>
        <v>214075.58861327771</v>
      </c>
      <c r="S460">
        <f t="shared" si="212"/>
        <v>2.1407558861327771E-4</v>
      </c>
      <c r="T460" s="41">
        <f t="shared" si="213"/>
        <v>4.5351285027455334E-4</v>
      </c>
      <c r="U460" s="42">
        <f t="shared" si="232"/>
        <v>0.3841693475459575</v>
      </c>
      <c r="V460" s="42">
        <f t="shared" si="233"/>
        <v>0.64946424477606435</v>
      </c>
      <c r="W460" s="42">
        <f t="shared" si="234"/>
        <v>0.6438890690898309</v>
      </c>
      <c r="X460" s="42">
        <f t="shared" si="235"/>
        <v>5.5751756862334467E-3</v>
      </c>
      <c r="Y460" s="42">
        <f t="shared" si="209"/>
        <v>7.0693747031408708E-3</v>
      </c>
      <c r="Z460" s="10">
        <f t="shared" si="236"/>
        <v>15.588036146850357</v>
      </c>
      <c r="AA460">
        <f t="shared" si="214"/>
        <v>4981470.0339701027</v>
      </c>
      <c r="AB460" s="10">
        <f t="shared" si="215"/>
        <v>4.981470033970103</v>
      </c>
      <c r="AC460" s="10">
        <f t="shared" si="216"/>
        <v>4.880470033970103</v>
      </c>
      <c r="AD460" s="3">
        <f t="shared" si="217"/>
        <v>707.82741609428615</v>
      </c>
      <c r="AI460" s="94">
        <f t="shared" si="218"/>
        <v>0.6438890690898309</v>
      </c>
    </row>
    <row r="461" spans="2:35">
      <c r="B461" s="39">
        <f t="shared" si="219"/>
        <v>433</v>
      </c>
      <c r="C461" s="42">
        <f t="shared" si="220"/>
        <v>9.3453237410072116</v>
      </c>
      <c r="D461" s="10">
        <f t="shared" si="221"/>
        <v>8.6546762589925486</v>
      </c>
      <c r="E461" s="40">
        <f t="shared" si="222"/>
        <v>32.690647482014903</v>
      </c>
      <c r="F461" s="40">
        <f t="shared" si="223"/>
        <v>50</v>
      </c>
      <c r="G461" s="3">
        <f t="shared" si="224"/>
        <v>189.92805755395949</v>
      </c>
      <c r="H461" s="3">
        <f t="shared" si="225"/>
        <v>116.21860174682885</v>
      </c>
      <c r="I461">
        <f t="shared" si="210"/>
        <v>1.1621860174682886E-4</v>
      </c>
      <c r="J461" s="4">
        <f t="shared" si="226"/>
        <v>839.33807837837412</v>
      </c>
      <c r="K461" s="40">
        <f t="shared" si="227"/>
        <v>7.2220631272676306</v>
      </c>
      <c r="L461" s="40">
        <f t="shared" si="211"/>
        <v>0</v>
      </c>
      <c r="M461" s="10">
        <f t="shared" si="228"/>
        <v>4.981470033970103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13.785962629530953</v>
      </c>
      <c r="Q461" s="42">
        <f t="shared" si="230"/>
        <v>0.70307728722665541</v>
      </c>
      <c r="R461" s="4">
        <f t="shared" si="231"/>
        <v>213509.01809383399</v>
      </c>
      <c r="S461">
        <f t="shared" si="212"/>
        <v>2.1350901809383399E-4</v>
      </c>
      <c r="T461" s="41">
        <f t="shared" si="213"/>
        <v>4.5407942079399701E-4</v>
      </c>
      <c r="U461" s="42">
        <f t="shared" si="232"/>
        <v>0.38315260842028975</v>
      </c>
      <c r="V461" s="42">
        <f t="shared" si="233"/>
        <v>0.64944171169025389</v>
      </c>
      <c r="W461" s="42">
        <f t="shared" si="234"/>
        <v>0.64387960653312848</v>
      </c>
      <c r="X461" s="42">
        <f t="shared" si="235"/>
        <v>5.5621051571254077E-3</v>
      </c>
      <c r="Y461" s="42">
        <f t="shared" si="209"/>
        <v>7.0780825052923673E-3</v>
      </c>
      <c r="Z461" s="10">
        <f t="shared" si="236"/>
        <v>15.587763243962323</v>
      </c>
      <c r="AA461">
        <f t="shared" si="214"/>
        <v>4981384.5905983597</v>
      </c>
      <c r="AB461" s="10">
        <f t="shared" si="215"/>
        <v>4.9813845905983598</v>
      </c>
      <c r="AC461" s="10">
        <f t="shared" si="216"/>
        <v>4.8803845905983598</v>
      </c>
      <c r="AD461" s="3">
        <f t="shared" si="217"/>
        <v>707.81502401716602</v>
      </c>
      <c r="AI461" s="94">
        <f t="shared" si="218"/>
        <v>0.64387960653312848</v>
      </c>
    </row>
    <row r="462" spans="2:35">
      <c r="B462" s="39">
        <f t="shared" si="219"/>
        <v>434</v>
      </c>
      <c r="C462" s="42">
        <f t="shared" si="220"/>
        <v>9.366906474820162</v>
      </c>
      <c r="D462" s="10">
        <f t="shared" si="221"/>
        <v>8.6330935251795999</v>
      </c>
      <c r="E462" s="40">
        <f t="shared" si="222"/>
        <v>32.7338129496408</v>
      </c>
      <c r="F462" s="40">
        <f t="shared" si="223"/>
        <v>50</v>
      </c>
      <c r="G462" s="3">
        <f t="shared" si="224"/>
        <v>189.7985611510818</v>
      </c>
      <c r="H462" s="3">
        <f t="shared" si="225"/>
        <v>116.21860174682885</v>
      </c>
      <c r="I462">
        <f t="shared" si="210"/>
        <v>1.1621860174682886E-4</v>
      </c>
      <c r="J462" s="4">
        <f t="shared" si="226"/>
        <v>841.55610360417086</v>
      </c>
      <c r="K462" s="40">
        <f t="shared" si="227"/>
        <v>7.2411480688557983</v>
      </c>
      <c r="L462" s="40">
        <f t="shared" si="211"/>
        <v>0</v>
      </c>
      <c r="M462" s="10">
        <f t="shared" si="228"/>
        <v>4.9813845905983598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13.785887198303946</v>
      </c>
      <c r="Q462" s="42">
        <f t="shared" si="230"/>
        <v>0.70464285449864095</v>
      </c>
      <c r="R462" s="4">
        <f t="shared" si="231"/>
        <v>212942.46576686247</v>
      </c>
      <c r="S462">
        <f t="shared" si="212"/>
        <v>2.1294246576686248E-4</v>
      </c>
      <c r="T462" s="41">
        <f t="shared" si="213"/>
        <v>4.5464597312096851E-4</v>
      </c>
      <c r="U462" s="42">
        <f t="shared" si="232"/>
        <v>0.38213590194192304</v>
      </c>
      <c r="V462" s="42">
        <f t="shared" si="233"/>
        <v>0.64941730487075944</v>
      </c>
      <c r="W462" s="42">
        <f t="shared" si="234"/>
        <v>0.64386833400318855</v>
      </c>
      <c r="X462" s="42">
        <f t="shared" si="235"/>
        <v>5.5489708675708904E-3</v>
      </c>
      <c r="Y462" s="42">
        <f t="shared" si="209"/>
        <v>7.0867697924758373E-3</v>
      </c>
      <c r="Z462" s="10">
        <f t="shared" si="236"/>
        <v>15.587446522022196</v>
      </c>
      <c r="AA462">
        <f t="shared" si="214"/>
        <v>4981285.4278864358</v>
      </c>
      <c r="AB462" s="10">
        <f t="shared" si="215"/>
        <v>4.9812854278864354</v>
      </c>
      <c r="AC462" s="10">
        <f t="shared" si="216"/>
        <v>4.8802854278864354</v>
      </c>
      <c r="AD462" s="3">
        <f t="shared" si="217"/>
        <v>707.80064218802545</v>
      </c>
      <c r="AI462" s="94">
        <f t="shared" si="218"/>
        <v>0.64386833400318855</v>
      </c>
    </row>
    <row r="463" spans="2:35">
      <c r="B463" s="39">
        <f t="shared" si="219"/>
        <v>435</v>
      </c>
      <c r="C463" s="42">
        <f t="shared" si="220"/>
        <v>9.3884892086331124</v>
      </c>
      <c r="D463" s="10">
        <f t="shared" si="221"/>
        <v>8.6115107913666513</v>
      </c>
      <c r="E463" s="40">
        <f t="shared" si="222"/>
        <v>32.776978417266697</v>
      </c>
      <c r="F463" s="40">
        <f t="shared" si="223"/>
        <v>50</v>
      </c>
      <c r="G463" s="3">
        <f t="shared" si="224"/>
        <v>189.66906474820411</v>
      </c>
      <c r="H463" s="3">
        <f t="shared" si="225"/>
        <v>116.21860174682885</v>
      </c>
      <c r="I463">
        <f t="shared" si="210"/>
        <v>1.1621860174682886E-4</v>
      </c>
      <c r="J463" s="4">
        <f t="shared" si="226"/>
        <v>843.77705562815413</v>
      </c>
      <c r="K463" s="40">
        <f t="shared" si="227"/>
        <v>7.2602581940044502</v>
      </c>
      <c r="L463" s="40">
        <f t="shared" si="211"/>
        <v>0</v>
      </c>
      <c r="M463" s="10">
        <f t="shared" si="228"/>
        <v>4.9812854278864354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13.785799654246762</v>
      </c>
      <c r="Q463" s="42">
        <f t="shared" si="230"/>
        <v>0.70620843171245906</v>
      </c>
      <c r="R463" s="4">
        <f t="shared" si="231"/>
        <v>212375.93276939265</v>
      </c>
      <c r="S463">
        <f t="shared" si="212"/>
        <v>2.1237593276939265E-4</v>
      </c>
      <c r="T463" s="41">
        <f t="shared" si="213"/>
        <v>4.5521250611843837E-4</v>
      </c>
      <c r="U463" s="42">
        <f t="shared" si="232"/>
        <v>0.38111923015131355</v>
      </c>
      <c r="V463" s="42">
        <f t="shared" si="233"/>
        <v>0.64939102436860463</v>
      </c>
      <c r="W463" s="42">
        <f t="shared" si="234"/>
        <v>0.64385525148296163</v>
      </c>
      <c r="X463" s="42">
        <f t="shared" si="235"/>
        <v>5.5357728856429977E-3</v>
      </c>
      <c r="Y463" s="42">
        <f t="shared" si="209"/>
        <v>7.0954364723664724E-3</v>
      </c>
      <c r="Z463" s="10">
        <f t="shared" si="236"/>
        <v>15.587085980718561</v>
      </c>
      <c r="AA463">
        <f t="shared" si="214"/>
        <v>4981172.5457368288</v>
      </c>
      <c r="AB463" s="10">
        <f t="shared" si="215"/>
        <v>4.981172545736829</v>
      </c>
      <c r="AC463" s="10">
        <f t="shared" si="216"/>
        <v>4.880172545736829</v>
      </c>
      <c r="AD463" s="3">
        <f t="shared" si="217"/>
        <v>707.78427059272349</v>
      </c>
      <c r="AI463" s="94">
        <f t="shared" si="218"/>
        <v>0.64385525148296163</v>
      </c>
    </row>
    <row r="464" spans="2:35">
      <c r="B464" s="39">
        <f t="shared" si="219"/>
        <v>436</v>
      </c>
      <c r="C464" s="42">
        <f t="shared" si="220"/>
        <v>9.4100719424460628</v>
      </c>
      <c r="D464" s="10">
        <f t="shared" si="221"/>
        <v>8.5899280575537027</v>
      </c>
      <c r="E464" s="40">
        <f t="shared" si="222"/>
        <v>32.820143884892595</v>
      </c>
      <c r="F464" s="40">
        <f t="shared" si="223"/>
        <v>50</v>
      </c>
      <c r="G464" s="3">
        <f t="shared" si="224"/>
        <v>189.53956834532642</v>
      </c>
      <c r="H464" s="3">
        <f t="shared" si="225"/>
        <v>116.21860174682885</v>
      </c>
      <c r="I464">
        <f t="shared" si="210"/>
        <v>1.1621860174682886E-4</v>
      </c>
      <c r="J464" s="4">
        <f t="shared" si="226"/>
        <v>846.00093445032394</v>
      </c>
      <c r="K464" s="40">
        <f t="shared" si="227"/>
        <v>7.2793935027135879</v>
      </c>
      <c r="L464" s="40">
        <f t="shared" si="211"/>
        <v>0</v>
      </c>
      <c r="M464" s="10">
        <f t="shared" si="228"/>
        <v>4.981172545736829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13.7856999967807</v>
      </c>
      <c r="Q464" s="42">
        <f t="shared" si="230"/>
        <v>0.70777402024390756</v>
      </c>
      <c r="R464" s="4">
        <f t="shared" si="231"/>
        <v>211809.42023845404</v>
      </c>
      <c r="S464">
        <f t="shared" si="212"/>
        <v>2.1180942023845404E-4</v>
      </c>
      <c r="T464" s="41">
        <f t="shared" si="213"/>
        <v>4.5577901864937698E-4</v>
      </c>
      <c r="U464" s="42">
        <f t="shared" si="232"/>
        <v>0.38010259508891764</v>
      </c>
      <c r="V464" s="42">
        <f t="shared" si="233"/>
        <v>0.64936287023979777</v>
      </c>
      <c r="W464" s="42">
        <f t="shared" si="234"/>
        <v>0.64384035895958402</v>
      </c>
      <c r="X464" s="42">
        <f t="shared" si="235"/>
        <v>5.5225112802137488E-3</v>
      </c>
      <c r="Y464" s="42">
        <f t="shared" si="209"/>
        <v>7.1040824526915703E-3</v>
      </c>
      <c r="Z464" s="10">
        <f t="shared" si="236"/>
        <v>15.586681619841347</v>
      </c>
      <c r="AA464">
        <f t="shared" si="214"/>
        <v>4981045.9440837698</v>
      </c>
      <c r="AB464" s="10">
        <f t="shared" si="215"/>
        <v>4.9810459440837702</v>
      </c>
      <c r="AC464" s="10">
        <f t="shared" si="216"/>
        <v>4.8800459440837702</v>
      </c>
      <c r="AD464" s="3">
        <f t="shared" si="217"/>
        <v>707.76590922172147</v>
      </c>
      <c r="AI464" s="94">
        <f t="shared" si="218"/>
        <v>0.64384035895958402</v>
      </c>
    </row>
    <row r="465" spans="2:35">
      <c r="B465" s="39">
        <f t="shared" si="219"/>
        <v>437</v>
      </c>
      <c r="C465" s="42">
        <f t="shared" si="220"/>
        <v>9.4316546762590132</v>
      </c>
      <c r="D465" s="10">
        <f t="shared" si="221"/>
        <v>8.5683453237407541</v>
      </c>
      <c r="E465" s="40">
        <f t="shared" si="222"/>
        <v>32.863309352518492</v>
      </c>
      <c r="F465" s="40">
        <f t="shared" si="223"/>
        <v>50</v>
      </c>
      <c r="G465" s="3">
        <f t="shared" si="224"/>
        <v>189.41007194244872</v>
      </c>
      <c r="H465" s="3">
        <f t="shared" si="225"/>
        <v>116.21860174682885</v>
      </c>
      <c r="I465">
        <f t="shared" si="210"/>
        <v>1.1621860174682886E-4</v>
      </c>
      <c r="J465" s="4">
        <f t="shared" si="226"/>
        <v>848.22774007068074</v>
      </c>
      <c r="K465" s="40">
        <f t="shared" si="227"/>
        <v>7.2985539949832132</v>
      </c>
      <c r="L465" s="40">
        <f t="shared" si="211"/>
        <v>0</v>
      </c>
      <c r="M465" s="10">
        <f t="shared" si="228"/>
        <v>4.9810459440837702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13.785588225286871</v>
      </c>
      <c r="Q465" s="42">
        <f t="shared" si="230"/>
        <v>0.70933962146891449</v>
      </c>
      <c r="R465" s="4">
        <f t="shared" si="231"/>
        <v>211242.92931107612</v>
      </c>
      <c r="S465">
        <f t="shared" si="212"/>
        <v>2.1124292931107611E-4</v>
      </c>
      <c r="T465" s="41">
        <f t="shared" si="213"/>
        <v>4.5634550957675491E-4</v>
      </c>
      <c r="U465" s="42">
        <f t="shared" si="232"/>
        <v>0.37908599879519161</v>
      </c>
      <c r="V465" s="42">
        <f t="shared" si="233"/>
        <v>0.6493328425452175</v>
      </c>
      <c r="W465" s="42">
        <f t="shared" si="234"/>
        <v>0.64382365642437955</v>
      </c>
      <c r="X465" s="42">
        <f t="shared" si="235"/>
        <v>5.50918612083795E-3</v>
      </c>
      <c r="Y465" s="42">
        <f t="shared" si="209"/>
        <v>7.1127076412311457E-3</v>
      </c>
      <c r="Z465" s="10">
        <f t="shared" si="236"/>
        <v>15.58623343928144</v>
      </c>
      <c r="AA465">
        <f t="shared" si="214"/>
        <v>4980905.6228930922</v>
      </c>
      <c r="AB465" s="10">
        <f t="shared" si="215"/>
        <v>4.9809056228930926</v>
      </c>
      <c r="AC465" s="10">
        <f t="shared" si="216"/>
        <v>4.8799056228930926</v>
      </c>
      <c r="AD465" s="3">
        <f t="shared" si="217"/>
        <v>707.74555807006413</v>
      </c>
      <c r="AI465" s="94">
        <f t="shared" si="218"/>
        <v>0.64382365642437955</v>
      </c>
    </row>
    <row r="466" spans="2:35">
      <c r="B466" s="39">
        <f t="shared" si="219"/>
        <v>438</v>
      </c>
      <c r="C466" s="42">
        <f t="shared" si="220"/>
        <v>9.4532374100719636</v>
      </c>
      <c r="D466" s="10">
        <f t="shared" si="221"/>
        <v>8.5467625899278055</v>
      </c>
      <c r="E466" s="40">
        <f t="shared" si="222"/>
        <v>32.906474820144389</v>
      </c>
      <c r="F466" s="40">
        <f t="shared" si="223"/>
        <v>50</v>
      </c>
      <c r="G466" s="3">
        <f t="shared" si="224"/>
        <v>189.28057553957103</v>
      </c>
      <c r="H466" s="3">
        <f t="shared" si="225"/>
        <v>116.21860174682885</v>
      </c>
      <c r="I466">
        <f t="shared" si="210"/>
        <v>1.1621860174682886E-4</v>
      </c>
      <c r="J466" s="4">
        <f t="shared" si="226"/>
        <v>850.45747248922385</v>
      </c>
      <c r="K466" s="40">
        <f t="shared" si="227"/>
        <v>7.3177396708133209</v>
      </c>
      <c r="L466" s="40">
        <f t="shared" si="211"/>
        <v>0</v>
      </c>
      <c r="M466" s="10">
        <f t="shared" si="228"/>
        <v>4.9809056228930926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13.785464339106079</v>
      </c>
      <c r="Q466" s="42">
        <f t="shared" si="230"/>
        <v>0.71090523676354944</v>
      </c>
      <c r="R466" s="4">
        <f t="shared" si="231"/>
        <v>210676.46112428847</v>
      </c>
      <c r="S466">
        <f t="shared" si="212"/>
        <v>2.1067646112428847E-4</v>
      </c>
      <c r="T466" s="41">
        <f t="shared" si="213"/>
        <v>4.5691197776354255E-4</v>
      </c>
      <c r="U466" s="42">
        <f t="shared" si="232"/>
        <v>0.37806944331059184</v>
      </c>
      <c r="V466" s="42">
        <f t="shared" si="233"/>
        <v>0.64930094135086236</v>
      </c>
      <c r="W466" s="42">
        <f t="shared" si="234"/>
        <v>0.64380514387283982</v>
      </c>
      <c r="X466" s="42">
        <f t="shared" si="235"/>
        <v>5.4957974780225349E-3</v>
      </c>
      <c r="Y466" s="42">
        <f t="shared" si="209"/>
        <v>7.1213119458189535E-3</v>
      </c>
      <c r="Z466" s="10">
        <f t="shared" si="236"/>
        <v>15.585741439031214</v>
      </c>
      <c r="AA466">
        <f t="shared" si="214"/>
        <v>4980751.5821624128</v>
      </c>
      <c r="AB466" s="10">
        <f t="shared" si="215"/>
        <v>4.9807515821624131</v>
      </c>
      <c r="AC466" s="10">
        <f t="shared" si="216"/>
        <v>4.8797515821624131</v>
      </c>
      <c r="AD466" s="3">
        <f t="shared" si="217"/>
        <v>707.72321713740575</v>
      </c>
      <c r="AI466" s="94">
        <f t="shared" si="218"/>
        <v>0.64380514387283982</v>
      </c>
    </row>
    <row r="467" spans="2:35">
      <c r="B467" s="39">
        <f t="shared" si="219"/>
        <v>439</v>
      </c>
      <c r="C467" s="42">
        <f t="shared" si="220"/>
        <v>9.474820143884914</v>
      </c>
      <c r="D467" s="10">
        <f t="shared" si="221"/>
        <v>8.5251798561148568</v>
      </c>
      <c r="E467" s="40">
        <f t="shared" si="222"/>
        <v>32.949640287770286</v>
      </c>
      <c r="F467" s="40">
        <f t="shared" si="223"/>
        <v>50</v>
      </c>
      <c r="G467" s="3">
        <f t="shared" si="224"/>
        <v>189.15107913669334</v>
      </c>
      <c r="H467" s="3">
        <f t="shared" si="225"/>
        <v>116.21860174682885</v>
      </c>
      <c r="I467">
        <f t="shared" si="210"/>
        <v>1.1621860174682886E-4</v>
      </c>
      <c r="J467" s="4">
        <f t="shared" si="226"/>
        <v>852.69013170595395</v>
      </c>
      <c r="K467" s="40">
        <f t="shared" si="227"/>
        <v>7.336950530203918</v>
      </c>
      <c r="L467" s="40">
        <f t="shared" si="211"/>
        <v>0</v>
      </c>
      <c r="M467" s="10">
        <f t="shared" si="228"/>
        <v>4.9807515821624131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13.785328337538978</v>
      </c>
      <c r="Q467" s="42">
        <f t="shared" si="230"/>
        <v>0.71247086750403588</v>
      </c>
      <c r="R467" s="4">
        <f t="shared" si="231"/>
        <v>210110.0168151205</v>
      </c>
      <c r="S467">
        <f t="shared" si="212"/>
        <v>2.1011001681512051E-4</v>
      </c>
      <c r="T467" s="41">
        <f t="shared" si="213"/>
        <v>4.5747842207271054E-4</v>
      </c>
      <c r="U467" s="42">
        <f t="shared" si="232"/>
        <v>0.37705293067557444</v>
      </c>
      <c r="V467" s="42">
        <f t="shared" si="233"/>
        <v>0.64926716672768636</v>
      </c>
      <c r="W467" s="42">
        <f t="shared" si="234"/>
        <v>0.64378482130465087</v>
      </c>
      <c r="X467" s="42">
        <f t="shared" si="235"/>
        <v>5.4823454230354951E-3</v>
      </c>
      <c r="Y467" s="42">
        <f t="shared" si="209"/>
        <v>7.1298952743432233E-3</v>
      </c>
      <c r="Z467" s="10">
        <f t="shared" si="236"/>
        <v>15.585205619184405</v>
      </c>
      <c r="AA467">
        <f t="shared" si="214"/>
        <v>4980583.8219210757</v>
      </c>
      <c r="AB467" s="10">
        <f t="shared" si="215"/>
        <v>4.9805838219210754</v>
      </c>
      <c r="AC467" s="10">
        <f t="shared" si="216"/>
        <v>4.8795838219210754</v>
      </c>
      <c r="AD467" s="3">
        <f t="shared" si="217"/>
        <v>707.69888642800231</v>
      </c>
      <c r="AI467" s="94">
        <f t="shared" si="218"/>
        <v>0.64378482130465087</v>
      </c>
    </row>
    <row r="468" spans="2:35">
      <c r="B468" s="39">
        <f t="shared" si="219"/>
        <v>440</v>
      </c>
      <c r="C468" s="42">
        <f t="shared" si="220"/>
        <v>9.4964028776978644</v>
      </c>
      <c r="D468" s="10">
        <f t="shared" si="221"/>
        <v>8.5035971223019082</v>
      </c>
      <c r="E468" s="40">
        <f t="shared" si="222"/>
        <v>32.992805755396184</v>
      </c>
      <c r="F468" s="40">
        <f t="shared" si="223"/>
        <v>50</v>
      </c>
      <c r="G468" s="3">
        <f t="shared" si="224"/>
        <v>189.02158273381565</v>
      </c>
      <c r="H468" s="3">
        <f t="shared" si="225"/>
        <v>116.21860174682885</v>
      </c>
      <c r="I468">
        <f t="shared" si="210"/>
        <v>1.1621860174682886E-4</v>
      </c>
      <c r="J468" s="4">
        <f t="shared" si="226"/>
        <v>854.92571772087058</v>
      </c>
      <c r="K468" s="40">
        <f t="shared" si="227"/>
        <v>7.3561865731549991</v>
      </c>
      <c r="L468" s="40">
        <f t="shared" si="211"/>
        <v>0</v>
      </c>
      <c r="M468" s="10">
        <f t="shared" si="228"/>
        <v>4.9805838219210754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13.785180219845985</v>
      </c>
      <c r="Q468" s="42">
        <f t="shared" si="230"/>
        <v>0.71403651506676258</v>
      </c>
      <c r="R468" s="4">
        <f t="shared" si="231"/>
        <v>209543.59752060182</v>
      </c>
      <c r="S468">
        <f t="shared" si="212"/>
        <v>2.0954359752060181E-4</v>
      </c>
      <c r="T468" s="41">
        <f t="shared" si="213"/>
        <v>4.580448413672292E-4</v>
      </c>
      <c r="U468" s="42">
        <f t="shared" si="232"/>
        <v>0.37603646293059595</v>
      </c>
      <c r="V468" s="42">
        <f t="shared" si="233"/>
        <v>0.64923151875140273</v>
      </c>
      <c r="W468" s="42">
        <f t="shared" si="234"/>
        <v>0.64376268872368381</v>
      </c>
      <c r="X468" s="42">
        <f t="shared" si="235"/>
        <v>5.4688300277189184E-3</v>
      </c>
      <c r="Y468" s="42">
        <f t="shared" si="209"/>
        <v>7.1384575347470877E-3</v>
      </c>
      <c r="Z468" s="10">
        <f t="shared" si="236"/>
        <v>15.584625979935353</v>
      </c>
      <c r="AA468">
        <f t="shared" si="214"/>
        <v>4980402.3422299298</v>
      </c>
      <c r="AB468" s="10">
        <f t="shared" si="215"/>
        <v>4.9804023422299295</v>
      </c>
      <c r="AC468" s="10">
        <f t="shared" si="216"/>
        <v>4.8794023422299295</v>
      </c>
      <c r="AD468" s="3">
        <f t="shared" si="217"/>
        <v>707.67256595067875</v>
      </c>
      <c r="AI468" s="94">
        <f t="shared" si="218"/>
        <v>0.64376268872368381</v>
      </c>
    </row>
    <row r="469" spans="2:35">
      <c r="B469" s="39">
        <f t="shared" si="219"/>
        <v>441</v>
      </c>
      <c r="C469" s="42">
        <f t="shared" si="220"/>
        <v>9.5179856115108148</v>
      </c>
      <c r="D469" s="10">
        <f t="shared" si="221"/>
        <v>8.4820143884889596</v>
      </c>
      <c r="E469" s="40">
        <f t="shared" si="222"/>
        <v>33.035971223022081</v>
      </c>
      <c r="F469" s="40">
        <f t="shared" si="223"/>
        <v>50</v>
      </c>
      <c r="G469" s="3">
        <f t="shared" si="224"/>
        <v>188.89208633093796</v>
      </c>
      <c r="H469" s="3">
        <f t="shared" si="225"/>
        <v>116.21860174682885</v>
      </c>
      <c r="I469">
        <f t="shared" si="210"/>
        <v>1.1621860174682886E-4</v>
      </c>
      <c r="J469" s="4">
        <f t="shared" si="226"/>
        <v>857.16423053397398</v>
      </c>
      <c r="K469" s="40">
        <f t="shared" si="227"/>
        <v>7.3754477996665679</v>
      </c>
      <c r="L469" s="40">
        <f t="shared" si="211"/>
        <v>0</v>
      </c>
      <c r="M469" s="10">
        <f t="shared" si="228"/>
        <v>4.9804023422299295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13.785019985247102</v>
      </c>
      <c r="Q469" s="42">
        <f t="shared" si="230"/>
        <v>0.71560218082829563</v>
      </c>
      <c r="R469" s="4">
        <f t="shared" si="231"/>
        <v>208977.20437776187</v>
      </c>
      <c r="S469">
        <f t="shared" si="212"/>
        <v>2.0897720437776187E-4</v>
      </c>
      <c r="T469" s="41">
        <f t="shared" si="213"/>
        <v>4.5861123451006918E-4</v>
      </c>
      <c r="U469" s="42">
        <f t="shared" si="232"/>
        <v>0.37502004211611256</v>
      </c>
      <c r="V469" s="42">
        <f t="shared" si="233"/>
        <v>0.64919399750310625</v>
      </c>
      <c r="W469" s="42">
        <f t="shared" si="234"/>
        <v>0.64373874613796656</v>
      </c>
      <c r="X469" s="42">
        <f t="shared" si="235"/>
        <v>5.4552513651396906E-3</v>
      </c>
      <c r="Y469" s="42">
        <f t="shared" si="209"/>
        <v>7.1469986350300432E-3</v>
      </c>
      <c r="Z469" s="10">
        <f t="shared" si="236"/>
        <v>15.584002521580455</v>
      </c>
      <c r="AA469">
        <f t="shared" si="214"/>
        <v>4980207.143181772</v>
      </c>
      <c r="AB469" s="10">
        <f t="shared" si="215"/>
        <v>4.9802071431817723</v>
      </c>
      <c r="AC469" s="10">
        <f t="shared" si="216"/>
        <v>4.8792071431817723</v>
      </c>
      <c r="AD469" s="3">
        <f t="shared" si="217"/>
        <v>707.64425571889365</v>
      </c>
      <c r="AI469" s="94">
        <f t="shared" si="218"/>
        <v>0.64373874613796656</v>
      </c>
    </row>
    <row r="470" spans="2:35">
      <c r="B470" s="39">
        <f t="shared" si="219"/>
        <v>442</v>
      </c>
      <c r="C470" s="42">
        <f t="shared" si="220"/>
        <v>9.5395683453237652</v>
      </c>
      <c r="D470" s="10">
        <f t="shared" si="221"/>
        <v>8.460431654676011</v>
      </c>
      <c r="E470" s="40">
        <f t="shared" si="222"/>
        <v>33.079136690647978</v>
      </c>
      <c r="F470" s="40">
        <f t="shared" si="223"/>
        <v>50</v>
      </c>
      <c r="G470" s="3">
        <f t="shared" si="224"/>
        <v>188.76258992806027</v>
      </c>
      <c r="H470" s="3">
        <f t="shared" si="225"/>
        <v>116.21860174682885</v>
      </c>
      <c r="I470">
        <f t="shared" si="210"/>
        <v>1.1621860174682886E-4</v>
      </c>
      <c r="J470" s="4">
        <f t="shared" si="226"/>
        <v>859.40567014526391</v>
      </c>
      <c r="K470" s="40">
        <f t="shared" si="227"/>
        <v>7.3947342097386208</v>
      </c>
      <c r="L470" s="40">
        <f t="shared" si="211"/>
        <v>0</v>
      </c>
      <c r="M470" s="10">
        <f t="shared" si="228"/>
        <v>4.9802071431817723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13.784847632922256</v>
      </c>
      <c r="Q470" s="42">
        <f t="shared" si="230"/>
        <v>0.71716786616539019</v>
      </c>
      <c r="R470" s="4">
        <f t="shared" si="231"/>
        <v>208410.83852363023</v>
      </c>
      <c r="S470">
        <f t="shared" si="212"/>
        <v>2.0841083852363022E-4</v>
      </c>
      <c r="T470" s="41">
        <f t="shared" si="213"/>
        <v>4.591776003642008E-4</v>
      </c>
      <c r="U470" s="42">
        <f t="shared" si="232"/>
        <v>0.37400367027258058</v>
      </c>
      <c r="V470" s="42">
        <f t="shared" si="233"/>
        <v>0.64915460306862394</v>
      </c>
      <c r="W470" s="42">
        <f t="shared" si="234"/>
        <v>0.64371299355974165</v>
      </c>
      <c r="X470" s="42">
        <f t="shared" si="235"/>
        <v>5.4416095088822836E-3</v>
      </c>
      <c r="Y470" s="42">
        <f t="shared" si="209"/>
        <v>7.1555184832482943E-3</v>
      </c>
      <c r="Z470" s="10">
        <f t="shared" si="236"/>
        <v>15.583335244517222</v>
      </c>
      <c r="AA470">
        <f t="shared" si="214"/>
        <v>4979998.2249010615</v>
      </c>
      <c r="AB470" s="10">
        <f t="shared" si="215"/>
        <v>4.9799982249010615</v>
      </c>
      <c r="AC470" s="10">
        <f t="shared" si="216"/>
        <v>4.8789982249010615</v>
      </c>
      <c r="AD470" s="3">
        <f t="shared" si="217"/>
        <v>707.61395575069787</v>
      </c>
      <c r="AI470" s="94">
        <f t="shared" si="218"/>
        <v>0.64371299355974165</v>
      </c>
    </row>
    <row r="471" spans="2:35">
      <c r="B471" s="39">
        <f t="shared" si="219"/>
        <v>443</v>
      </c>
      <c r="C471" s="42">
        <f t="shared" si="220"/>
        <v>9.5611510791367156</v>
      </c>
      <c r="D471" s="10">
        <f t="shared" si="221"/>
        <v>8.4388489208630624</v>
      </c>
      <c r="E471" s="40">
        <f t="shared" si="222"/>
        <v>33.122302158273875</v>
      </c>
      <c r="F471" s="40">
        <f t="shared" si="223"/>
        <v>50</v>
      </c>
      <c r="G471" s="3">
        <f t="shared" si="224"/>
        <v>188.63309352518257</v>
      </c>
      <c r="H471" s="3">
        <f t="shared" si="225"/>
        <v>116.21860174682885</v>
      </c>
      <c r="I471">
        <f t="shared" si="210"/>
        <v>1.1621860174682886E-4</v>
      </c>
      <c r="J471" s="4">
        <f t="shared" si="226"/>
        <v>861.65003655474061</v>
      </c>
      <c r="K471" s="40">
        <f t="shared" si="227"/>
        <v>7.4140458033711596</v>
      </c>
      <c r="L471" s="40">
        <f t="shared" si="211"/>
        <v>0</v>
      </c>
      <c r="M471" s="10">
        <f t="shared" si="228"/>
        <v>4.9799982249010615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13.784663162011059</v>
      </c>
      <c r="Q471" s="42">
        <f t="shared" si="230"/>
        <v>0.71873357245500269</v>
      </c>
      <c r="R471" s="4">
        <f t="shared" si="231"/>
        <v>207844.50109523637</v>
      </c>
      <c r="S471">
        <f t="shared" si="212"/>
        <v>2.0784450109523637E-4</v>
      </c>
      <c r="T471" s="41">
        <f t="shared" si="213"/>
        <v>4.5974393779259464E-4</v>
      </c>
      <c r="U471" s="42">
        <f t="shared" si="232"/>
        <v>0.37298734944045636</v>
      </c>
      <c r="V471" s="42">
        <f t="shared" si="233"/>
        <v>0.64911333553865258</v>
      </c>
      <c r="W471" s="42">
        <f t="shared" si="234"/>
        <v>0.6436854310054293</v>
      </c>
      <c r="X471" s="42">
        <f t="shared" si="235"/>
        <v>5.4279045332232823E-3</v>
      </c>
      <c r="Y471" s="42">
        <f t="shared" si="209"/>
        <v>7.1640169875153781E-3</v>
      </c>
      <c r="Z471" s="10">
        <f t="shared" si="236"/>
        <v>15.582624149243916</v>
      </c>
      <c r="AA471">
        <f t="shared" si="214"/>
        <v>4979775.5875437967</v>
      </c>
      <c r="AB471" s="10">
        <f t="shared" si="215"/>
        <v>4.9797755875437968</v>
      </c>
      <c r="AC471" s="10">
        <f t="shared" si="216"/>
        <v>4.8787755875437968</v>
      </c>
      <c r="AD471" s="3">
        <f t="shared" si="217"/>
        <v>707.581666068716</v>
      </c>
      <c r="AI471" s="94">
        <f t="shared" si="218"/>
        <v>0.6436854310054293</v>
      </c>
    </row>
    <row r="472" spans="2:35">
      <c r="B472" s="39">
        <f t="shared" si="219"/>
        <v>444</v>
      </c>
      <c r="C472" s="42">
        <f t="shared" si="220"/>
        <v>9.582733812949666</v>
      </c>
      <c r="D472" s="10">
        <f t="shared" si="221"/>
        <v>8.4172661870501138</v>
      </c>
      <c r="E472" s="40">
        <f t="shared" si="222"/>
        <v>33.165467625899772</v>
      </c>
      <c r="F472" s="40">
        <f t="shared" si="223"/>
        <v>50</v>
      </c>
      <c r="G472" s="3">
        <f t="shared" si="224"/>
        <v>188.50359712230488</v>
      </c>
      <c r="H472" s="3">
        <f t="shared" si="225"/>
        <v>116.21860174682885</v>
      </c>
      <c r="I472">
        <f t="shared" si="210"/>
        <v>1.1621860174682886E-4</v>
      </c>
      <c r="J472" s="4">
        <f t="shared" si="226"/>
        <v>863.89732976240384</v>
      </c>
      <c r="K472" s="40">
        <f t="shared" si="227"/>
        <v>7.4333825805641842</v>
      </c>
      <c r="L472" s="40">
        <f t="shared" si="211"/>
        <v>0</v>
      </c>
      <c r="M472" s="10">
        <f t="shared" si="228"/>
        <v>4.9797755875437968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13.784466571612674</v>
      </c>
      <c r="Q472" s="42">
        <f t="shared" si="230"/>
        <v>0.72029930107430207</v>
      </c>
      <c r="R472" s="4">
        <f t="shared" si="231"/>
        <v>207278.19322960981</v>
      </c>
      <c r="S472">
        <f t="shared" si="212"/>
        <v>2.0727819322960981E-4</v>
      </c>
      <c r="T472" s="41">
        <f t="shared" si="213"/>
        <v>4.6031024565822121E-4</v>
      </c>
      <c r="U472" s="42">
        <f t="shared" si="232"/>
        <v>0.37197108166019627</v>
      </c>
      <c r="V472" s="42">
        <f t="shared" si="233"/>
        <v>0.64907019500917518</v>
      </c>
      <c r="W472" s="42">
        <f t="shared" si="234"/>
        <v>0.64365605849561003</v>
      </c>
      <c r="X472" s="42">
        <f t="shared" si="235"/>
        <v>5.4141365135651487E-3</v>
      </c>
      <c r="Y472" s="42">
        <f t="shared" si="209"/>
        <v>7.1724940560034612E-3</v>
      </c>
      <c r="Z472" s="10">
        <f t="shared" si="236"/>
        <v>15.581869236360673</v>
      </c>
      <c r="AA472">
        <f t="shared" si="214"/>
        <v>4979539.2312978776</v>
      </c>
      <c r="AB472" s="10">
        <f t="shared" si="215"/>
        <v>4.9795392312978777</v>
      </c>
      <c r="AC472" s="10">
        <f t="shared" si="216"/>
        <v>4.8785392312978777</v>
      </c>
      <c r="AD472" s="3">
        <f t="shared" si="217"/>
        <v>707.54738670019981</v>
      </c>
      <c r="AI472" s="94">
        <f t="shared" si="218"/>
        <v>0.64365605849561003</v>
      </c>
    </row>
    <row r="473" spans="2:35">
      <c r="B473" s="39">
        <f t="shared" si="219"/>
        <v>445</v>
      </c>
      <c r="C473" s="42">
        <f t="shared" si="220"/>
        <v>9.6043165467626164</v>
      </c>
      <c r="D473" s="10">
        <f t="shared" si="221"/>
        <v>8.3956834532371651</v>
      </c>
      <c r="E473" s="40">
        <f t="shared" si="222"/>
        <v>33.20863309352567</v>
      </c>
      <c r="F473" s="40">
        <f t="shared" si="223"/>
        <v>50</v>
      </c>
      <c r="G473" s="3">
        <f t="shared" si="224"/>
        <v>188.37410071942719</v>
      </c>
      <c r="H473" s="3">
        <f t="shared" si="225"/>
        <v>116.21860174682885</v>
      </c>
      <c r="I473">
        <f t="shared" si="210"/>
        <v>1.1621860174682886E-4</v>
      </c>
      <c r="J473" s="4">
        <f t="shared" si="226"/>
        <v>866.14754976825407</v>
      </c>
      <c r="K473" s="40">
        <f t="shared" si="227"/>
        <v>7.4527445413176965</v>
      </c>
      <c r="L473" s="40">
        <f t="shared" si="211"/>
        <v>0</v>
      </c>
      <c r="M473" s="10">
        <f t="shared" si="228"/>
        <v>4.9795392312978777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13.784257860786109</v>
      </c>
      <c r="Q473" s="42">
        <f t="shared" si="230"/>
        <v>0.72186505340068219</v>
      </c>
      <c r="R473" s="4">
        <f t="shared" si="231"/>
        <v>206711.91606377999</v>
      </c>
      <c r="S473">
        <f t="shared" si="212"/>
        <v>2.0671191606378E-4</v>
      </c>
      <c r="T473" s="41">
        <f t="shared" si="213"/>
        <v>4.6087652282405102E-4</v>
      </c>
      <c r="U473" s="42">
        <f t="shared" si="232"/>
        <v>0.37095486897225638</v>
      </c>
      <c r="V473" s="42">
        <f t="shared" si="233"/>
        <v>0.64902518158110023</v>
      </c>
      <c r="W473" s="42">
        <f t="shared" si="234"/>
        <v>0.64362487605507357</v>
      </c>
      <c r="X473" s="42">
        <f t="shared" si="235"/>
        <v>5.4003055260266608E-3</v>
      </c>
      <c r="Y473" s="42">
        <f t="shared" si="209"/>
        <v>7.180949596944001E-3</v>
      </c>
      <c r="Z473" s="10">
        <f t="shared" si="236"/>
        <v>15.581070506569228</v>
      </c>
      <c r="AA473">
        <f t="shared" si="214"/>
        <v>4979289.1563830096</v>
      </c>
      <c r="AB473" s="10">
        <f t="shared" si="215"/>
        <v>4.9792891563830093</v>
      </c>
      <c r="AC473" s="10">
        <f t="shared" si="216"/>
        <v>4.8782891563830093</v>
      </c>
      <c r="AD473" s="3">
        <f t="shared" si="217"/>
        <v>707.51111767701377</v>
      </c>
      <c r="AI473" s="94">
        <f t="shared" si="218"/>
        <v>0.64362487605507357</v>
      </c>
    </row>
    <row r="474" spans="2:35">
      <c r="B474" s="39">
        <f t="shared" si="219"/>
        <v>446</v>
      </c>
      <c r="C474" s="42">
        <f t="shared" si="220"/>
        <v>9.6258992805755668</v>
      </c>
      <c r="D474" s="10">
        <f t="shared" si="221"/>
        <v>8.3741007194242165</v>
      </c>
      <c r="E474" s="40">
        <f t="shared" si="222"/>
        <v>33.251798561151567</v>
      </c>
      <c r="F474" s="40">
        <f t="shared" si="223"/>
        <v>50</v>
      </c>
      <c r="G474" s="3">
        <f t="shared" si="224"/>
        <v>188.2446043165495</v>
      </c>
      <c r="H474" s="3">
        <f t="shared" si="225"/>
        <v>116.21860174682885</v>
      </c>
      <c r="I474">
        <f t="shared" si="210"/>
        <v>1.1621860174682886E-4</v>
      </c>
      <c r="J474" s="4">
        <f t="shared" si="226"/>
        <v>868.4006965722906</v>
      </c>
      <c r="K474" s="40">
        <f t="shared" si="227"/>
        <v>7.4721316856316919</v>
      </c>
      <c r="L474" s="40">
        <f t="shared" si="211"/>
        <v>0</v>
      </c>
      <c r="M474" s="10">
        <f t="shared" si="228"/>
        <v>4.9792891563830093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13.784037028550125</v>
      </c>
      <c r="Q474" s="42">
        <f t="shared" si="230"/>
        <v>0.72343083081177351</v>
      </c>
      <c r="R474" s="4">
        <f t="shared" si="231"/>
        <v>206145.67073477656</v>
      </c>
      <c r="S474">
        <f t="shared" si="212"/>
        <v>2.0614567073477656E-4</v>
      </c>
      <c r="T474" s="41">
        <f t="shared" si="213"/>
        <v>4.6144276815305446E-4</v>
      </c>
      <c r="U474" s="42">
        <f t="shared" si="232"/>
        <v>0.36993871341709328</v>
      </c>
      <c r="V474" s="42">
        <f t="shared" si="233"/>
        <v>0.64897829535991258</v>
      </c>
      <c r="W474" s="42">
        <f t="shared" si="234"/>
        <v>0.64359188371280573</v>
      </c>
      <c r="X474" s="42">
        <f t="shared" si="235"/>
        <v>5.3864116471068479E-3</v>
      </c>
      <c r="Y474" s="42">
        <f t="shared" si="209"/>
        <v>7.1893835186278799E-3</v>
      </c>
      <c r="Z474" s="10">
        <f t="shared" si="236"/>
        <v>15.580227960671509</v>
      </c>
      <c r="AA474">
        <f t="shared" si="214"/>
        <v>4979025.363050268</v>
      </c>
      <c r="AB474" s="10">
        <f t="shared" si="215"/>
        <v>4.9790253630502681</v>
      </c>
      <c r="AC474" s="10">
        <f t="shared" si="216"/>
        <v>4.8780253630502681</v>
      </c>
      <c r="AD474" s="3">
        <f t="shared" si="217"/>
        <v>707.4728590355719</v>
      </c>
      <c r="AI474" s="94">
        <f t="shared" si="218"/>
        <v>0.64359188371280573</v>
      </c>
    </row>
    <row r="475" spans="2:35">
      <c r="B475" s="39">
        <f t="shared" si="219"/>
        <v>447</v>
      </c>
      <c r="C475" s="42">
        <f t="shared" si="220"/>
        <v>9.6474820143885172</v>
      </c>
      <c r="D475" s="10">
        <f t="shared" si="221"/>
        <v>8.3525179856112679</v>
      </c>
      <c r="E475" s="40">
        <f t="shared" si="222"/>
        <v>33.294964028777464</v>
      </c>
      <c r="F475" s="40">
        <f t="shared" si="223"/>
        <v>50</v>
      </c>
      <c r="G475" s="3">
        <f t="shared" si="224"/>
        <v>188.11510791367181</v>
      </c>
      <c r="H475" s="3">
        <f t="shared" si="225"/>
        <v>116.21860174682885</v>
      </c>
      <c r="I475">
        <f t="shared" si="210"/>
        <v>1.1621860174682886E-4</v>
      </c>
      <c r="J475" s="4">
        <f t="shared" si="226"/>
        <v>870.65677017451389</v>
      </c>
      <c r="K475" s="40">
        <f t="shared" si="227"/>
        <v>7.4915440135061742</v>
      </c>
      <c r="L475" s="40">
        <f t="shared" si="211"/>
        <v>0</v>
      </c>
      <c r="M475" s="10">
        <f t="shared" si="228"/>
        <v>4.9790253630502681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13.783804073882832</v>
      </c>
      <c r="Q475" s="42">
        <f t="shared" si="230"/>
        <v>0.72499663468545483</v>
      </c>
      <c r="R475" s="4">
        <f t="shared" si="231"/>
        <v>205579.45837962895</v>
      </c>
      <c r="S475">
        <f t="shared" si="212"/>
        <v>2.0557945837962896E-4</v>
      </c>
      <c r="T475" s="41">
        <f t="shared" si="213"/>
        <v>4.6200898050820205E-4</v>
      </c>
      <c r="U475" s="42">
        <f t="shared" si="232"/>
        <v>0.3689226170351631</v>
      </c>
      <c r="V475" s="42">
        <f t="shared" si="233"/>
        <v>0.64892953645673046</v>
      </c>
      <c r="W475" s="42">
        <f t="shared" si="234"/>
        <v>0.64355708150193058</v>
      </c>
      <c r="X475" s="42">
        <f t="shared" si="235"/>
        <v>5.3724549547998768E-3</v>
      </c>
      <c r="Y475" s="42">
        <f t="shared" si="209"/>
        <v>7.1977957294072836E-3</v>
      </c>
      <c r="Z475" s="10">
        <f t="shared" si="236"/>
        <v>15.579341599572004</v>
      </c>
      <c r="AA475">
        <f t="shared" si="214"/>
        <v>4978747.8515828419</v>
      </c>
      <c r="AB475" s="10">
        <f t="shared" si="215"/>
        <v>4.9787478515828418</v>
      </c>
      <c r="AC475" s="10">
        <f t="shared" si="216"/>
        <v>4.8777478515828419</v>
      </c>
      <c r="AD475" s="3">
        <f t="shared" si="217"/>
        <v>707.43261081694584</v>
      </c>
      <c r="AI475" s="94">
        <f t="shared" si="218"/>
        <v>0.64355708150193058</v>
      </c>
    </row>
    <row r="476" spans="2:35">
      <c r="B476" s="39">
        <f t="shared" si="219"/>
        <v>448</v>
      </c>
      <c r="C476" s="42">
        <f t="shared" si="220"/>
        <v>9.6690647482014676</v>
      </c>
      <c r="D476" s="10">
        <f t="shared" si="221"/>
        <v>8.3309352517983193</v>
      </c>
      <c r="E476" s="40">
        <f t="shared" si="222"/>
        <v>33.338129496403361</v>
      </c>
      <c r="F476" s="40">
        <f t="shared" si="223"/>
        <v>50</v>
      </c>
      <c r="G476" s="3">
        <f t="shared" si="224"/>
        <v>187.98561151079412</v>
      </c>
      <c r="H476" s="3">
        <f t="shared" si="225"/>
        <v>116.21860174682885</v>
      </c>
      <c r="I476">
        <f t="shared" si="210"/>
        <v>1.1621860174682886E-4</v>
      </c>
      <c r="J476" s="4">
        <f t="shared" si="226"/>
        <v>872.91577057492395</v>
      </c>
      <c r="K476" s="40">
        <f t="shared" si="227"/>
        <v>7.5109815249411431</v>
      </c>
      <c r="L476" s="40">
        <f t="shared" si="211"/>
        <v>0</v>
      </c>
      <c r="M476" s="10">
        <f t="shared" si="228"/>
        <v>4.9787478515828418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13.783558995722313</v>
      </c>
      <c r="Q476" s="42">
        <f t="shared" si="230"/>
        <v>0.72656246639986533</v>
      </c>
      <c r="R476" s="4">
        <f t="shared" si="231"/>
        <v>205013.28013536666</v>
      </c>
      <c r="S476">
        <f t="shared" si="212"/>
        <v>2.0501328013536666E-4</v>
      </c>
      <c r="T476" s="41">
        <f t="shared" si="213"/>
        <v>4.6257515875246436E-4</v>
      </c>
      <c r="U476" s="42">
        <f t="shared" si="232"/>
        <v>0.36790658186692221</v>
      </c>
      <c r="V476" s="42">
        <f t="shared" si="233"/>
        <v>0.64887890498718803</v>
      </c>
      <c r="W476" s="42">
        <f t="shared" si="234"/>
        <v>0.64352046945980934</v>
      </c>
      <c r="X476" s="42">
        <f t="shared" si="235"/>
        <v>5.358435527378691E-3</v>
      </c>
      <c r="Y476" s="42">
        <f t="shared" si="209"/>
        <v>7.2061861376956768E-3</v>
      </c>
      <c r="Z476" s="10">
        <f t="shared" si="236"/>
        <v>15.578411424276004</v>
      </c>
      <c r="AA476">
        <f t="shared" si="214"/>
        <v>4978456.6222954765</v>
      </c>
      <c r="AB476" s="10">
        <f t="shared" si="215"/>
        <v>4.9784566222954769</v>
      </c>
      <c r="AC476" s="10">
        <f t="shared" si="216"/>
        <v>4.8774566222954769</v>
      </c>
      <c r="AD476" s="3">
        <f t="shared" si="217"/>
        <v>707.39037306678415</v>
      </c>
      <c r="AI476" s="94">
        <f t="shared" si="218"/>
        <v>0.64352046945980934</v>
      </c>
    </row>
    <row r="477" spans="2:35">
      <c r="B477" s="39">
        <f t="shared" si="219"/>
        <v>449</v>
      </c>
      <c r="C477" s="42">
        <f t="shared" si="220"/>
        <v>9.6906474820144179</v>
      </c>
      <c r="D477" s="10">
        <f t="shared" si="221"/>
        <v>8.3093525179853707</v>
      </c>
      <c r="E477" s="40">
        <f t="shared" si="222"/>
        <v>33.381294964029259</v>
      </c>
      <c r="F477" s="40">
        <f t="shared" si="223"/>
        <v>50</v>
      </c>
      <c r="G477" s="3">
        <f t="shared" si="224"/>
        <v>187.85611510791642</v>
      </c>
      <c r="H477" s="3">
        <f t="shared" si="225"/>
        <v>116.21860174682885</v>
      </c>
      <c r="I477">
        <f t="shared" si="210"/>
        <v>1.1621860174682886E-4</v>
      </c>
      <c r="J477" s="4">
        <f t="shared" si="226"/>
        <v>875.17769777352055</v>
      </c>
      <c r="K477" s="40">
        <f t="shared" si="227"/>
        <v>7.5304442199365962</v>
      </c>
      <c r="L477" s="40">
        <f t="shared" si="211"/>
        <v>0</v>
      </c>
      <c r="M477" s="10">
        <f t="shared" si="228"/>
        <v>4.9784566222954769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13.783301792966126</v>
      </c>
      <c r="Q477" s="42">
        <f t="shared" si="230"/>
        <v>0.72812832733341637</v>
      </c>
      <c r="R477" s="4">
        <f t="shared" si="231"/>
        <v>204447.13713901924</v>
      </c>
      <c r="S477">
        <f t="shared" si="212"/>
        <v>2.0444713713901923E-4</v>
      </c>
      <c r="T477" s="41">
        <f t="shared" si="213"/>
        <v>4.6314130174881179E-4</v>
      </c>
      <c r="U477" s="42">
        <f t="shared" si="232"/>
        <v>0.36689060995282691</v>
      </c>
      <c r="V477" s="42">
        <f t="shared" si="233"/>
        <v>0.64882640107208789</v>
      </c>
      <c r="W477" s="42">
        <f t="shared" si="234"/>
        <v>0.64348204762796646</v>
      </c>
      <c r="X477" s="42">
        <f t="shared" si="235"/>
        <v>5.3443534441214302E-3</v>
      </c>
      <c r="Y477" s="42">
        <f t="shared" si="209"/>
        <v>7.2145546519689152E-3</v>
      </c>
      <c r="Z477" s="10">
        <f t="shared" si="236"/>
        <v>15.577437435890319</v>
      </c>
      <c r="AA477">
        <f t="shared" si="214"/>
        <v>4978151.6755347056</v>
      </c>
      <c r="AB477" s="10">
        <f t="shared" si="215"/>
        <v>4.9781516755347059</v>
      </c>
      <c r="AC477" s="10">
        <f t="shared" si="216"/>
        <v>4.877151675534706</v>
      </c>
      <c r="AD477" s="3">
        <f t="shared" si="217"/>
        <v>707.34614583534528</v>
      </c>
      <c r="AI477" s="94">
        <f t="shared" si="218"/>
        <v>0.64348204762796646</v>
      </c>
    </row>
    <row r="478" spans="2:35">
      <c r="B478" s="39">
        <f t="shared" si="219"/>
        <v>450</v>
      </c>
      <c r="C478" s="42">
        <f t="shared" si="220"/>
        <v>9.7122302158273683</v>
      </c>
      <c r="D478" s="10">
        <f t="shared" si="221"/>
        <v>8.287769784172422</v>
      </c>
      <c r="E478" s="40">
        <f t="shared" si="222"/>
        <v>33.424460431655156</v>
      </c>
      <c r="F478" s="40">
        <f t="shared" si="223"/>
        <v>50</v>
      </c>
      <c r="G478" s="3">
        <f t="shared" si="224"/>
        <v>187.72661870503873</v>
      </c>
      <c r="H478" s="3">
        <f t="shared" si="225"/>
        <v>116.21860174682885</v>
      </c>
      <c r="I478">
        <f t="shared" si="210"/>
        <v>1.1621860174682886E-4</v>
      </c>
      <c r="J478" s="4">
        <f t="shared" si="226"/>
        <v>877.44255177030391</v>
      </c>
      <c r="K478" s="40">
        <f t="shared" si="227"/>
        <v>7.549932098492536</v>
      </c>
      <c r="L478" s="40">
        <f t="shared" si="211"/>
        <v>0</v>
      </c>
      <c r="M478" s="10">
        <f t="shared" si="228"/>
        <v>4.9781516755347059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13.783032464471482</v>
      </c>
      <c r="Q478" s="42">
        <f t="shared" si="230"/>
        <v>0.72969421886480346</v>
      </c>
      <c r="R478" s="4">
        <f t="shared" si="231"/>
        <v>203881.03052761615</v>
      </c>
      <c r="S478">
        <f t="shared" si="212"/>
        <v>2.0388103052761616E-4</v>
      </c>
      <c r="T478" s="41">
        <f t="shared" si="213"/>
        <v>4.6370740836021484E-4</v>
      </c>
      <c r="U478" s="42">
        <f t="shared" si="232"/>
        <v>0.36587470333333355</v>
      </c>
      <c r="V478" s="42">
        <f t="shared" si="233"/>
        <v>0.64877202483715657</v>
      </c>
      <c r="W478" s="42">
        <f t="shared" si="234"/>
        <v>0.64344181605212003</v>
      </c>
      <c r="X478" s="42">
        <f t="shared" si="235"/>
        <v>5.3302087850365387E-3</v>
      </c>
      <c r="Y478" s="42">
        <f t="shared" ref="Y478:Y541" si="239">IF((X478*(Q478-Q477)+Y477)&lt;0,0,X478*(Q478-Q477)+Y477)</f>
        <v>7.2229011807659286E-3</v>
      </c>
      <c r="Z478" s="10">
        <f t="shared" si="236"/>
        <v>15.576419635623054</v>
      </c>
      <c r="AA478">
        <f t="shared" si="214"/>
        <v>4977833.0116787748</v>
      </c>
      <c r="AB478" s="10">
        <f t="shared" si="215"/>
        <v>4.9778330116787748</v>
      </c>
      <c r="AC478" s="10">
        <f t="shared" si="216"/>
        <v>4.8768330116787748</v>
      </c>
      <c r="AD478" s="3">
        <f t="shared" si="217"/>
        <v>707.29992917748734</v>
      </c>
      <c r="AI478" s="94">
        <f t="shared" si="218"/>
        <v>0.64344181605212003</v>
      </c>
    </row>
    <row r="479" spans="2:35">
      <c r="B479" s="39">
        <f t="shared" si="219"/>
        <v>451</v>
      </c>
      <c r="C479" s="42">
        <f t="shared" si="220"/>
        <v>9.7338129496403187</v>
      </c>
      <c r="D479" s="10">
        <f t="shared" si="221"/>
        <v>8.2661870503594734</v>
      </c>
      <c r="E479" s="40">
        <f t="shared" si="222"/>
        <v>33.467625899281053</v>
      </c>
      <c r="F479" s="40">
        <f t="shared" si="223"/>
        <v>50</v>
      </c>
      <c r="G479" s="3">
        <f t="shared" si="224"/>
        <v>187.59712230216104</v>
      </c>
      <c r="H479" s="3">
        <f t="shared" si="225"/>
        <v>116.21860174682885</v>
      </c>
      <c r="I479">
        <f t="shared" si="210"/>
        <v>1.1621860174682886E-4</v>
      </c>
      <c r="J479" s="4">
        <f t="shared" si="226"/>
        <v>879.71033256527403</v>
      </c>
      <c r="K479" s="40">
        <f t="shared" si="227"/>
        <v>7.5694451606089626</v>
      </c>
      <c r="L479" s="40">
        <f t="shared" si="211"/>
        <v>0</v>
      </c>
      <c r="M479" s="10">
        <f t="shared" si="228"/>
        <v>4.9778330116787748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13.782751009055152</v>
      </c>
      <c r="Q479" s="42">
        <f t="shared" si="230"/>
        <v>0.73126014237301817</v>
      </c>
      <c r="R479" s="4">
        <f t="shared" si="231"/>
        <v>203314.96143818696</v>
      </c>
      <c r="S479">
        <f t="shared" si="212"/>
        <v>2.0331496143818697E-4</v>
      </c>
      <c r="T479" s="41">
        <f t="shared" si="213"/>
        <v>4.6427347744964402E-4</v>
      </c>
      <c r="U479" s="42">
        <f t="shared" si="232"/>
        <v>0.36485886404889839</v>
      </c>
      <c r="V479" s="42">
        <f t="shared" si="233"/>
        <v>0.64871577641317979</v>
      </c>
      <c r="W479" s="42">
        <f t="shared" si="234"/>
        <v>0.64339977478217159</v>
      </c>
      <c r="X479" s="42">
        <f t="shared" si="235"/>
        <v>5.3160016310082048E-3</v>
      </c>
      <c r="Y479" s="42">
        <f t="shared" si="239"/>
        <v>7.2312256326896324E-3</v>
      </c>
      <c r="Z479" s="10">
        <f t="shared" si="236"/>
        <v>15.575358024783883</v>
      </c>
      <c r="AA479">
        <f t="shared" si="214"/>
        <v>4977500.6311377296</v>
      </c>
      <c r="AB479" s="10">
        <f t="shared" si="215"/>
        <v>4.9775006311377297</v>
      </c>
      <c r="AC479" s="10">
        <f t="shared" si="216"/>
        <v>4.8765006311377297</v>
      </c>
      <c r="AD479" s="3">
        <f t="shared" si="217"/>
        <v>707.25172315268014</v>
      </c>
      <c r="AI479" s="94">
        <f t="shared" si="218"/>
        <v>0.64339977478217159</v>
      </c>
    </row>
    <row r="480" spans="2:35">
      <c r="B480" s="39">
        <f t="shared" si="219"/>
        <v>452</v>
      </c>
      <c r="C480" s="42">
        <f t="shared" si="220"/>
        <v>9.7553956834532691</v>
      </c>
      <c r="D480" s="10">
        <f t="shared" si="221"/>
        <v>8.2446043165465248</v>
      </c>
      <c r="E480" s="40">
        <f t="shared" si="222"/>
        <v>33.51079136690695</v>
      </c>
      <c r="F480" s="40">
        <f t="shared" si="223"/>
        <v>50</v>
      </c>
      <c r="G480" s="3">
        <f t="shared" si="224"/>
        <v>187.46762589928335</v>
      </c>
      <c r="H480" s="3">
        <f t="shared" si="225"/>
        <v>116.21860174682885</v>
      </c>
      <c r="I480">
        <f t="shared" si="210"/>
        <v>1.1621860174682886E-4</v>
      </c>
      <c r="J480" s="4">
        <f t="shared" si="226"/>
        <v>881.98104015843046</v>
      </c>
      <c r="K480" s="40">
        <f t="shared" si="227"/>
        <v>7.5889834062858723</v>
      </c>
      <c r="L480" s="40">
        <f t="shared" si="211"/>
        <v>0</v>
      </c>
      <c r="M480" s="10">
        <f t="shared" si="228"/>
        <v>4.9775006311377297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13.782457425493529</v>
      </c>
      <c r="Q480" s="42">
        <f t="shared" si="230"/>
        <v>0.73282609923735997</v>
      </c>
      <c r="R480" s="4">
        <f t="shared" si="231"/>
        <v>202748.93100776119</v>
      </c>
      <c r="S480">
        <f t="shared" si="212"/>
        <v>2.0274893100776119E-4</v>
      </c>
      <c r="T480" s="41">
        <f t="shared" si="213"/>
        <v>4.648395078800698E-4</v>
      </c>
      <c r="U480" s="42">
        <f t="shared" si="232"/>
        <v>0.36384309413997784</v>
      </c>
      <c r="V480" s="42">
        <f t="shared" si="233"/>
        <v>0.64865765593581415</v>
      </c>
      <c r="W480" s="42">
        <f t="shared" si="234"/>
        <v>0.64335592387221874</v>
      </c>
      <c r="X480" s="42">
        <f t="shared" si="235"/>
        <v>5.3017320635954102E-3</v>
      </c>
      <c r="Y480" s="42">
        <f t="shared" si="239"/>
        <v>7.239527916407521E-3</v>
      </c>
      <c r="Z480" s="10">
        <f t="shared" si="236"/>
        <v>15.574252604783636</v>
      </c>
      <c r="AA480">
        <f t="shared" si="214"/>
        <v>4977154.5343532898</v>
      </c>
      <c r="AB480" s="10">
        <f t="shared" si="215"/>
        <v>4.9771545343532901</v>
      </c>
      <c r="AC480" s="10">
        <f t="shared" si="216"/>
        <v>4.8761545343532902</v>
      </c>
      <c r="AD480" s="3">
        <f t="shared" si="217"/>
        <v>707.20152782498769</v>
      </c>
      <c r="AI480" s="94">
        <f t="shared" si="218"/>
        <v>0.64335592387221874</v>
      </c>
    </row>
    <row r="481" spans="2:35">
      <c r="B481" s="39">
        <f t="shared" si="219"/>
        <v>453</v>
      </c>
      <c r="C481" s="42">
        <f t="shared" si="220"/>
        <v>9.7769784172662195</v>
      </c>
      <c r="D481" s="10">
        <f t="shared" si="221"/>
        <v>8.2230215827335762</v>
      </c>
      <c r="E481" s="40">
        <f t="shared" si="222"/>
        <v>33.553956834532848</v>
      </c>
      <c r="F481" s="40">
        <f t="shared" si="223"/>
        <v>50</v>
      </c>
      <c r="G481" s="3">
        <f t="shared" si="224"/>
        <v>187.33812949640566</v>
      </c>
      <c r="H481" s="3">
        <f t="shared" si="225"/>
        <v>116.21860174682885</v>
      </c>
      <c r="I481">
        <f t="shared" si="210"/>
        <v>1.1621860174682886E-4</v>
      </c>
      <c r="J481" s="4">
        <f t="shared" si="226"/>
        <v>884.25467454977388</v>
      </c>
      <c r="K481" s="40">
        <f t="shared" si="227"/>
        <v>7.6085468355232706</v>
      </c>
      <c r="L481" s="40">
        <f t="shared" si="211"/>
        <v>0</v>
      </c>
      <c r="M481" s="10">
        <f t="shared" si="228"/>
        <v>4.9771545343532901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13.782151712522486</v>
      </c>
      <c r="Q481" s="42">
        <f t="shared" si="230"/>
        <v>0.73439209083744805</v>
      </c>
      <c r="R481" s="4">
        <f t="shared" si="231"/>
        <v>202182.94037336827</v>
      </c>
      <c r="S481">
        <f t="shared" si="212"/>
        <v>2.0218294037336828E-4</v>
      </c>
      <c r="T481" s="41">
        <f t="shared" si="213"/>
        <v>4.6540549851446274E-4</v>
      </c>
      <c r="U481" s="42">
        <f t="shared" si="232"/>
        <v>0.36282739564702798</v>
      </c>
      <c r="V481" s="42">
        <f t="shared" si="233"/>
        <v>0.64859766354604265</v>
      </c>
      <c r="W481" s="42">
        <f t="shared" si="234"/>
        <v>0.64331026338053721</v>
      </c>
      <c r="X481" s="42">
        <f t="shared" si="235"/>
        <v>5.2874001655054403E-3</v>
      </c>
      <c r="Y481" s="42">
        <f t="shared" si="239"/>
        <v>7.2478079406530071E-3</v>
      </c>
      <c r="Z481" s="10">
        <f t="shared" si="236"/>
        <v>15.573103377135492</v>
      </c>
      <c r="AA481">
        <f t="shared" si="214"/>
        <v>4976794.7217992172</v>
      </c>
      <c r="AB481" s="10">
        <f t="shared" si="215"/>
        <v>4.9767947217992168</v>
      </c>
      <c r="AC481" s="10">
        <f t="shared" si="216"/>
        <v>4.8757947217992168</v>
      </c>
      <c r="AD481" s="3">
        <f t="shared" si="217"/>
        <v>707.14934326312073</v>
      </c>
      <c r="AI481" s="94">
        <f t="shared" si="218"/>
        <v>0.64331026338053721</v>
      </c>
    </row>
    <row r="482" spans="2:35">
      <c r="B482" s="39">
        <f t="shared" si="219"/>
        <v>454</v>
      </c>
      <c r="C482" s="42">
        <f t="shared" si="220"/>
        <v>9.7985611510791699</v>
      </c>
      <c r="D482" s="10">
        <f t="shared" si="221"/>
        <v>8.2014388489206276</v>
      </c>
      <c r="E482" s="40">
        <f t="shared" si="222"/>
        <v>33.597122302158745</v>
      </c>
      <c r="F482" s="40">
        <f t="shared" si="223"/>
        <v>50</v>
      </c>
      <c r="G482" s="3">
        <f t="shared" si="224"/>
        <v>187.20863309352796</v>
      </c>
      <c r="H482" s="3">
        <f t="shared" si="225"/>
        <v>116.21860174682885</v>
      </c>
      <c r="I482">
        <f t="shared" si="210"/>
        <v>1.1621860174682886E-4</v>
      </c>
      <c r="J482" s="4">
        <f t="shared" si="226"/>
        <v>886.53123573930384</v>
      </c>
      <c r="K482" s="40">
        <f t="shared" si="227"/>
        <v>7.628135448321153</v>
      </c>
      <c r="L482" s="40">
        <f t="shared" si="211"/>
        <v>0</v>
      </c>
      <c r="M482" s="10">
        <f t="shared" si="228"/>
        <v>4.9767947217992168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13.781833868837676</v>
      </c>
      <c r="Q482" s="42">
        <f t="shared" si="230"/>
        <v>0.73595811855323345</v>
      </c>
      <c r="R482" s="4">
        <f t="shared" si="231"/>
        <v>201616.99067203779</v>
      </c>
      <c r="S482">
        <f t="shared" si="212"/>
        <v>2.0161699067203779E-4</v>
      </c>
      <c r="T482" s="41">
        <f t="shared" si="213"/>
        <v>4.6597144821579323E-4</v>
      </c>
      <c r="U482" s="42">
        <f t="shared" si="232"/>
        <v>0.36181177061050535</v>
      </c>
      <c r="V482" s="42">
        <f t="shared" si="233"/>
        <v>0.64853579938927053</v>
      </c>
      <c r="W482" s="42">
        <f t="shared" si="234"/>
        <v>0.64326279336963066</v>
      </c>
      <c r="X482" s="42">
        <f t="shared" si="235"/>
        <v>5.2730060196398698E-3</v>
      </c>
      <c r="Y482" s="42">
        <f t="shared" si="239"/>
        <v>7.256065614225266E-3</v>
      </c>
      <c r="Z482" s="10">
        <f t="shared" si="236"/>
        <v>15.571910343452961</v>
      </c>
      <c r="AA482">
        <f t="shared" si="214"/>
        <v>4976421.1939806864</v>
      </c>
      <c r="AB482" s="10">
        <f t="shared" si="215"/>
        <v>4.9764211939806859</v>
      </c>
      <c r="AC482" s="10">
        <f t="shared" si="216"/>
        <v>4.875421193980686</v>
      </c>
      <c r="AD482" s="3">
        <f t="shared" si="217"/>
        <v>707.09516954034609</v>
      </c>
      <c r="AI482" s="94">
        <f t="shared" si="218"/>
        <v>0.64326279336963066</v>
      </c>
    </row>
    <row r="483" spans="2:35">
      <c r="B483" s="39">
        <f t="shared" si="219"/>
        <v>455</v>
      </c>
      <c r="C483" s="42">
        <f t="shared" si="220"/>
        <v>9.8201438848921203</v>
      </c>
      <c r="D483" s="10">
        <f t="shared" si="221"/>
        <v>8.179856115107679</v>
      </c>
      <c r="E483" s="40">
        <f t="shared" si="222"/>
        <v>33.640287769784642</v>
      </c>
      <c r="F483" s="40">
        <f t="shared" si="223"/>
        <v>50</v>
      </c>
      <c r="G483" s="3">
        <f t="shared" si="224"/>
        <v>187.07913669065027</v>
      </c>
      <c r="H483" s="3">
        <f t="shared" si="225"/>
        <v>116.21860174682885</v>
      </c>
      <c r="I483">
        <f t="shared" si="210"/>
        <v>1.1621860174682886E-4</v>
      </c>
      <c r="J483" s="4">
        <f t="shared" si="226"/>
        <v>888.81072372702056</v>
      </c>
      <c r="K483" s="40">
        <f t="shared" si="227"/>
        <v>7.6477492446795221</v>
      </c>
      <c r="L483" s="40">
        <f t="shared" si="211"/>
        <v>0</v>
      </c>
      <c r="M483" s="10">
        <f t="shared" si="228"/>
        <v>4.9764211939806859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13.781503893093962</v>
      </c>
      <c r="Q483" s="42">
        <f t="shared" si="230"/>
        <v>0.73752418376501083</v>
      </c>
      <c r="R483" s="4">
        <f t="shared" si="231"/>
        <v>201051.08304079919</v>
      </c>
      <c r="S483">
        <f t="shared" si="212"/>
        <v>2.010510830407992E-4</v>
      </c>
      <c r="T483" s="41">
        <f t="shared" si="213"/>
        <v>4.665373558470318E-4</v>
      </c>
      <c r="U483" s="42">
        <f t="shared" si="232"/>
        <v>0.36079622107086617</v>
      </c>
      <c r="V483" s="42">
        <f t="shared" si="233"/>
        <v>0.6484720636164254</v>
      </c>
      <c r="W483" s="42">
        <f t="shared" si="234"/>
        <v>0.64321351390614645</v>
      </c>
      <c r="X483" s="42">
        <f t="shared" si="235"/>
        <v>5.258549710278948E-3</v>
      </c>
      <c r="Y483" s="42">
        <f t="shared" si="239"/>
        <v>7.2643008459909357E-3</v>
      </c>
      <c r="Z483" s="10">
        <f t="shared" si="236"/>
        <v>15.570673505451841</v>
      </c>
      <c r="AA483">
        <f t="shared" si="214"/>
        <v>4976033.9514348982</v>
      </c>
      <c r="AB483" s="10">
        <f t="shared" si="215"/>
        <v>4.9760339514348981</v>
      </c>
      <c r="AC483" s="10">
        <f t="shared" si="216"/>
        <v>4.8750339514348981</v>
      </c>
      <c r="AD483" s="3">
        <f t="shared" si="217"/>
        <v>707.03900673457554</v>
      </c>
      <c r="AI483" s="94">
        <f t="shared" si="218"/>
        <v>0.64321351390614645</v>
      </c>
    </row>
    <row r="484" spans="2:35">
      <c r="B484" s="39">
        <f t="shared" si="219"/>
        <v>456</v>
      </c>
      <c r="C484" s="42">
        <f t="shared" si="220"/>
        <v>9.8417266187050707</v>
      </c>
      <c r="D484" s="10">
        <f t="shared" si="221"/>
        <v>8.1582733812947303</v>
      </c>
      <c r="E484" s="40">
        <f t="shared" si="222"/>
        <v>33.683453237410539</v>
      </c>
      <c r="F484" s="40">
        <f t="shared" si="223"/>
        <v>50</v>
      </c>
      <c r="G484" s="3">
        <f t="shared" si="224"/>
        <v>186.94964028777258</v>
      </c>
      <c r="H484" s="3">
        <f t="shared" si="225"/>
        <v>116.21860174682885</v>
      </c>
      <c r="I484">
        <f t="shared" si="210"/>
        <v>1.1621860174682886E-4</v>
      </c>
      <c r="J484" s="4">
        <f t="shared" si="226"/>
        <v>891.09313851292382</v>
      </c>
      <c r="K484" s="40">
        <f t="shared" si="227"/>
        <v>7.6673882245983762</v>
      </c>
      <c r="L484" s="40">
        <f t="shared" si="211"/>
        <v>0</v>
      </c>
      <c r="M484" s="10">
        <f t="shared" si="228"/>
        <v>4.9760339514348981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13.781161783905917</v>
      </c>
      <c r="Q484" s="42">
        <f t="shared" si="230"/>
        <v>0.73909028785343067</v>
      </c>
      <c r="R484" s="4">
        <f t="shared" si="231"/>
        <v>200485.21861668208</v>
      </c>
      <c r="S484">
        <f t="shared" si="212"/>
        <v>2.0048521861668208E-4</v>
      </c>
      <c r="T484" s="41">
        <f t="shared" si="213"/>
        <v>4.6710322027114894E-4</v>
      </c>
      <c r="U484" s="42">
        <f t="shared" si="232"/>
        <v>0.35978074906856677</v>
      </c>
      <c r="V484" s="42">
        <f t="shared" si="233"/>
        <v>0.64840645638310435</v>
      </c>
      <c r="W484" s="42">
        <f t="shared" si="234"/>
        <v>0.64316242506095733</v>
      </c>
      <c r="X484" s="42">
        <f t="shared" si="235"/>
        <v>5.2440313221470136E-3</v>
      </c>
      <c r="Y484" s="42">
        <f t="shared" si="239"/>
        <v>7.2725135448843516E-3</v>
      </c>
      <c r="Z484" s="10">
        <f t="shared" si="236"/>
        <v>15.569392864949052</v>
      </c>
      <c r="AA484">
        <f t="shared" si="214"/>
        <v>4975632.9947307138</v>
      </c>
      <c r="AB484" s="10">
        <f t="shared" si="215"/>
        <v>4.9756329947307139</v>
      </c>
      <c r="AC484" s="10">
        <f t="shared" si="216"/>
        <v>4.8746329947307139</v>
      </c>
      <c r="AD484" s="3">
        <f t="shared" si="217"/>
        <v>706.9808549283124</v>
      </c>
      <c r="AI484" s="94">
        <f t="shared" si="218"/>
        <v>0.64316242506095733</v>
      </c>
    </row>
    <row r="485" spans="2:35">
      <c r="B485" s="39">
        <f t="shared" si="219"/>
        <v>457</v>
      </c>
      <c r="C485" s="42">
        <f t="shared" si="220"/>
        <v>9.8633093525180211</v>
      </c>
      <c r="D485" s="10">
        <f t="shared" si="221"/>
        <v>8.1366906474817817</v>
      </c>
      <c r="E485" s="40">
        <f t="shared" si="222"/>
        <v>33.726618705036437</v>
      </c>
      <c r="F485" s="40">
        <f t="shared" si="223"/>
        <v>50</v>
      </c>
      <c r="G485" s="3">
        <f t="shared" si="224"/>
        <v>186.82014388489489</v>
      </c>
      <c r="H485" s="3">
        <f t="shared" si="225"/>
        <v>116.21860174682885</v>
      </c>
      <c r="I485">
        <f t="shared" si="210"/>
        <v>1.1621860174682886E-4</v>
      </c>
      <c r="J485" s="4">
        <f t="shared" si="226"/>
        <v>893.37848009701406</v>
      </c>
      <c r="K485" s="40">
        <f t="shared" si="227"/>
        <v>7.6870523880777188</v>
      </c>
      <c r="L485" s="40">
        <f t="shared" si="211"/>
        <v>0</v>
      </c>
      <c r="M485" s="10">
        <f t="shared" si="228"/>
        <v>4.9756329947307139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13.78080753984748</v>
      </c>
      <c r="Q485" s="42">
        <f t="shared" si="230"/>
        <v>0.74065643219951072</v>
      </c>
      <c r="R485" s="4">
        <f t="shared" si="231"/>
        <v>199919.39853671583</v>
      </c>
      <c r="S485">
        <f t="shared" si="212"/>
        <v>1.9991939853671584E-4</v>
      </c>
      <c r="T485" s="41">
        <f t="shared" si="213"/>
        <v>4.6766904035111517E-4</v>
      </c>
      <c r="U485" s="42">
        <f t="shared" si="232"/>
        <v>0.35876535664406339</v>
      </c>
      <c r="V485" s="42">
        <f t="shared" si="233"/>
        <v>0.64833897785018368</v>
      </c>
      <c r="W485" s="42">
        <f t="shared" si="234"/>
        <v>0.64310952690911349</v>
      </c>
      <c r="X485" s="42">
        <f t="shared" si="235"/>
        <v>5.2294509410701906E-3</v>
      </c>
      <c r="Y485" s="42">
        <f t="shared" si="239"/>
        <v>7.2807036199088113E-3</v>
      </c>
      <c r="Z485" s="10">
        <f t="shared" si="236"/>
        <v>15.56806842386365</v>
      </c>
      <c r="AA485">
        <f t="shared" si="214"/>
        <v>4975218.3244689712</v>
      </c>
      <c r="AB485" s="10">
        <f t="shared" si="215"/>
        <v>4.9752183244689716</v>
      </c>
      <c r="AC485" s="10">
        <f t="shared" si="216"/>
        <v>4.8742183244689716</v>
      </c>
      <c r="AD485" s="3">
        <f t="shared" si="217"/>
        <v>706.92071420869775</v>
      </c>
      <c r="AI485" s="94">
        <f t="shared" si="218"/>
        <v>0.64310952690911349</v>
      </c>
    </row>
    <row r="486" spans="2:35">
      <c r="B486" s="39">
        <f t="shared" si="219"/>
        <v>458</v>
      </c>
      <c r="C486" s="42">
        <f t="shared" si="220"/>
        <v>9.8848920863309715</v>
      </c>
      <c r="D486" s="10">
        <f t="shared" si="221"/>
        <v>8.1151079136688331</v>
      </c>
      <c r="E486" s="40">
        <f t="shared" si="222"/>
        <v>33.769784172662334</v>
      </c>
      <c r="F486" s="40">
        <f t="shared" si="223"/>
        <v>50</v>
      </c>
      <c r="G486" s="3">
        <f t="shared" si="224"/>
        <v>186.6906474820172</v>
      </c>
      <c r="H486" s="3">
        <f t="shared" si="225"/>
        <v>116.21860174682885</v>
      </c>
      <c r="I486">
        <f t="shared" si="210"/>
        <v>1.1621860174682886E-4</v>
      </c>
      <c r="J486" s="4">
        <f t="shared" si="226"/>
        <v>895.66674847929062</v>
      </c>
      <c r="K486" s="40">
        <f t="shared" si="227"/>
        <v>7.7067417351175438</v>
      </c>
      <c r="L486" s="40">
        <f t="shared" si="211"/>
        <v>0</v>
      </c>
      <c r="M486" s="10">
        <f t="shared" si="228"/>
        <v>4.9752183244689716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13.780441159452215</v>
      </c>
      <c r="Q486" s="42">
        <f t="shared" si="230"/>
        <v>0.74222261818464852</v>
      </c>
      <c r="R486" s="4">
        <f t="shared" si="231"/>
        <v>199353.6239379301</v>
      </c>
      <c r="S486">
        <f t="shared" si="212"/>
        <v>1.9935362393793009E-4</v>
      </c>
      <c r="T486" s="41">
        <f t="shared" si="213"/>
        <v>4.6823481494990095E-4</v>
      </c>
      <c r="U486" s="42">
        <f t="shared" si="232"/>
        <v>0.35775004583781239</v>
      </c>
      <c r="V486" s="42">
        <f t="shared" si="233"/>
        <v>0.64826962818318723</v>
      </c>
      <c r="W486" s="42">
        <f t="shared" si="234"/>
        <v>0.64305481952988286</v>
      </c>
      <c r="X486" s="42">
        <f t="shared" si="235"/>
        <v>5.2148086533043703E-3</v>
      </c>
      <c r="Y486" s="42">
        <f t="shared" si="239"/>
        <v>7.2888709801367923E-3</v>
      </c>
      <c r="Z486" s="10">
        <f t="shared" si="236"/>
        <v>15.566700184215625</v>
      </c>
      <c r="AA486">
        <f t="shared" si="214"/>
        <v>4974789.9412821112</v>
      </c>
      <c r="AB486" s="10">
        <f t="shared" si="215"/>
        <v>4.9747899412821113</v>
      </c>
      <c r="AC486" s="10">
        <f t="shared" si="216"/>
        <v>4.8737899412821113</v>
      </c>
      <c r="AD486" s="3">
        <f t="shared" si="217"/>
        <v>706.85858466745628</v>
      </c>
      <c r="AI486" s="94">
        <f t="shared" si="218"/>
        <v>0.64305481952988286</v>
      </c>
    </row>
    <row r="487" spans="2:35">
      <c r="B487" s="39">
        <f t="shared" si="219"/>
        <v>459</v>
      </c>
      <c r="C487" s="42">
        <f t="shared" si="220"/>
        <v>9.9064748201439219</v>
      </c>
      <c r="D487" s="10">
        <f t="shared" si="221"/>
        <v>8.0935251798558845</v>
      </c>
      <c r="E487" s="40">
        <f t="shared" si="222"/>
        <v>33.812949640288231</v>
      </c>
      <c r="F487" s="40">
        <f t="shared" si="223"/>
        <v>50</v>
      </c>
      <c r="G487" s="3">
        <f t="shared" si="224"/>
        <v>186.56115107913951</v>
      </c>
      <c r="H487" s="3">
        <f t="shared" si="225"/>
        <v>116.21860174682885</v>
      </c>
      <c r="I487">
        <f t="shared" ref="I487:I550" si="240">H487/1000^2</f>
        <v>1.1621860174682886E-4</v>
      </c>
      <c r="J487" s="4">
        <f t="shared" si="226"/>
        <v>897.95794365975394</v>
      </c>
      <c r="K487" s="40">
        <f t="shared" si="227"/>
        <v>7.7264562657178555</v>
      </c>
      <c r="L487" s="40">
        <f t="shared" ref="L487:L550" si="241">IF((gstar-K487)&lt;0,0,gstar-K487)</f>
        <v>0</v>
      </c>
      <c r="M487" s="10">
        <f t="shared" si="228"/>
        <v>4.9747899412821113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13.780062641212941</v>
      </c>
      <c r="Q487" s="42">
        <f t="shared" si="230"/>
        <v>0.74378884719063287</v>
      </c>
      <c r="R487" s="4">
        <f t="shared" si="231"/>
        <v>198787.89595735431</v>
      </c>
      <c r="S487">
        <f t="shared" ref="S487:S550" si="242">R487/1000^3</f>
        <v>1.9878789595735431E-4</v>
      </c>
      <c r="T487" s="41">
        <f t="shared" ref="T487:T550" si="243">(vc/1000^3-S487)</f>
        <v>4.6880054293047674E-4</v>
      </c>
      <c r="U487" s="42">
        <f t="shared" si="232"/>
        <v>0.35673481869027013</v>
      </c>
      <c r="V487" s="42">
        <f t="shared" si="233"/>
        <v>0.6481984075529279</v>
      </c>
      <c r="W487" s="42">
        <f t="shared" si="234"/>
        <v>0.64299830300670346</v>
      </c>
      <c r="X487" s="42">
        <f t="shared" si="235"/>
        <v>5.2001045462244377E-3</v>
      </c>
      <c r="Y487" s="42">
        <f t="shared" si="239"/>
        <v>7.2970155347112401E-3</v>
      </c>
      <c r="Z487" s="10">
        <f t="shared" si="236"/>
        <v>15.565288148126974</v>
      </c>
      <c r="AA487">
        <f t="shared" ref="AA487:AA550" si="244">Z487*rat*to+patm*1000000</f>
        <v>4974347.8458345113</v>
      </c>
      <c r="AB487" s="10">
        <f t="shared" ref="AB487:AB550" si="245">AA487/1000000</f>
        <v>4.9743478458345116</v>
      </c>
      <c r="AC487" s="10">
        <f t="shared" ref="AC487:AC550" si="246">AB487-patm</f>
        <v>4.8733478458345116</v>
      </c>
      <c r="AD487" s="3">
        <f t="shared" ref="AD487:AD550" si="247">AC487*1000000/6895</f>
        <v>706.79446640094432</v>
      </c>
      <c r="AI487" s="94">
        <f t="shared" ref="AI487:AI550" si="248">($M487-patm)*1000000*$I487/SQRT(rat*to)*SQRT(k)*(2/(k+1))^((k+1)/2/(k-1))</f>
        <v>0.64299830300670346</v>
      </c>
    </row>
    <row r="488" spans="2:35">
      <c r="B488" s="39">
        <f t="shared" ref="B488:B551" si="249">1+B487</f>
        <v>460</v>
      </c>
      <c r="C488" s="42">
        <f t="shared" ref="C488:C551" si="250">xincp+C487</f>
        <v>9.9280575539568723</v>
      </c>
      <c r="D488" s="10">
        <f t="shared" ref="D488:D551" si="251">(F488-E488)/2</f>
        <v>8.0719424460429359</v>
      </c>
      <c r="E488" s="40">
        <f t="shared" ref="E488:E551" si="252">E487+ci*2*xincp</f>
        <v>33.856115107914128</v>
      </c>
      <c r="F488" s="40">
        <f t="shared" ref="F488:F551" si="253">F487-osi*2*xincp</f>
        <v>50</v>
      </c>
      <c r="G488" s="3">
        <f t="shared" ref="G488:G551" si="254">G487-ei*n*2*xincp</f>
        <v>186.43165467626181</v>
      </c>
      <c r="H488" s="3">
        <f t="shared" ref="H488:H551" si="255">PI()/4*(dto+erate*(two-D488)/two)^2</f>
        <v>116.21860174682885</v>
      </c>
      <c r="I488">
        <f t="shared" si="240"/>
        <v>1.1621860174682886E-4</v>
      </c>
      <c r="J488" s="4">
        <f t="shared" ref="J488:J551" si="256">PI()/4*dc^2-PI()/4*(F488^2-E488^2)</f>
        <v>900.25206563840402</v>
      </c>
      <c r="K488" s="40">
        <f t="shared" ref="K488:K551" si="257">J488/H488</f>
        <v>7.7461959798786548</v>
      </c>
      <c r="L488" s="40">
        <f t="shared" si="241"/>
        <v>0</v>
      </c>
      <c r="M488" s="10">
        <f t="shared" ref="M488:M551" si="258">AB487</f>
        <v>4.9743478458345116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13.779671983582004</v>
      </c>
      <c r="Q488" s="42">
        <f t="shared" ref="Q488:Q551" si="260">xincp/P488+Q487</f>
        <v>0.74535512059965636</v>
      </c>
      <c r="R488" s="4">
        <f t="shared" ref="R488:R551" si="261">PI()/4*(F488^2-E488^2)*G488</f>
        <v>198222.215732018</v>
      </c>
      <c r="S488">
        <f t="shared" si="242"/>
        <v>1.9822221573201798E-4</v>
      </c>
      <c r="T488" s="41">
        <f t="shared" si="243"/>
        <v>4.6936622315581303E-4</v>
      </c>
      <c r="U488" s="42">
        <f t="shared" ref="U488:U551" si="262">rhopgrain*R488/1000^2</f>
        <v>0.35571967724189285</v>
      </c>
      <c r="V488" s="42">
        <f t="shared" ref="V488:V551" si="263">(U487-U488)/(Q488-Q487)</f>
        <v>0.64812531613505375</v>
      </c>
      <c r="W488" s="42">
        <f t="shared" ref="W488:W551" si="264">IF(V488&lt;AI488,IF(AB487&gt;pbd,AI488,0),AI488)</f>
        <v>0.64293997742722675</v>
      </c>
      <c r="X488" s="42">
        <f t="shared" ref="X488:X551" si="265">V488-W488</f>
        <v>5.185338707827003E-3</v>
      </c>
      <c r="Y488" s="42">
        <f t="shared" si="239"/>
        <v>7.3051371928460895E-3</v>
      </c>
      <c r="Z488" s="10">
        <f t="shared" ref="Z488:Z551" si="266">Y488/T488</f>
        <v>15.563832317821134</v>
      </c>
      <c r="AA488">
        <f t="shared" si="244"/>
        <v>4973892.0388223091</v>
      </c>
      <c r="AB488" s="10">
        <f t="shared" si="245"/>
        <v>4.9738920388223091</v>
      </c>
      <c r="AC488" s="10">
        <f t="shared" si="246"/>
        <v>4.8728920388223091</v>
      </c>
      <c r="AD488" s="3">
        <f t="shared" si="247"/>
        <v>706.72835951012462</v>
      </c>
      <c r="AI488" s="94">
        <f t="shared" si="248"/>
        <v>0.64293997742722675</v>
      </c>
    </row>
    <row r="489" spans="2:35">
      <c r="B489" s="39">
        <f t="shared" si="249"/>
        <v>461</v>
      </c>
      <c r="C489" s="42">
        <f t="shared" si="250"/>
        <v>9.9496402877698227</v>
      </c>
      <c r="D489" s="10">
        <f t="shared" si="251"/>
        <v>8.0503597122299873</v>
      </c>
      <c r="E489" s="40">
        <f t="shared" si="252"/>
        <v>33.899280575540025</v>
      </c>
      <c r="F489" s="40">
        <f t="shared" si="253"/>
        <v>50</v>
      </c>
      <c r="G489" s="3">
        <f t="shared" si="254"/>
        <v>186.30215827338412</v>
      </c>
      <c r="H489" s="3">
        <f t="shared" si="255"/>
        <v>116.21860174682885</v>
      </c>
      <c r="I489">
        <f t="shared" si="240"/>
        <v>1.1621860174682886E-4</v>
      </c>
      <c r="J489" s="4">
        <f t="shared" si="256"/>
        <v>902.54911441524064</v>
      </c>
      <c r="K489" s="40">
        <f t="shared" si="257"/>
        <v>7.7659608775999374</v>
      </c>
      <c r="L489" s="40">
        <f t="shared" si="241"/>
        <v>0</v>
      </c>
      <c r="M489" s="10">
        <f t="shared" si="258"/>
        <v>4.9738920388223091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13.779269184971087</v>
      </c>
      <c r="Q489" s="42">
        <f t="shared" si="260"/>
        <v>0.74692143979432668</v>
      </c>
      <c r="R489" s="4">
        <f t="shared" si="261"/>
        <v>197656.58439895071</v>
      </c>
      <c r="S489">
        <f t="shared" si="242"/>
        <v>1.9765658439895072E-4</v>
      </c>
      <c r="T489" s="41">
        <f t="shared" si="243"/>
        <v>4.699318544888803E-4</v>
      </c>
      <c r="U489" s="42">
        <f t="shared" si="262"/>
        <v>0.35470462353313698</v>
      </c>
      <c r="V489" s="42">
        <f t="shared" si="263"/>
        <v>0.64805035411031009</v>
      </c>
      <c r="W489" s="42">
        <f t="shared" si="264"/>
        <v>0.6428798428832937</v>
      </c>
      <c r="X489" s="42">
        <f t="shared" si="265"/>
        <v>5.1705112270163944E-3</v>
      </c>
      <c r="Y489" s="42">
        <f t="shared" si="239"/>
        <v>7.3132358638272237E-3</v>
      </c>
      <c r="Z489" s="10">
        <f t="shared" si="266"/>
        <v>15.562332695623365</v>
      </c>
      <c r="AA489">
        <f t="shared" si="244"/>
        <v>4973422.5209735222</v>
      </c>
      <c r="AB489" s="10">
        <f t="shared" si="245"/>
        <v>4.9734225209735223</v>
      </c>
      <c r="AC489" s="10">
        <f t="shared" si="246"/>
        <v>4.8724225209735224</v>
      </c>
      <c r="AD489" s="3">
        <f t="shared" si="247"/>
        <v>706.66026410058339</v>
      </c>
      <c r="AI489" s="94">
        <f t="shared" si="248"/>
        <v>0.6428798428832937</v>
      </c>
    </row>
    <row r="490" spans="2:35">
      <c r="B490" s="39">
        <f t="shared" si="249"/>
        <v>462</v>
      </c>
      <c r="C490" s="42">
        <f t="shared" si="250"/>
        <v>9.9712230215827731</v>
      </c>
      <c r="D490" s="10">
        <f t="shared" si="251"/>
        <v>8.0287769784170386</v>
      </c>
      <c r="E490" s="40">
        <f t="shared" si="252"/>
        <v>33.942446043165923</v>
      </c>
      <c r="F490" s="40">
        <f t="shared" si="253"/>
        <v>50</v>
      </c>
      <c r="G490" s="3">
        <f t="shared" si="254"/>
        <v>186.17266187050643</v>
      </c>
      <c r="H490" s="3">
        <f t="shared" si="255"/>
        <v>116.21860174682885</v>
      </c>
      <c r="I490">
        <f t="shared" si="240"/>
        <v>1.1621860174682886E-4</v>
      </c>
      <c r="J490" s="4">
        <f t="shared" si="256"/>
        <v>904.84908999026402</v>
      </c>
      <c r="K490" s="40">
        <f t="shared" si="257"/>
        <v>7.7857509588817075</v>
      </c>
      <c r="L490" s="40">
        <f t="shared" si="241"/>
        <v>0</v>
      </c>
      <c r="M490" s="10">
        <f t="shared" si="258"/>
        <v>4.9734225209735223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13.778854243751288</v>
      </c>
      <c r="Q490" s="42">
        <f t="shared" si="260"/>
        <v>0.74848780615767929</v>
      </c>
      <c r="R490" s="4">
        <f t="shared" si="261"/>
        <v>197091.00309518189</v>
      </c>
      <c r="S490">
        <f t="shared" si="242"/>
        <v>1.9709100309518189E-4</v>
      </c>
      <c r="T490" s="41">
        <f t="shared" si="243"/>
        <v>4.704974357926491E-4</v>
      </c>
      <c r="U490" s="42">
        <f t="shared" si="262"/>
        <v>0.35368965960445864</v>
      </c>
      <c r="V490" s="42">
        <f t="shared" si="263"/>
        <v>0.64797352166445454</v>
      </c>
      <c r="W490" s="42">
        <f t="shared" si="264"/>
        <v>0.64281789947095169</v>
      </c>
      <c r="X490" s="42">
        <f t="shared" si="265"/>
        <v>5.1556221935028512E-3</v>
      </c>
      <c r="Y490" s="42">
        <f t="shared" si="239"/>
        <v>7.321311457013281E-3</v>
      </c>
      <c r="Z490" s="10">
        <f t="shared" si="266"/>
        <v>15.560789283960784</v>
      </c>
      <c r="AA490">
        <f t="shared" si="244"/>
        <v>4972939.2930480568</v>
      </c>
      <c r="AB490" s="10">
        <f t="shared" si="245"/>
        <v>4.9729392930480572</v>
      </c>
      <c r="AC490" s="10">
        <f t="shared" si="246"/>
        <v>4.8719392930480572</v>
      </c>
      <c r="AD490" s="3">
        <f t="shared" si="247"/>
        <v>706.59018028253183</v>
      </c>
      <c r="AI490" s="94">
        <f t="shared" si="248"/>
        <v>0.64281789947095169</v>
      </c>
    </row>
    <row r="491" spans="2:35">
      <c r="B491" s="39">
        <f t="shared" si="249"/>
        <v>463</v>
      </c>
      <c r="C491" s="42">
        <f t="shared" si="250"/>
        <v>9.9928057553957235</v>
      </c>
      <c r="D491" s="10">
        <f t="shared" si="251"/>
        <v>8.00719424460409</v>
      </c>
      <c r="E491" s="40">
        <f t="shared" si="252"/>
        <v>33.98561151079182</v>
      </c>
      <c r="F491" s="40">
        <f t="shared" si="253"/>
        <v>50</v>
      </c>
      <c r="G491" s="3">
        <f t="shared" si="254"/>
        <v>186.04316546762874</v>
      </c>
      <c r="H491" s="3">
        <f t="shared" si="255"/>
        <v>116.21860174682885</v>
      </c>
      <c r="I491">
        <f t="shared" si="240"/>
        <v>1.1621860174682886E-4</v>
      </c>
      <c r="J491" s="4">
        <f t="shared" si="256"/>
        <v>907.15199236347394</v>
      </c>
      <c r="K491" s="40">
        <f t="shared" si="257"/>
        <v>7.8055662237239618</v>
      </c>
      <c r="L491" s="40">
        <f t="shared" si="241"/>
        <v>0</v>
      </c>
      <c r="M491" s="10">
        <f t="shared" si="258"/>
        <v>4.9729392930480572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13.778427158253097</v>
      </c>
      <c r="Q491" s="42">
        <f t="shared" si="260"/>
        <v>0.75005422107318886</v>
      </c>
      <c r="R491" s="4">
        <f t="shared" si="261"/>
        <v>196525.47295774109</v>
      </c>
      <c r="S491">
        <f t="shared" si="242"/>
        <v>1.9652547295774108E-4</v>
      </c>
      <c r="T491" s="41">
        <f t="shared" si="243"/>
        <v>4.7106296593008994E-4</v>
      </c>
      <c r="U491" s="42">
        <f t="shared" si="262"/>
        <v>0.35267478749631426</v>
      </c>
      <c r="V491" s="42">
        <f t="shared" si="263"/>
        <v>0.64789481898813039</v>
      </c>
      <c r="W491" s="42">
        <f t="shared" si="264"/>
        <v>0.64275414729045488</v>
      </c>
      <c r="X491" s="42">
        <f t="shared" si="265"/>
        <v>5.140671697675514E-3</v>
      </c>
      <c r="Y491" s="42">
        <f t="shared" si="239"/>
        <v>7.3293638818362579E-3</v>
      </c>
      <c r="Z491" s="10">
        <f t="shared" si="266"/>
        <v>15.559202085361987</v>
      </c>
      <c r="AA491">
        <f t="shared" si="244"/>
        <v>4972442.3558375966</v>
      </c>
      <c r="AB491" s="10">
        <f t="shared" si="245"/>
        <v>4.9724423558375968</v>
      </c>
      <c r="AC491" s="10">
        <f t="shared" si="246"/>
        <v>4.8714423558375968</v>
      </c>
      <c r="AD491" s="3">
        <f t="shared" si="247"/>
        <v>706.5181081707899</v>
      </c>
      <c r="AI491" s="94">
        <f t="shared" si="248"/>
        <v>0.64275414729045488</v>
      </c>
    </row>
    <row r="492" spans="2:35">
      <c r="B492" s="39">
        <f t="shared" si="249"/>
        <v>464</v>
      </c>
      <c r="C492" s="42">
        <f t="shared" si="250"/>
        <v>10.014388489208674</v>
      </c>
      <c r="D492" s="10">
        <f t="shared" si="251"/>
        <v>7.9856115107911414</v>
      </c>
      <c r="E492" s="40">
        <f t="shared" si="252"/>
        <v>34.028776978417717</v>
      </c>
      <c r="F492" s="40">
        <f t="shared" si="253"/>
        <v>50</v>
      </c>
      <c r="G492" s="3">
        <f t="shared" si="254"/>
        <v>185.91366906475105</v>
      </c>
      <c r="H492" s="3">
        <f t="shared" si="255"/>
        <v>116.21860174682885</v>
      </c>
      <c r="I492">
        <f t="shared" si="240"/>
        <v>1.1621860174682886E-4</v>
      </c>
      <c r="J492" s="4">
        <f t="shared" si="256"/>
        <v>909.45782153487062</v>
      </c>
      <c r="K492" s="40">
        <f t="shared" si="257"/>
        <v>7.8254066721267028</v>
      </c>
      <c r="L492" s="40">
        <f t="shared" si="241"/>
        <v>0</v>
      </c>
      <c r="M492" s="10">
        <f t="shared" si="258"/>
        <v>4.9724423558375968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13.777987926766253</v>
      </c>
      <c r="Q492" s="42">
        <f t="shared" si="260"/>
        <v>0.75162068592478171</v>
      </c>
      <c r="R492" s="4">
        <f t="shared" si="261"/>
        <v>195959.99512365783</v>
      </c>
      <c r="S492">
        <f t="shared" si="242"/>
        <v>1.9595999512365785E-4</v>
      </c>
      <c r="T492" s="41">
        <f t="shared" si="243"/>
        <v>4.7162844376417317E-4</v>
      </c>
      <c r="U492" s="42">
        <f t="shared" si="262"/>
        <v>0.35166000924916013</v>
      </c>
      <c r="V492" s="42">
        <f t="shared" si="263"/>
        <v>0.64781424627706075</v>
      </c>
      <c r="W492" s="42">
        <f t="shared" si="264"/>
        <v>0.64268858644625004</v>
      </c>
      <c r="X492" s="42">
        <f t="shared" si="265"/>
        <v>5.1256598308107026E-3</v>
      </c>
      <c r="Y492" s="42">
        <f t="shared" si="239"/>
        <v>7.3373930478024445E-3</v>
      </c>
      <c r="Z492" s="10">
        <f t="shared" si="266"/>
        <v>15.557571102457377</v>
      </c>
      <c r="AA492">
        <f t="shared" si="244"/>
        <v>4971931.7101656925</v>
      </c>
      <c r="AB492" s="10">
        <f t="shared" si="245"/>
        <v>4.9719317101656921</v>
      </c>
      <c r="AC492" s="10">
        <f t="shared" si="246"/>
        <v>4.8709317101656922</v>
      </c>
      <c r="AD492" s="3">
        <f t="shared" si="247"/>
        <v>706.44404788479949</v>
      </c>
      <c r="AI492" s="94">
        <f t="shared" si="248"/>
        <v>0.64268858644625004</v>
      </c>
    </row>
    <row r="493" spans="2:35">
      <c r="B493" s="39">
        <f t="shared" si="249"/>
        <v>465</v>
      </c>
      <c r="C493" s="42">
        <f t="shared" si="250"/>
        <v>10.035971223021624</v>
      </c>
      <c r="D493" s="10">
        <f t="shared" si="251"/>
        <v>7.9640287769781928</v>
      </c>
      <c r="E493" s="40">
        <f t="shared" si="252"/>
        <v>34.071942446043614</v>
      </c>
      <c r="F493" s="40">
        <f t="shared" si="253"/>
        <v>50</v>
      </c>
      <c r="G493" s="3">
        <f t="shared" si="254"/>
        <v>185.78417266187336</v>
      </c>
      <c r="H493" s="3">
        <f t="shared" si="255"/>
        <v>116.21860174682885</v>
      </c>
      <c r="I493">
        <f t="shared" si="240"/>
        <v>1.1621860174682886E-4</v>
      </c>
      <c r="J493" s="4">
        <f t="shared" si="256"/>
        <v>911.76657750445406</v>
      </c>
      <c r="K493" s="40">
        <f t="shared" si="257"/>
        <v>7.8452723040899306</v>
      </c>
      <c r="L493" s="40">
        <f t="shared" si="241"/>
        <v>0</v>
      </c>
      <c r="M493" s="10">
        <f t="shared" si="258"/>
        <v>4.9719317101656921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13.777536547539809</v>
      </c>
      <c r="Q493" s="42">
        <f t="shared" si="260"/>
        <v>0.75318720209684753</v>
      </c>
      <c r="R493" s="4">
        <f t="shared" si="261"/>
        <v>195394.57072996156</v>
      </c>
      <c r="S493">
        <f t="shared" si="242"/>
        <v>1.9539457072996155E-4</v>
      </c>
      <c r="T493" s="41">
        <f t="shared" si="243"/>
        <v>4.7219386815786947E-4</v>
      </c>
      <c r="U493" s="42">
        <f t="shared" si="262"/>
        <v>0.35064532690345251</v>
      </c>
      <c r="V493" s="42">
        <f t="shared" si="263"/>
        <v>0.64773180373204731</v>
      </c>
      <c r="W493" s="42">
        <f t="shared" si="264"/>
        <v>0.64262121704698838</v>
      </c>
      <c r="X493" s="42">
        <f t="shared" si="265"/>
        <v>5.1105866850589265E-3</v>
      </c>
      <c r="Y493" s="42">
        <f t="shared" si="239"/>
        <v>7.3453988644933332E-3</v>
      </c>
      <c r="Z493" s="10">
        <f t="shared" si="266"/>
        <v>15.555896337979409</v>
      </c>
      <c r="AA493">
        <f t="shared" si="244"/>
        <v>4971407.3568878528</v>
      </c>
      <c r="AB493" s="10">
        <f t="shared" si="245"/>
        <v>4.9714073568878527</v>
      </c>
      <c r="AC493" s="10">
        <f t="shared" si="246"/>
        <v>4.8704073568878528</v>
      </c>
      <c r="AD493" s="3">
        <f t="shared" si="247"/>
        <v>706.36799954863704</v>
      </c>
      <c r="AI493" s="94">
        <f t="shared" si="248"/>
        <v>0.64262121704698838</v>
      </c>
    </row>
    <row r="494" spans="2:35">
      <c r="B494" s="39">
        <f t="shared" si="249"/>
        <v>466</v>
      </c>
      <c r="C494" s="42">
        <f t="shared" si="250"/>
        <v>10.057553956834575</v>
      </c>
      <c r="D494" s="10">
        <f t="shared" si="251"/>
        <v>7.9424460431652442</v>
      </c>
      <c r="E494" s="40">
        <f t="shared" si="252"/>
        <v>34.115107913669512</v>
      </c>
      <c r="F494" s="40">
        <f t="shared" si="253"/>
        <v>50</v>
      </c>
      <c r="G494" s="3">
        <f t="shared" si="254"/>
        <v>185.65467625899566</v>
      </c>
      <c r="H494" s="3">
        <f t="shared" si="255"/>
        <v>116.21860174682885</v>
      </c>
      <c r="I494">
        <f t="shared" si="240"/>
        <v>1.1621860174682886E-4</v>
      </c>
      <c r="J494" s="4">
        <f t="shared" si="256"/>
        <v>914.07826027222404</v>
      </c>
      <c r="K494" s="40">
        <f t="shared" si="257"/>
        <v>7.8651631196136433</v>
      </c>
      <c r="L494" s="40">
        <f t="shared" si="241"/>
        <v>0</v>
      </c>
      <c r="M494" s="10">
        <f t="shared" si="258"/>
        <v>4.9714073568878527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13.77707301878216</v>
      </c>
      <c r="Q494" s="42">
        <f t="shared" si="260"/>
        <v>0.75475377097425178</v>
      </c>
      <c r="R494" s="4">
        <f t="shared" si="261"/>
        <v>194829.20091368188</v>
      </c>
      <c r="S494">
        <f t="shared" si="242"/>
        <v>1.9482920091368189E-4</v>
      </c>
      <c r="T494" s="41">
        <f t="shared" si="243"/>
        <v>4.7275923797414913E-4</v>
      </c>
      <c r="U494" s="42">
        <f t="shared" si="262"/>
        <v>0.34963074249964776</v>
      </c>
      <c r="V494" s="42">
        <f t="shared" si="263"/>
        <v>0.64764749155867496</v>
      </c>
      <c r="W494" s="42">
        <f t="shared" si="264"/>
        <v>0.64255203920553683</v>
      </c>
      <c r="X494" s="42">
        <f t="shared" si="265"/>
        <v>5.0954523531381302E-3</v>
      </c>
      <c r="Y494" s="42">
        <f t="shared" si="239"/>
        <v>7.3533812415660553E-3</v>
      </c>
      <c r="Z494" s="10">
        <f t="shared" si="266"/>
        <v>15.554177794761875</v>
      </c>
      <c r="AA494">
        <f t="shared" si="244"/>
        <v>4970869.2968913121</v>
      </c>
      <c r="AB494" s="10">
        <f t="shared" si="245"/>
        <v>4.970869296891312</v>
      </c>
      <c r="AC494" s="10">
        <f t="shared" si="246"/>
        <v>4.869869296891312</v>
      </c>
      <c r="AD494" s="3">
        <f t="shared" si="247"/>
        <v>706.28996329098072</v>
      </c>
      <c r="AI494" s="94">
        <f t="shared" si="248"/>
        <v>0.64255203920553683</v>
      </c>
    </row>
    <row r="495" spans="2:35">
      <c r="B495" s="39">
        <f t="shared" si="249"/>
        <v>467</v>
      </c>
      <c r="C495" s="42">
        <f t="shared" si="250"/>
        <v>10.079136690647525</v>
      </c>
      <c r="D495" s="10">
        <f t="shared" si="251"/>
        <v>7.9208633093522955</v>
      </c>
      <c r="E495" s="40">
        <f t="shared" si="252"/>
        <v>34.158273381295409</v>
      </c>
      <c r="F495" s="40">
        <f t="shared" si="253"/>
        <v>50</v>
      </c>
      <c r="G495" s="3">
        <f t="shared" si="254"/>
        <v>185.52517985611797</v>
      </c>
      <c r="H495" s="3">
        <f t="shared" si="255"/>
        <v>116.21860174682885</v>
      </c>
      <c r="I495">
        <f t="shared" si="240"/>
        <v>1.1621860174682886E-4</v>
      </c>
      <c r="J495" s="4">
        <f t="shared" si="256"/>
        <v>916.39286983818079</v>
      </c>
      <c r="K495" s="40">
        <f t="shared" si="257"/>
        <v>7.8850791186978428</v>
      </c>
      <c r="L495" s="40">
        <f t="shared" si="241"/>
        <v>0</v>
      </c>
      <c r="M495" s="10">
        <f t="shared" si="258"/>
        <v>4.970869296891312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13.776597338660821</v>
      </c>
      <c r="Q495" s="42">
        <f t="shared" si="260"/>
        <v>0.75632039394234729</v>
      </c>
      <c r="R495" s="4">
        <f t="shared" si="261"/>
        <v>194263.88681184821</v>
      </c>
      <c r="S495">
        <f t="shared" si="242"/>
        <v>1.9426388681184821E-4</v>
      </c>
      <c r="T495" s="41">
        <f t="shared" si="243"/>
        <v>4.7332455207598281E-4</v>
      </c>
      <c r="U495" s="42">
        <f t="shared" si="262"/>
        <v>0.34861625807820218</v>
      </c>
      <c r="V495" s="42">
        <f t="shared" si="263"/>
        <v>0.64756130996780725</v>
      </c>
      <c r="W495" s="42">
        <f t="shared" si="264"/>
        <v>0.64248105303894787</v>
      </c>
      <c r="X495" s="42">
        <f t="shared" si="265"/>
        <v>5.0802569288593835E-3</v>
      </c>
      <c r="Y495" s="42">
        <f t="shared" si="239"/>
        <v>7.3613400887546331E-3</v>
      </c>
      <c r="Z495" s="10">
        <f t="shared" si="266"/>
        <v>15.552415475740876</v>
      </c>
      <c r="AA495">
        <f t="shared" si="244"/>
        <v>4970317.5310953353</v>
      </c>
      <c r="AB495" s="10">
        <f t="shared" si="245"/>
        <v>4.9703175310953354</v>
      </c>
      <c r="AC495" s="10">
        <f t="shared" si="246"/>
        <v>4.8693175310953354</v>
      </c>
      <c r="AD495" s="3">
        <f t="shared" si="247"/>
        <v>706.20993924515381</v>
      </c>
      <c r="AI495" s="94">
        <f t="shared" si="248"/>
        <v>0.64248105303894787</v>
      </c>
    </row>
    <row r="496" spans="2:35">
      <c r="B496" s="39">
        <f t="shared" si="249"/>
        <v>468</v>
      </c>
      <c r="C496" s="42">
        <f t="shared" si="250"/>
        <v>10.100719424460475</v>
      </c>
      <c r="D496" s="10">
        <f t="shared" si="251"/>
        <v>7.8992805755393469</v>
      </c>
      <c r="E496" s="40">
        <f t="shared" si="252"/>
        <v>34.201438848921306</v>
      </c>
      <c r="F496" s="40">
        <f t="shared" si="253"/>
        <v>50</v>
      </c>
      <c r="G496" s="3">
        <f t="shared" si="254"/>
        <v>185.39568345324028</v>
      </c>
      <c r="H496" s="3">
        <f t="shared" si="255"/>
        <v>116.21860174682885</v>
      </c>
      <c r="I496">
        <f t="shared" si="240"/>
        <v>1.1621860174682886E-4</v>
      </c>
      <c r="J496" s="4">
        <f t="shared" si="256"/>
        <v>918.71040620232407</v>
      </c>
      <c r="K496" s="40">
        <f t="shared" si="257"/>
        <v>7.9050203013425264</v>
      </c>
      <c r="L496" s="40">
        <f t="shared" si="241"/>
        <v>0</v>
      </c>
      <c r="M496" s="10">
        <f t="shared" si="258"/>
        <v>4.9703175310953354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13.776109505302635</v>
      </c>
      <c r="Q496" s="42">
        <f t="shared" si="260"/>
        <v>0.75788707238698672</v>
      </c>
      <c r="R496" s="4">
        <f t="shared" si="261"/>
        <v>193698.62956149015</v>
      </c>
      <c r="S496">
        <f t="shared" si="242"/>
        <v>1.9369862956149014E-4</v>
      </c>
      <c r="T496" s="41">
        <f t="shared" si="243"/>
        <v>4.7388980932634088E-4</v>
      </c>
      <c r="U496" s="42">
        <f t="shared" si="262"/>
        <v>0.34760187567957213</v>
      </c>
      <c r="V496" s="42">
        <f t="shared" si="263"/>
        <v>0.64747325917509313</v>
      </c>
      <c r="W496" s="42">
        <f t="shared" si="264"/>
        <v>0.64240825866850004</v>
      </c>
      <c r="X496" s="42">
        <f t="shared" si="265"/>
        <v>5.065000506593087E-3</v>
      </c>
      <c r="Y496" s="42">
        <f t="shared" si="239"/>
        <v>7.3692753158703999E-3</v>
      </c>
      <c r="Z496" s="10">
        <f t="shared" si="266"/>
        <v>15.550609383954066</v>
      </c>
      <c r="AA496">
        <f t="shared" si="244"/>
        <v>4969752.0604509842</v>
      </c>
      <c r="AB496" s="10">
        <f t="shared" si="245"/>
        <v>4.9697520604509844</v>
      </c>
      <c r="AC496" s="10">
        <f t="shared" si="246"/>
        <v>4.8687520604509844</v>
      </c>
      <c r="AD496" s="3">
        <f t="shared" si="247"/>
        <v>706.12792754909128</v>
      </c>
      <c r="AI496" s="94">
        <f t="shared" si="248"/>
        <v>0.64240825866850004</v>
      </c>
    </row>
    <row r="497" spans="2:35">
      <c r="B497" s="39">
        <f t="shared" si="249"/>
        <v>469</v>
      </c>
      <c r="C497" s="42">
        <f t="shared" si="250"/>
        <v>10.122302158273426</v>
      </c>
      <c r="D497" s="10">
        <f t="shared" si="251"/>
        <v>7.8776978417263983</v>
      </c>
      <c r="E497" s="40">
        <f t="shared" si="252"/>
        <v>34.244604316547203</v>
      </c>
      <c r="F497" s="40">
        <f t="shared" si="253"/>
        <v>50</v>
      </c>
      <c r="G497" s="3">
        <f t="shared" si="254"/>
        <v>185.26618705036259</v>
      </c>
      <c r="H497" s="3">
        <f t="shared" si="255"/>
        <v>116.21860174682885</v>
      </c>
      <c r="I497">
        <f t="shared" si="240"/>
        <v>1.1621860174682886E-4</v>
      </c>
      <c r="J497" s="4">
        <f t="shared" si="256"/>
        <v>921.03086936465411</v>
      </c>
      <c r="K497" s="40">
        <f t="shared" si="257"/>
        <v>7.9249866675476968</v>
      </c>
      <c r="L497" s="40">
        <f t="shared" si="241"/>
        <v>0</v>
      </c>
      <c r="M497" s="10">
        <f t="shared" si="258"/>
        <v>4.9697520604509844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13.77560951679356</v>
      </c>
      <c r="Q497" s="42">
        <f t="shared" si="260"/>
        <v>0.7594538076945343</v>
      </c>
      <c r="R497" s="4">
        <f t="shared" si="261"/>
        <v>193133.43029963717</v>
      </c>
      <c r="S497">
        <f t="shared" si="242"/>
        <v>1.9313343029963716E-4</v>
      </c>
      <c r="T497" s="41">
        <f t="shared" si="243"/>
        <v>4.7445500858819389E-4</v>
      </c>
      <c r="U497" s="42">
        <f t="shared" si="262"/>
        <v>0.34658759734421385</v>
      </c>
      <c r="V497" s="42">
        <f t="shared" si="263"/>
        <v>0.64738333940142667</v>
      </c>
      <c r="W497" s="42">
        <f t="shared" si="264"/>
        <v>0.64233365621966687</v>
      </c>
      <c r="X497" s="42">
        <f t="shared" si="265"/>
        <v>5.0496831817598009E-3</v>
      </c>
      <c r="Y497" s="42">
        <f t="shared" si="239"/>
        <v>7.3771868328031918E-3</v>
      </c>
      <c r="Z497" s="10">
        <f t="shared" si="266"/>
        <v>15.548759522541506</v>
      </c>
      <c r="AA497">
        <f t="shared" si="244"/>
        <v>4969172.8859413834</v>
      </c>
      <c r="AB497" s="10">
        <f t="shared" si="245"/>
        <v>4.9691728859413837</v>
      </c>
      <c r="AC497" s="10">
        <f t="shared" si="246"/>
        <v>4.8681728859413838</v>
      </c>
      <c r="AD497" s="3">
        <f t="shared" si="247"/>
        <v>706.04392834537828</v>
      </c>
      <c r="AI497" s="94">
        <f t="shared" si="248"/>
        <v>0.64233365621966687</v>
      </c>
    </row>
    <row r="498" spans="2:35">
      <c r="B498" s="39">
        <f t="shared" si="249"/>
        <v>470</v>
      </c>
      <c r="C498" s="42">
        <f t="shared" si="250"/>
        <v>10.143884892086376</v>
      </c>
      <c r="D498" s="10">
        <f t="shared" si="251"/>
        <v>7.8561151079134497</v>
      </c>
      <c r="E498" s="40">
        <f t="shared" si="252"/>
        <v>34.287769784173101</v>
      </c>
      <c r="F498" s="40">
        <f t="shared" si="253"/>
        <v>50</v>
      </c>
      <c r="G498" s="3">
        <f t="shared" si="254"/>
        <v>185.1366906474849</v>
      </c>
      <c r="H498" s="3">
        <f t="shared" si="255"/>
        <v>116.21860174682885</v>
      </c>
      <c r="I498">
        <f t="shared" si="240"/>
        <v>1.1621860174682886E-4</v>
      </c>
      <c r="J498" s="4">
        <f t="shared" si="256"/>
        <v>923.35425932517091</v>
      </c>
      <c r="K498" s="40">
        <f t="shared" si="257"/>
        <v>7.9449782173133539</v>
      </c>
      <c r="L498" s="40">
        <f t="shared" si="241"/>
        <v>0</v>
      </c>
      <c r="M498" s="10">
        <f t="shared" si="258"/>
        <v>4.9691728859413837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13.775097371178838</v>
      </c>
      <c r="Q498" s="42">
        <f t="shared" si="260"/>
        <v>0.76102060125187831</v>
      </c>
      <c r="R498" s="4">
        <f t="shared" si="261"/>
        <v>192568.29016331874</v>
      </c>
      <c r="S498">
        <f t="shared" si="242"/>
        <v>1.9256829016331875E-4</v>
      </c>
      <c r="T498" s="41">
        <f t="shared" si="243"/>
        <v>4.7502014872451224E-4</v>
      </c>
      <c r="U498" s="42">
        <f t="shared" si="262"/>
        <v>0.3455734251125836</v>
      </c>
      <c r="V498" s="42">
        <f t="shared" si="263"/>
        <v>0.64729155087250101</v>
      </c>
      <c r="W498" s="42">
        <f t="shared" si="264"/>
        <v>0.64225724582215205</v>
      </c>
      <c r="X498" s="42">
        <f t="shared" si="265"/>
        <v>5.0343050503489639E-3</v>
      </c>
      <c r="Y498" s="42">
        <f t="shared" si="239"/>
        <v>7.3850745495217833E-3</v>
      </c>
      <c r="Z498" s="10">
        <f t="shared" si="266"/>
        <v>15.546865894744929</v>
      </c>
      <c r="AA498">
        <f t="shared" si="244"/>
        <v>4968580.0085814884</v>
      </c>
      <c r="AB498" s="10">
        <f t="shared" si="245"/>
        <v>4.9685800085814886</v>
      </c>
      <c r="AC498" s="10">
        <f t="shared" si="246"/>
        <v>4.8675800085814886</v>
      </c>
      <c r="AD498" s="3">
        <f t="shared" si="247"/>
        <v>705.95794178121662</v>
      </c>
      <c r="AI498" s="94">
        <f t="shared" si="248"/>
        <v>0.64225724582215205</v>
      </c>
    </row>
    <row r="499" spans="2:35">
      <c r="B499" s="39">
        <f t="shared" si="249"/>
        <v>471</v>
      </c>
      <c r="C499" s="42">
        <f t="shared" si="250"/>
        <v>10.165467625899327</v>
      </c>
      <c r="D499" s="10">
        <f t="shared" si="251"/>
        <v>7.8345323741005011</v>
      </c>
      <c r="E499" s="40">
        <f t="shared" si="252"/>
        <v>34.330935251798998</v>
      </c>
      <c r="F499" s="40">
        <f t="shared" si="253"/>
        <v>50</v>
      </c>
      <c r="G499" s="3">
        <f t="shared" si="254"/>
        <v>185.00719424460721</v>
      </c>
      <c r="H499" s="3">
        <f t="shared" si="255"/>
        <v>116.21860174682885</v>
      </c>
      <c r="I499">
        <f t="shared" si="240"/>
        <v>1.1621860174682886E-4</v>
      </c>
      <c r="J499" s="4">
        <f t="shared" si="256"/>
        <v>925.68057608387426</v>
      </c>
      <c r="K499" s="40">
        <f t="shared" si="257"/>
        <v>7.964994950639495</v>
      </c>
      <c r="L499" s="40">
        <f t="shared" si="241"/>
        <v>0</v>
      </c>
      <c r="M499" s="10">
        <f t="shared" si="258"/>
        <v>4.9685800085814886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13.77457306646277</v>
      </c>
      <c r="Q499" s="42">
        <f t="shared" si="260"/>
        <v>0.76258745444644283</v>
      </c>
      <c r="R499" s="4">
        <f t="shared" si="261"/>
        <v>192003.21028956445</v>
      </c>
      <c r="S499">
        <f t="shared" si="242"/>
        <v>1.9200321028956446E-4</v>
      </c>
      <c r="T499" s="41">
        <f t="shared" si="243"/>
        <v>4.7558522859826656E-4</v>
      </c>
      <c r="U499" s="42">
        <f t="shared" si="262"/>
        <v>0.3445593610251379</v>
      </c>
      <c r="V499" s="42">
        <f t="shared" si="263"/>
        <v>0.6471978938189844</v>
      </c>
      <c r="W499" s="42">
        <f t="shared" si="264"/>
        <v>0.6421790276098579</v>
      </c>
      <c r="X499" s="42">
        <f t="shared" si="265"/>
        <v>5.0188662091265046E-3</v>
      </c>
      <c r="Y499" s="42">
        <f t="shared" si="239"/>
        <v>7.3929383760746453E-3</v>
      </c>
      <c r="Z499" s="10">
        <f t="shared" si="266"/>
        <v>15.544928503907684</v>
      </c>
      <c r="AA499">
        <f t="shared" si="244"/>
        <v>4967973.4294180721</v>
      </c>
      <c r="AB499" s="10">
        <f t="shared" si="245"/>
        <v>4.9679734294180724</v>
      </c>
      <c r="AC499" s="10">
        <f t="shared" si="246"/>
        <v>4.8669734294180724</v>
      </c>
      <c r="AD499" s="3">
        <f t="shared" si="247"/>
        <v>705.86996800842235</v>
      </c>
      <c r="AI499" s="94">
        <f t="shared" si="248"/>
        <v>0.6421790276098579</v>
      </c>
    </row>
    <row r="500" spans="2:35">
      <c r="B500" s="39">
        <f t="shared" si="249"/>
        <v>472</v>
      </c>
      <c r="C500" s="42">
        <f t="shared" si="250"/>
        <v>10.187050359712277</v>
      </c>
      <c r="D500" s="10">
        <f t="shared" si="251"/>
        <v>7.8129496402875525</v>
      </c>
      <c r="E500" s="40">
        <f t="shared" si="252"/>
        <v>34.374100719424895</v>
      </c>
      <c r="F500" s="40">
        <f t="shared" si="253"/>
        <v>50</v>
      </c>
      <c r="G500" s="3">
        <f t="shared" si="254"/>
        <v>184.87769784172951</v>
      </c>
      <c r="H500" s="3">
        <f t="shared" si="255"/>
        <v>116.21860174682885</v>
      </c>
      <c r="I500">
        <f t="shared" si="240"/>
        <v>1.1621860174682886E-4</v>
      </c>
      <c r="J500" s="4">
        <f t="shared" si="256"/>
        <v>928.00981964076414</v>
      </c>
      <c r="K500" s="40">
        <f t="shared" si="257"/>
        <v>7.9850368675261221</v>
      </c>
      <c r="L500" s="40">
        <f t="shared" si="241"/>
        <v>0</v>
      </c>
      <c r="M500" s="10">
        <f t="shared" si="258"/>
        <v>4.9679734294180724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13.774036600608666</v>
      </c>
      <c r="Q500" s="42">
        <f t="shared" si="260"/>
        <v>0.76415436866620001</v>
      </c>
      <c r="R500" s="4">
        <f t="shared" si="261"/>
        <v>191438.19181540378</v>
      </c>
      <c r="S500">
        <f t="shared" si="242"/>
        <v>1.9143819181540378E-4</v>
      </c>
      <c r="T500" s="41">
        <f t="shared" si="243"/>
        <v>4.7615024707242724E-4</v>
      </c>
      <c r="U500" s="42">
        <f t="shared" si="262"/>
        <v>0.34354540712233284</v>
      </c>
      <c r="V500" s="42">
        <f t="shared" si="263"/>
        <v>0.64710236847693525</v>
      </c>
      <c r="W500" s="42">
        <f t="shared" si="264"/>
        <v>0.64209900172088552</v>
      </c>
      <c r="X500" s="42">
        <f t="shared" si="265"/>
        <v>5.0033667560497319E-3</v>
      </c>
      <c r="Y500" s="42">
        <f t="shared" si="239"/>
        <v>7.4007782225913596E-3</v>
      </c>
      <c r="Z500" s="10">
        <f t="shared" si="266"/>
        <v>15.54294735347607</v>
      </c>
      <c r="AA500">
        <f t="shared" si="244"/>
        <v>4967353.1495301379</v>
      </c>
      <c r="AB500" s="10">
        <f t="shared" si="245"/>
        <v>4.9673531495301377</v>
      </c>
      <c r="AC500" s="10">
        <f t="shared" si="246"/>
        <v>4.8663531495301378</v>
      </c>
      <c r="AD500" s="3">
        <f t="shared" si="247"/>
        <v>705.7800071834863</v>
      </c>
      <c r="AI500" s="94">
        <f t="shared" si="248"/>
        <v>0.64209900172088552</v>
      </c>
    </row>
    <row r="501" spans="2:35">
      <c r="B501" s="39">
        <f t="shared" si="249"/>
        <v>473</v>
      </c>
      <c r="C501" s="42">
        <f t="shared" si="250"/>
        <v>10.208633093525227</v>
      </c>
      <c r="D501" s="10">
        <f t="shared" si="251"/>
        <v>7.7913669064746038</v>
      </c>
      <c r="E501" s="40">
        <f t="shared" si="252"/>
        <v>34.417266187050792</v>
      </c>
      <c r="F501" s="40">
        <f t="shared" si="253"/>
        <v>50</v>
      </c>
      <c r="G501" s="3">
        <f t="shared" si="254"/>
        <v>184.74820143885182</v>
      </c>
      <c r="H501" s="3">
        <f t="shared" si="255"/>
        <v>116.21860174682885</v>
      </c>
      <c r="I501">
        <f t="shared" si="240"/>
        <v>1.1621860174682886E-4</v>
      </c>
      <c r="J501" s="4">
        <f t="shared" si="256"/>
        <v>930.341989995841</v>
      </c>
      <c r="K501" s="40">
        <f t="shared" si="257"/>
        <v>8.0051039679732376</v>
      </c>
      <c r="L501" s="40">
        <f t="shared" si="241"/>
        <v>0</v>
      </c>
      <c r="M501" s="10">
        <f t="shared" si="258"/>
        <v>4.9673531495301377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13.773487971539149</v>
      </c>
      <c r="Q501" s="42">
        <f t="shared" si="260"/>
        <v>0.76572134529968217</v>
      </c>
      <c r="R501" s="4">
        <f t="shared" si="261"/>
        <v>190873.23587786619</v>
      </c>
      <c r="S501">
        <f t="shared" si="242"/>
        <v>1.9087323587786619E-4</v>
      </c>
      <c r="T501" s="41">
        <f t="shared" si="243"/>
        <v>4.767152030099648E-4</v>
      </c>
      <c r="U501" s="42">
        <f t="shared" si="262"/>
        <v>0.34253156544462476</v>
      </c>
      <c r="V501" s="42">
        <f t="shared" si="263"/>
        <v>0.64700497508702548</v>
      </c>
      <c r="W501" s="42">
        <f t="shared" si="264"/>
        <v>0.64201716829758737</v>
      </c>
      <c r="X501" s="42">
        <f t="shared" si="265"/>
        <v>4.9878067894381095E-3</v>
      </c>
      <c r="Y501" s="42">
        <f t="shared" si="239"/>
        <v>7.4085939992827327E-3</v>
      </c>
      <c r="Z501" s="10">
        <f t="shared" si="266"/>
        <v>15.540922446997921</v>
      </c>
      <c r="AA501">
        <f t="shared" si="244"/>
        <v>4966719.1700284807</v>
      </c>
      <c r="AB501" s="10">
        <f t="shared" si="245"/>
        <v>4.9667191700284805</v>
      </c>
      <c r="AC501" s="10">
        <f t="shared" si="246"/>
        <v>4.8657191700284805</v>
      </c>
      <c r="AD501" s="3">
        <f t="shared" si="247"/>
        <v>705.6880594675099</v>
      </c>
      <c r="AI501" s="94">
        <f t="shared" si="248"/>
        <v>0.64201716829758737</v>
      </c>
    </row>
    <row r="502" spans="2:35">
      <c r="B502" s="39">
        <f t="shared" si="249"/>
        <v>474</v>
      </c>
      <c r="C502" s="42">
        <f t="shared" si="250"/>
        <v>10.230215827338178</v>
      </c>
      <c r="D502" s="10">
        <f t="shared" si="251"/>
        <v>7.7697841726616552</v>
      </c>
      <c r="E502" s="40">
        <f t="shared" si="252"/>
        <v>34.46043165467669</v>
      </c>
      <c r="F502" s="40">
        <f t="shared" si="253"/>
        <v>50</v>
      </c>
      <c r="G502" s="3">
        <f t="shared" si="254"/>
        <v>184.61870503597413</v>
      </c>
      <c r="H502" s="3">
        <f t="shared" si="255"/>
        <v>116.21860174682885</v>
      </c>
      <c r="I502">
        <f t="shared" si="240"/>
        <v>1.1621860174682886E-4</v>
      </c>
      <c r="J502" s="4">
        <f t="shared" si="256"/>
        <v>932.67708714910441</v>
      </c>
      <c r="K502" s="40">
        <f t="shared" si="257"/>
        <v>8.0251962519808373</v>
      </c>
      <c r="L502" s="40">
        <f t="shared" si="241"/>
        <v>0</v>
      </c>
      <c r="M502" s="10">
        <f t="shared" si="258"/>
        <v>4.9667191700284805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13.772927177135754</v>
      </c>
      <c r="Q502" s="42">
        <f t="shared" si="260"/>
        <v>0.76728838573599401</v>
      </c>
      <c r="R502" s="4">
        <f t="shared" si="261"/>
        <v>190308.34361398127</v>
      </c>
      <c r="S502">
        <f t="shared" si="242"/>
        <v>1.9030834361398127E-4</v>
      </c>
      <c r="T502" s="41">
        <f t="shared" si="243"/>
        <v>4.7728009527384975E-4</v>
      </c>
      <c r="U502" s="42">
        <f t="shared" si="262"/>
        <v>0.3415178380324701</v>
      </c>
      <c r="V502" s="42">
        <f t="shared" si="263"/>
        <v>0.64690571389501317</v>
      </c>
      <c r="W502" s="42">
        <f t="shared" si="264"/>
        <v>0.64193352748651056</v>
      </c>
      <c r="X502" s="42">
        <f t="shared" si="265"/>
        <v>4.9721864085026102E-3</v>
      </c>
      <c r="Y502" s="42">
        <f t="shared" si="239"/>
        <v>7.4163856164417364E-3</v>
      </c>
      <c r="Z502" s="10">
        <f t="shared" si="266"/>
        <v>15.538853788122937</v>
      </c>
      <c r="AA502">
        <f t="shared" si="244"/>
        <v>4966071.4920557868</v>
      </c>
      <c r="AB502" s="10">
        <f t="shared" si="245"/>
        <v>4.9660714920557867</v>
      </c>
      <c r="AC502" s="10">
        <f t="shared" si="246"/>
        <v>4.8650714920557867</v>
      </c>
      <c r="AD502" s="3">
        <f t="shared" si="247"/>
        <v>705.59412502622001</v>
      </c>
      <c r="AI502" s="94">
        <f t="shared" si="248"/>
        <v>0.64193352748651056</v>
      </c>
    </row>
    <row r="503" spans="2:35">
      <c r="B503" s="39">
        <f t="shared" si="249"/>
        <v>475</v>
      </c>
      <c r="C503" s="42">
        <f t="shared" si="250"/>
        <v>10.251798561151128</v>
      </c>
      <c r="D503" s="10">
        <f t="shared" si="251"/>
        <v>7.7482014388487066</v>
      </c>
      <c r="E503" s="40">
        <f t="shared" si="252"/>
        <v>34.503597122302587</v>
      </c>
      <c r="F503" s="40">
        <f t="shared" si="253"/>
        <v>50</v>
      </c>
      <c r="G503" s="3">
        <f t="shared" si="254"/>
        <v>184.48920863309644</v>
      </c>
      <c r="H503" s="3">
        <f t="shared" si="255"/>
        <v>116.21860174682885</v>
      </c>
      <c r="I503">
        <f t="shared" si="240"/>
        <v>1.1621860174682886E-4</v>
      </c>
      <c r="J503" s="4">
        <f t="shared" si="256"/>
        <v>935.01511110055435</v>
      </c>
      <c r="K503" s="40">
        <f t="shared" si="257"/>
        <v>8.0453137195489202</v>
      </c>
      <c r="L503" s="40">
        <f t="shared" si="241"/>
        <v>0</v>
      </c>
      <c r="M503" s="10">
        <f t="shared" si="258"/>
        <v>4.9660714920557867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13.772354215238954</v>
      </c>
      <c r="Q503" s="42">
        <f t="shared" si="260"/>
        <v>0.76885549136482456</v>
      </c>
      <c r="R503" s="4">
        <f t="shared" si="261"/>
        <v>189743.5161607785</v>
      </c>
      <c r="S503">
        <f t="shared" si="242"/>
        <v>1.8974351616077851E-4</v>
      </c>
      <c r="T503" s="41">
        <f t="shared" si="243"/>
        <v>4.7784492272705248E-4</v>
      </c>
      <c r="U503" s="42">
        <f t="shared" si="262"/>
        <v>0.34050422692632498</v>
      </c>
      <c r="V503" s="42">
        <f t="shared" si="263"/>
        <v>0.6468045851520039</v>
      </c>
      <c r="W503" s="42">
        <f t="shared" si="264"/>
        <v>0.64184807943840949</v>
      </c>
      <c r="X503" s="42">
        <f t="shared" si="265"/>
        <v>4.9565057135944057E-3</v>
      </c>
      <c r="Y503" s="42">
        <f t="shared" si="239"/>
        <v>7.4241529844448406E-3</v>
      </c>
      <c r="Z503" s="10">
        <f t="shared" si="266"/>
        <v>15.536741380603839</v>
      </c>
      <c r="AA503">
        <f t="shared" si="244"/>
        <v>4965410.1167869996</v>
      </c>
      <c r="AB503" s="10">
        <f t="shared" si="245"/>
        <v>4.965410116787</v>
      </c>
      <c r="AC503" s="10">
        <f t="shared" si="246"/>
        <v>4.864410116787</v>
      </c>
      <c r="AD503" s="3">
        <f t="shared" si="247"/>
        <v>705.49820403002172</v>
      </c>
      <c r="AI503" s="94">
        <f t="shared" si="248"/>
        <v>0.64184807943840949</v>
      </c>
    </row>
    <row r="504" spans="2:35">
      <c r="B504" s="39">
        <f t="shared" si="249"/>
        <v>476</v>
      </c>
      <c r="C504" s="42">
        <f t="shared" si="250"/>
        <v>10.273381294964079</v>
      </c>
      <c r="D504" s="10">
        <f t="shared" si="251"/>
        <v>7.726618705035758</v>
      </c>
      <c r="E504" s="40">
        <f t="shared" si="252"/>
        <v>34.546762589928484</v>
      </c>
      <c r="F504" s="40">
        <f t="shared" si="253"/>
        <v>50</v>
      </c>
      <c r="G504" s="3">
        <f t="shared" si="254"/>
        <v>184.35971223021875</v>
      </c>
      <c r="H504" s="3">
        <f t="shared" si="255"/>
        <v>116.21860174682885</v>
      </c>
      <c r="I504">
        <f t="shared" si="240"/>
        <v>1.1621860174682886E-4</v>
      </c>
      <c r="J504" s="4">
        <f t="shared" si="256"/>
        <v>937.35606185019105</v>
      </c>
      <c r="K504" s="40">
        <f t="shared" si="257"/>
        <v>8.0654563706774915</v>
      </c>
      <c r="L504" s="40">
        <f t="shared" si="241"/>
        <v>0</v>
      </c>
      <c r="M504" s="10">
        <f t="shared" si="258"/>
        <v>4.965410116787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13.771769083648447</v>
      </c>
      <c r="Q504" s="42">
        <f t="shared" si="260"/>
        <v>0.77042266357645972</v>
      </c>
      <c r="R504" s="4">
        <f t="shared" si="261"/>
        <v>189178.75465528737</v>
      </c>
      <c r="S504">
        <f t="shared" si="242"/>
        <v>1.8917875465528737E-4</v>
      </c>
      <c r="T504" s="41">
        <f t="shared" si="243"/>
        <v>4.7840968423254362E-4</v>
      </c>
      <c r="U504" s="42">
        <f t="shared" si="262"/>
        <v>0.33949073416664594</v>
      </c>
      <c r="V504" s="42">
        <f t="shared" si="263"/>
        <v>0.64670158911354514</v>
      </c>
      <c r="W504" s="42">
        <f t="shared" si="264"/>
        <v>0.64176082430829429</v>
      </c>
      <c r="X504" s="42">
        <f t="shared" si="265"/>
        <v>4.9407648052508524E-3</v>
      </c>
      <c r="Y504" s="42">
        <f t="shared" si="239"/>
        <v>7.431896013751855E-3</v>
      </c>
      <c r="Z504" s="10">
        <f t="shared" si="266"/>
        <v>15.534585228294388</v>
      </c>
      <c r="AA504">
        <f t="shared" si="244"/>
        <v>4964735.0454286952</v>
      </c>
      <c r="AB504" s="10">
        <f t="shared" si="245"/>
        <v>4.9647350454286956</v>
      </c>
      <c r="AC504" s="10">
        <f t="shared" si="246"/>
        <v>4.8637350454286956</v>
      </c>
      <c r="AD504" s="3">
        <f t="shared" si="247"/>
        <v>705.40029665390796</v>
      </c>
      <c r="AI504" s="94">
        <f t="shared" si="248"/>
        <v>0.64176082430829429</v>
      </c>
    </row>
    <row r="505" spans="2:35">
      <c r="B505" s="39">
        <f t="shared" si="249"/>
        <v>477</v>
      </c>
      <c r="C505" s="42">
        <f t="shared" si="250"/>
        <v>10.294964028777029</v>
      </c>
      <c r="D505" s="10">
        <f t="shared" si="251"/>
        <v>7.7050359712228094</v>
      </c>
      <c r="E505" s="40">
        <f t="shared" si="252"/>
        <v>34.589928057554381</v>
      </c>
      <c r="F505" s="40">
        <f t="shared" si="253"/>
        <v>50</v>
      </c>
      <c r="G505" s="3">
        <f t="shared" si="254"/>
        <v>184.23021582734106</v>
      </c>
      <c r="H505" s="3">
        <f t="shared" si="255"/>
        <v>116.21860174682885</v>
      </c>
      <c r="I505">
        <f t="shared" si="240"/>
        <v>1.1621860174682886E-4</v>
      </c>
      <c r="J505" s="4">
        <f t="shared" si="256"/>
        <v>939.69993939801441</v>
      </c>
      <c r="K505" s="40">
        <f t="shared" si="257"/>
        <v>8.0856242053665479</v>
      </c>
      <c r="L505" s="40">
        <f t="shared" si="241"/>
        <v>0</v>
      </c>
      <c r="M505" s="10">
        <f t="shared" si="258"/>
        <v>4.9647350454286956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13.771171780122566</v>
      </c>
      <c r="Q505" s="42">
        <f t="shared" si="260"/>
        <v>0.77198990376179399</v>
      </c>
      <c r="R505" s="4">
        <f t="shared" si="261"/>
        <v>188614.06023453744</v>
      </c>
      <c r="S505">
        <f t="shared" si="242"/>
        <v>1.8861406023453744E-4</v>
      </c>
      <c r="T505" s="41">
        <f t="shared" si="243"/>
        <v>4.7897437865329357E-4</v>
      </c>
      <c r="U505" s="42">
        <f t="shared" si="262"/>
        <v>0.33847736179388915</v>
      </c>
      <c r="V505" s="42">
        <f t="shared" si="263"/>
        <v>0.64659672604084117</v>
      </c>
      <c r="W505" s="42">
        <f t="shared" si="264"/>
        <v>0.64167176225534839</v>
      </c>
      <c r="X505" s="42">
        <f t="shared" si="265"/>
        <v>4.9249637854927864E-3</v>
      </c>
      <c r="Y505" s="42">
        <f t="shared" si="239"/>
        <v>7.4396146149077955E-3</v>
      </c>
      <c r="Z505" s="10">
        <f t="shared" si="266"/>
        <v>15.532385335151661</v>
      </c>
      <c r="AA505">
        <f t="shared" si="244"/>
        <v>4964046.2792197978</v>
      </c>
      <c r="AB505" s="10">
        <f t="shared" si="245"/>
        <v>4.9640462792197981</v>
      </c>
      <c r="AC505" s="10">
        <f t="shared" si="246"/>
        <v>4.8630462792197982</v>
      </c>
      <c r="AD505" s="3">
        <f t="shared" si="247"/>
        <v>705.30040307756315</v>
      </c>
      <c r="AI505" s="94">
        <f t="shared" si="248"/>
        <v>0.64167176225534839</v>
      </c>
    </row>
    <row r="506" spans="2:35">
      <c r="B506" s="39">
        <f t="shared" si="249"/>
        <v>478</v>
      </c>
      <c r="C506" s="42">
        <f t="shared" si="250"/>
        <v>10.316546762589979</v>
      </c>
      <c r="D506" s="10">
        <f t="shared" si="251"/>
        <v>7.6834532374098607</v>
      </c>
      <c r="E506" s="40">
        <f t="shared" si="252"/>
        <v>34.633093525180279</v>
      </c>
      <c r="F506" s="40">
        <f t="shared" si="253"/>
        <v>50</v>
      </c>
      <c r="G506" s="3">
        <f t="shared" si="254"/>
        <v>184.10071942446336</v>
      </c>
      <c r="H506" s="3">
        <f t="shared" si="255"/>
        <v>116.21860174682885</v>
      </c>
      <c r="I506">
        <f t="shared" si="240"/>
        <v>1.1621860174682886E-4</v>
      </c>
      <c r="J506" s="4">
        <f t="shared" si="256"/>
        <v>942.04674374402441</v>
      </c>
      <c r="K506" s="40">
        <f t="shared" si="257"/>
        <v>8.105817223616091</v>
      </c>
      <c r="L506" s="40">
        <f t="shared" si="241"/>
        <v>0</v>
      </c>
      <c r="M506" s="10">
        <f t="shared" si="258"/>
        <v>4.9640462792197981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13.770562302378861</v>
      </c>
      <c r="Q506" s="42">
        <f t="shared" si="260"/>
        <v>0.77355721331234306</v>
      </c>
      <c r="R506" s="4">
        <f t="shared" si="261"/>
        <v>188049.43403555817</v>
      </c>
      <c r="S506">
        <f t="shared" si="242"/>
        <v>1.8804943403555817E-4</v>
      </c>
      <c r="T506" s="41">
        <f t="shared" si="243"/>
        <v>4.7953900485227284E-4</v>
      </c>
      <c r="U506" s="42">
        <f t="shared" si="262"/>
        <v>0.33746411184851088</v>
      </c>
      <c r="V506" s="42">
        <f t="shared" si="263"/>
        <v>0.64648999619973146</v>
      </c>
      <c r="W506" s="42">
        <f t="shared" si="264"/>
        <v>0.64158089344302272</v>
      </c>
      <c r="X506" s="42">
        <f t="shared" si="265"/>
        <v>4.9091027567087497E-3</v>
      </c>
      <c r="Y506" s="42">
        <f t="shared" si="239"/>
        <v>7.4473086985430122E-3</v>
      </c>
      <c r="Z506" s="10">
        <f t="shared" si="266"/>
        <v>15.530141705234668</v>
      </c>
      <c r="AA506">
        <f t="shared" si="244"/>
        <v>4963343.8194311466</v>
      </c>
      <c r="AB506" s="10">
        <f t="shared" si="245"/>
        <v>4.963343819431147</v>
      </c>
      <c r="AC506" s="10">
        <f t="shared" si="246"/>
        <v>4.862343819431147</v>
      </c>
      <c r="AD506" s="3">
        <f t="shared" si="247"/>
        <v>705.19852348530048</v>
      </c>
      <c r="AI506" s="94">
        <f t="shared" si="248"/>
        <v>0.64158089344302272</v>
      </c>
    </row>
    <row r="507" spans="2:35">
      <c r="B507" s="39">
        <f t="shared" si="249"/>
        <v>479</v>
      </c>
      <c r="C507" s="42">
        <f t="shared" si="250"/>
        <v>10.33812949640293</v>
      </c>
      <c r="D507" s="10">
        <f t="shared" si="251"/>
        <v>7.6618705035969121</v>
      </c>
      <c r="E507" s="40">
        <f t="shared" si="252"/>
        <v>34.676258992806176</v>
      </c>
      <c r="F507" s="40">
        <f t="shared" si="253"/>
        <v>50</v>
      </c>
      <c r="G507" s="3">
        <f t="shared" si="254"/>
        <v>183.97122302158567</v>
      </c>
      <c r="H507" s="3">
        <f t="shared" si="255"/>
        <v>116.21860174682885</v>
      </c>
      <c r="I507">
        <f t="shared" si="240"/>
        <v>1.1621860174682886E-4</v>
      </c>
      <c r="J507" s="4">
        <f t="shared" si="256"/>
        <v>944.39647488822118</v>
      </c>
      <c r="K507" s="40">
        <f t="shared" si="257"/>
        <v>8.1260354254261191</v>
      </c>
      <c r="L507" s="40">
        <f t="shared" si="241"/>
        <v>0</v>
      </c>
      <c r="M507" s="10">
        <f t="shared" si="258"/>
        <v>4.963343819431147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13.769940648093669</v>
      </c>
      <c r="Q507" s="42">
        <f t="shared" si="260"/>
        <v>0.77512459362025588</v>
      </c>
      <c r="R507" s="4">
        <f t="shared" si="261"/>
        <v>187484.87719537909</v>
      </c>
      <c r="S507">
        <f t="shared" si="242"/>
        <v>1.8748487719537907E-4</v>
      </c>
      <c r="T507" s="41">
        <f t="shared" si="243"/>
        <v>4.8010356169245194E-4</v>
      </c>
      <c r="U507" s="42">
        <f t="shared" si="262"/>
        <v>0.33645098637096754</v>
      </c>
      <c r="V507" s="42">
        <f t="shared" si="263"/>
        <v>0.6463813998610588</v>
      </c>
      <c r="W507" s="42">
        <f t="shared" si="264"/>
        <v>0.64148821803897882</v>
      </c>
      <c r="X507" s="42">
        <f t="shared" si="265"/>
        <v>4.8931818220799839E-3</v>
      </c>
      <c r="Y507" s="42">
        <f t="shared" si="239"/>
        <v>7.4549781753739776E-3</v>
      </c>
      <c r="Z507" s="10">
        <f t="shared" si="266"/>
        <v>15.527854342704375</v>
      </c>
      <c r="AA507">
        <f t="shared" si="244"/>
        <v>4962627.6673655016</v>
      </c>
      <c r="AB507" s="10">
        <f t="shared" si="245"/>
        <v>4.9626276673655019</v>
      </c>
      <c r="AC507" s="10">
        <f t="shared" si="246"/>
        <v>4.8616276673655019</v>
      </c>
      <c r="AD507" s="3">
        <f t="shared" si="247"/>
        <v>705.09465806606261</v>
      </c>
      <c r="AI507" s="94">
        <f t="shared" si="248"/>
        <v>0.64148821803897882</v>
      </c>
    </row>
    <row r="508" spans="2:35">
      <c r="B508" s="39">
        <f t="shared" si="249"/>
        <v>480</v>
      </c>
      <c r="C508" s="42">
        <f t="shared" si="250"/>
        <v>10.35971223021588</v>
      </c>
      <c r="D508" s="10">
        <f t="shared" si="251"/>
        <v>7.6402877697839635</v>
      </c>
      <c r="E508" s="40">
        <f t="shared" si="252"/>
        <v>34.719424460432073</v>
      </c>
      <c r="F508" s="40">
        <f t="shared" si="253"/>
        <v>50</v>
      </c>
      <c r="G508" s="3">
        <f t="shared" si="254"/>
        <v>183.84172661870798</v>
      </c>
      <c r="H508" s="3">
        <f t="shared" si="255"/>
        <v>116.21860174682885</v>
      </c>
      <c r="I508">
        <f t="shared" si="240"/>
        <v>1.1621860174682886E-4</v>
      </c>
      <c r="J508" s="4">
        <f t="shared" si="256"/>
        <v>946.74913283060459</v>
      </c>
      <c r="K508" s="40">
        <f t="shared" si="257"/>
        <v>8.146278810796634</v>
      </c>
      <c r="L508" s="40">
        <f t="shared" si="241"/>
        <v>0</v>
      </c>
      <c r="M508" s="10">
        <f t="shared" si="258"/>
        <v>4.9626276673655019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13.769306814902082</v>
      </c>
      <c r="Q508" s="42">
        <f t="shared" si="260"/>
        <v>0.77669204607832676</v>
      </c>
      <c r="R508" s="4">
        <f t="shared" si="261"/>
        <v>186920.39085102972</v>
      </c>
      <c r="S508">
        <f t="shared" si="242"/>
        <v>1.8692039085102972E-4</v>
      </c>
      <c r="T508" s="41">
        <f t="shared" si="243"/>
        <v>4.8066804803680128E-4</v>
      </c>
      <c r="U508" s="42">
        <f t="shared" si="262"/>
        <v>0.33543798740171538</v>
      </c>
      <c r="V508" s="42">
        <f t="shared" si="263"/>
        <v>0.6462709373009613</v>
      </c>
      <c r="W508" s="42">
        <f t="shared" si="264"/>
        <v>0.64139373621508988</v>
      </c>
      <c r="X508" s="42">
        <f t="shared" si="265"/>
        <v>4.8772010858714188E-3</v>
      </c>
      <c r="Y508" s="42">
        <f t="shared" si="239"/>
        <v>7.4626229562045326E-3</v>
      </c>
      <c r="Z508" s="10">
        <f t="shared" si="266"/>
        <v>15.525523251824664</v>
      </c>
      <c r="AA508">
        <f t="shared" si="244"/>
        <v>4961897.824357844</v>
      </c>
      <c r="AB508" s="10">
        <f t="shared" si="245"/>
        <v>4.9618978243578438</v>
      </c>
      <c r="AC508" s="10">
        <f t="shared" si="246"/>
        <v>4.8608978243578438</v>
      </c>
      <c r="AD508" s="3">
        <f t="shared" si="247"/>
        <v>704.98880701346536</v>
      </c>
      <c r="AI508" s="94">
        <f t="shared" si="248"/>
        <v>0.64139373621508988</v>
      </c>
    </row>
    <row r="509" spans="2:35">
      <c r="B509" s="39">
        <f t="shared" si="249"/>
        <v>481</v>
      </c>
      <c r="C509" s="42">
        <f t="shared" si="250"/>
        <v>10.381294964028831</v>
      </c>
      <c r="D509" s="10">
        <f t="shared" si="251"/>
        <v>7.6187050359710149</v>
      </c>
      <c r="E509" s="40">
        <f t="shared" si="252"/>
        <v>34.76258992805797</v>
      </c>
      <c r="F509" s="40">
        <f t="shared" si="253"/>
        <v>50</v>
      </c>
      <c r="G509" s="3">
        <f t="shared" si="254"/>
        <v>183.71223021583029</v>
      </c>
      <c r="H509" s="3">
        <f t="shared" si="255"/>
        <v>116.21860174682885</v>
      </c>
      <c r="I509">
        <f t="shared" si="240"/>
        <v>1.1621860174682886E-4</v>
      </c>
      <c r="J509" s="4">
        <f t="shared" si="256"/>
        <v>949.10471757117443</v>
      </c>
      <c r="K509" s="40">
        <f t="shared" si="257"/>
        <v>8.166547379727632</v>
      </c>
      <c r="L509" s="40">
        <f t="shared" si="241"/>
        <v>0</v>
      </c>
      <c r="M509" s="10">
        <f t="shared" si="258"/>
        <v>4.9618978243578438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13.768660800398163</v>
      </c>
      <c r="Q509" s="42">
        <f t="shared" si="260"/>
        <v>0.77825957208000773</v>
      </c>
      <c r="R509" s="4">
        <f t="shared" si="261"/>
        <v>186355.97613953959</v>
      </c>
      <c r="S509">
        <f t="shared" si="242"/>
        <v>1.8635597613953959E-4</v>
      </c>
      <c r="T509" s="41">
        <f t="shared" si="243"/>
        <v>4.8123246274829146E-4</v>
      </c>
      <c r="U509" s="42">
        <f t="shared" si="262"/>
        <v>0.33442511698121075</v>
      </c>
      <c r="V509" s="42">
        <f t="shared" si="263"/>
        <v>0.64615860880039888</v>
      </c>
      <c r="W509" s="42">
        <f t="shared" si="264"/>
        <v>0.64129744814747935</v>
      </c>
      <c r="X509" s="42">
        <f t="shared" si="265"/>
        <v>4.8611606529195273E-3</v>
      </c>
      <c r="Y509" s="42">
        <f t="shared" si="239"/>
        <v>7.4702429519263322E-3</v>
      </c>
      <c r="Z509" s="10">
        <f t="shared" si="266"/>
        <v>15.523148436961621</v>
      </c>
      <c r="AA509">
        <f t="shared" si="244"/>
        <v>4961154.2917751558</v>
      </c>
      <c r="AB509" s="10">
        <f t="shared" si="245"/>
        <v>4.9611542917751557</v>
      </c>
      <c r="AC509" s="10">
        <f t="shared" si="246"/>
        <v>4.8601542917751557</v>
      </c>
      <c r="AD509" s="3">
        <f t="shared" si="247"/>
        <v>704.88097052576586</v>
      </c>
      <c r="AI509" s="94">
        <f t="shared" si="248"/>
        <v>0.64129744814747935</v>
      </c>
    </row>
    <row r="510" spans="2:35">
      <c r="B510" s="39">
        <f t="shared" si="249"/>
        <v>482</v>
      </c>
      <c r="C510" s="42">
        <f t="shared" si="250"/>
        <v>10.402877697841781</v>
      </c>
      <c r="D510" s="10">
        <f t="shared" si="251"/>
        <v>7.5971223021580663</v>
      </c>
      <c r="E510" s="40">
        <f t="shared" si="252"/>
        <v>34.805755395683867</v>
      </c>
      <c r="F510" s="40">
        <f t="shared" si="253"/>
        <v>50</v>
      </c>
      <c r="G510" s="3">
        <f t="shared" si="254"/>
        <v>183.5827338129526</v>
      </c>
      <c r="H510" s="3">
        <f t="shared" si="255"/>
        <v>116.21860174682885</v>
      </c>
      <c r="I510">
        <f t="shared" si="240"/>
        <v>1.1621860174682886E-4</v>
      </c>
      <c r="J510" s="4">
        <f t="shared" si="256"/>
        <v>951.46322910993115</v>
      </c>
      <c r="K510" s="40">
        <f t="shared" si="257"/>
        <v>8.1868411322191186</v>
      </c>
      <c r="L510" s="40">
        <f t="shared" si="241"/>
        <v>0</v>
      </c>
      <c r="M510" s="10">
        <f t="shared" si="258"/>
        <v>4.9611542917751557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13.76800260213469</v>
      </c>
      <c r="Q510" s="42">
        <f t="shared" si="260"/>
        <v>0.77982717301942095</v>
      </c>
      <c r="R510" s="4">
        <f t="shared" si="261"/>
        <v>185791.63419793817</v>
      </c>
      <c r="S510">
        <f t="shared" si="242"/>
        <v>1.8579163419793818E-4</v>
      </c>
      <c r="T510" s="41">
        <f t="shared" si="243"/>
        <v>4.8179680468989284E-4</v>
      </c>
      <c r="U510" s="42">
        <f t="shared" si="262"/>
        <v>0.3334123771499099</v>
      </c>
      <c r="V510" s="42">
        <f t="shared" si="263"/>
        <v>0.64604441464543561</v>
      </c>
      <c r="W510" s="42">
        <f t="shared" si="264"/>
        <v>0.64119935401649319</v>
      </c>
      <c r="X510" s="42">
        <f t="shared" si="265"/>
        <v>4.8450606289424103E-3</v>
      </c>
      <c r="Y510" s="42">
        <f t="shared" si="239"/>
        <v>7.4778380735197767E-3</v>
      </c>
      <c r="Z510" s="10">
        <f t="shared" si="266"/>
        <v>15.520729902583863</v>
      </c>
      <c r="AA510">
        <f t="shared" si="244"/>
        <v>4960397.0710165193</v>
      </c>
      <c r="AB510" s="10">
        <f t="shared" si="245"/>
        <v>4.9603970710165193</v>
      </c>
      <c r="AC510" s="10">
        <f t="shared" si="246"/>
        <v>4.8593970710165193</v>
      </c>
      <c r="AD510" s="3">
        <f t="shared" si="247"/>
        <v>704.77114880587658</v>
      </c>
      <c r="AI510" s="94">
        <f t="shared" si="248"/>
        <v>0.64119935401649319</v>
      </c>
    </row>
    <row r="511" spans="2:35">
      <c r="B511" s="39">
        <f t="shared" si="249"/>
        <v>483</v>
      </c>
      <c r="C511" s="42">
        <f t="shared" si="250"/>
        <v>10.424460431654731</v>
      </c>
      <c r="D511" s="10">
        <f t="shared" si="251"/>
        <v>7.5755395683451177</v>
      </c>
      <c r="E511" s="40">
        <f t="shared" si="252"/>
        <v>34.848920863309765</v>
      </c>
      <c r="F511" s="40">
        <f t="shared" si="253"/>
        <v>50</v>
      </c>
      <c r="G511" s="3">
        <f t="shared" si="254"/>
        <v>183.45323741007491</v>
      </c>
      <c r="H511" s="3">
        <f t="shared" si="255"/>
        <v>116.21860174682885</v>
      </c>
      <c r="I511">
        <f t="shared" si="240"/>
        <v>1.1621860174682886E-4</v>
      </c>
      <c r="J511" s="4">
        <f t="shared" si="256"/>
        <v>953.82466744687451</v>
      </c>
      <c r="K511" s="40">
        <f t="shared" si="257"/>
        <v>8.2071600682710901</v>
      </c>
      <c r="L511" s="40">
        <f t="shared" si="241"/>
        <v>0</v>
      </c>
      <c r="M511" s="10">
        <f t="shared" si="258"/>
        <v>4.9603970710165193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13.76733221762322</v>
      </c>
      <c r="Q511" s="42">
        <f t="shared" si="260"/>
        <v>0.78139485029137068</v>
      </c>
      <c r="R511" s="4">
        <f t="shared" si="261"/>
        <v>185227.36616325501</v>
      </c>
      <c r="S511">
        <f t="shared" si="242"/>
        <v>1.8522736616325501E-4</v>
      </c>
      <c r="T511" s="41">
        <f t="shared" si="243"/>
        <v>4.8236107272457598E-4</v>
      </c>
      <c r="U511" s="42">
        <f t="shared" si="262"/>
        <v>0.33239976994826925</v>
      </c>
      <c r="V511" s="42">
        <f t="shared" si="263"/>
        <v>0.645928355127112</v>
      </c>
      <c r="W511" s="42">
        <f t="shared" si="264"/>
        <v>0.6410994540067122</v>
      </c>
      <c r="X511" s="42">
        <f t="shared" si="265"/>
        <v>4.8289011203997978E-3</v>
      </c>
      <c r="Y511" s="42">
        <f t="shared" si="239"/>
        <v>7.4854082320547199E-3</v>
      </c>
      <c r="Z511" s="10">
        <f t="shared" si="266"/>
        <v>15.51826765326236</v>
      </c>
      <c r="AA511">
        <f t="shared" si="244"/>
        <v>4959626.1635130625</v>
      </c>
      <c r="AB511" s="10">
        <f t="shared" si="245"/>
        <v>4.9596261635130627</v>
      </c>
      <c r="AC511" s="10">
        <f t="shared" si="246"/>
        <v>4.8586261635130628</v>
      </c>
      <c r="AD511" s="3">
        <f t="shared" si="247"/>
        <v>704.65934206135785</v>
      </c>
      <c r="AI511" s="94">
        <f t="shared" si="248"/>
        <v>0.6410994540067122</v>
      </c>
    </row>
    <row r="512" spans="2:35">
      <c r="B512" s="39">
        <f t="shared" si="249"/>
        <v>484</v>
      </c>
      <c r="C512" s="42">
        <f t="shared" si="250"/>
        <v>10.446043165467682</v>
      </c>
      <c r="D512" s="10">
        <f t="shared" si="251"/>
        <v>7.553956834532169</v>
      </c>
      <c r="E512" s="40">
        <f t="shared" si="252"/>
        <v>34.892086330935662</v>
      </c>
      <c r="F512" s="40">
        <f t="shared" si="253"/>
        <v>50</v>
      </c>
      <c r="G512" s="3">
        <f t="shared" si="254"/>
        <v>183.32374100719721</v>
      </c>
      <c r="H512" s="3">
        <f t="shared" si="255"/>
        <v>116.21860174682885</v>
      </c>
      <c r="I512">
        <f t="shared" si="240"/>
        <v>1.1621860174682886E-4</v>
      </c>
      <c r="J512" s="4">
        <f t="shared" si="256"/>
        <v>956.18903258200476</v>
      </c>
      <c r="K512" s="40">
        <f t="shared" si="257"/>
        <v>8.2275041878835484</v>
      </c>
      <c r="L512" s="40">
        <f t="shared" si="241"/>
        <v>0</v>
      </c>
      <c r="M512" s="10">
        <f t="shared" si="258"/>
        <v>4.9596261635130627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13.766649644333972</v>
      </c>
      <c r="Q512" s="42">
        <f t="shared" si="260"/>
        <v>0.78296260529135597</v>
      </c>
      <c r="R512" s="4">
        <f t="shared" si="261"/>
        <v>184663.17317251951</v>
      </c>
      <c r="S512">
        <f t="shared" si="242"/>
        <v>1.8466317317251951E-4</v>
      </c>
      <c r="T512" s="41">
        <f t="shared" si="243"/>
        <v>4.829252657153115E-4</v>
      </c>
      <c r="U512" s="42">
        <f t="shared" si="262"/>
        <v>0.33138729741674489</v>
      </c>
      <c r="V512" s="42">
        <f t="shared" si="263"/>
        <v>0.64581043054167531</v>
      </c>
      <c r="W512" s="42">
        <f t="shared" si="264"/>
        <v>0.64099774830694478</v>
      </c>
      <c r="X512" s="42">
        <f t="shared" si="265"/>
        <v>4.8126822347305254E-3</v>
      </c>
      <c r="Y512" s="42">
        <f t="shared" si="239"/>
        <v>7.4929533386915593E-3</v>
      </c>
      <c r="Z512" s="10">
        <f t="shared" si="266"/>
        <v>15.515761693671083</v>
      </c>
      <c r="AA512">
        <f t="shared" si="244"/>
        <v>4958841.5707281632</v>
      </c>
      <c r="AB512" s="10">
        <f t="shared" si="245"/>
        <v>4.958841570728163</v>
      </c>
      <c r="AC512" s="10">
        <f t="shared" si="246"/>
        <v>4.857841570728163</v>
      </c>
      <c r="AD512" s="3">
        <f t="shared" si="247"/>
        <v>704.54555050444719</v>
      </c>
      <c r="AI512" s="94">
        <f t="shared" si="248"/>
        <v>0.64099774830694478</v>
      </c>
    </row>
    <row r="513" spans="2:35">
      <c r="B513" s="39">
        <f t="shared" si="249"/>
        <v>485</v>
      </c>
      <c r="C513" s="42">
        <f t="shared" si="250"/>
        <v>10.467625899280632</v>
      </c>
      <c r="D513" s="10">
        <f t="shared" si="251"/>
        <v>7.5323741007192204</v>
      </c>
      <c r="E513" s="40">
        <f t="shared" si="252"/>
        <v>34.935251798561559</v>
      </c>
      <c r="F513" s="40">
        <f t="shared" si="253"/>
        <v>50</v>
      </c>
      <c r="G513" s="3">
        <f t="shared" si="254"/>
        <v>183.19424460431952</v>
      </c>
      <c r="H513" s="3">
        <f t="shared" si="255"/>
        <v>116.21860174682885</v>
      </c>
      <c r="I513">
        <f t="shared" si="240"/>
        <v>1.1621860174682886E-4</v>
      </c>
      <c r="J513" s="4">
        <f t="shared" si="256"/>
        <v>958.55632451532142</v>
      </c>
      <c r="K513" s="40">
        <f t="shared" si="257"/>
        <v>8.2478734910564917</v>
      </c>
      <c r="L513" s="40">
        <f t="shared" si="241"/>
        <v>0</v>
      </c>
      <c r="M513" s="10">
        <f t="shared" si="258"/>
        <v>4.958841570728163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13.765954879695968</v>
      </c>
      <c r="Q513" s="42">
        <f t="shared" si="260"/>
        <v>0.78453043941558243</v>
      </c>
      <c r="R513" s="4">
        <f t="shared" si="261"/>
        <v>184099.05636276136</v>
      </c>
      <c r="S513">
        <f t="shared" si="242"/>
        <v>1.8409905636276137E-4</v>
      </c>
      <c r="T513" s="41">
        <f t="shared" si="243"/>
        <v>4.8348938252506965E-4</v>
      </c>
      <c r="U513" s="42">
        <f t="shared" si="262"/>
        <v>0.33037496159579338</v>
      </c>
      <c r="V513" s="42">
        <f t="shared" si="263"/>
        <v>0.64569064119010455</v>
      </c>
      <c r="W513" s="42">
        <f t="shared" si="264"/>
        <v>0.64089423711025406</v>
      </c>
      <c r="X513" s="42">
        <f t="shared" si="265"/>
        <v>4.7964040798504914E-3</v>
      </c>
      <c r="Y513" s="42">
        <f t="shared" si="239"/>
        <v>7.500473304681528E-3</v>
      </c>
      <c r="Z513" s="10">
        <f t="shared" si="266"/>
        <v>15.513212028585999</v>
      </c>
      <c r="AA513">
        <f t="shared" si="244"/>
        <v>4958043.2941571325</v>
      </c>
      <c r="AB513" s="10">
        <f t="shared" si="245"/>
        <v>4.9580432941571324</v>
      </c>
      <c r="AC513" s="10">
        <f t="shared" si="246"/>
        <v>4.8570432941571324</v>
      </c>
      <c r="AD513" s="3">
        <f t="shared" si="247"/>
        <v>704.4297743520134</v>
      </c>
      <c r="AI513" s="94">
        <f t="shared" si="248"/>
        <v>0.64089423711025406</v>
      </c>
    </row>
    <row r="514" spans="2:35">
      <c r="B514" s="39">
        <f t="shared" si="249"/>
        <v>486</v>
      </c>
      <c r="C514" s="42">
        <f t="shared" si="250"/>
        <v>10.489208633093583</v>
      </c>
      <c r="D514" s="10">
        <f t="shared" si="251"/>
        <v>7.5107913669062718</v>
      </c>
      <c r="E514" s="40">
        <f t="shared" si="252"/>
        <v>34.978417266187456</v>
      </c>
      <c r="F514" s="40">
        <f t="shared" si="253"/>
        <v>50</v>
      </c>
      <c r="G514" s="3">
        <f t="shared" si="254"/>
        <v>183.06474820144183</v>
      </c>
      <c r="H514" s="3">
        <f t="shared" si="255"/>
        <v>116.21860174682885</v>
      </c>
      <c r="I514">
        <f t="shared" si="240"/>
        <v>1.1621860174682886E-4</v>
      </c>
      <c r="J514" s="4">
        <f t="shared" si="256"/>
        <v>960.92654324682485</v>
      </c>
      <c r="K514" s="40">
        <f t="shared" si="257"/>
        <v>8.2682679777899217</v>
      </c>
      <c r="L514" s="40">
        <f t="shared" si="241"/>
        <v>0</v>
      </c>
      <c r="M514" s="10">
        <f t="shared" si="258"/>
        <v>4.9580432941571324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13.765247921096693</v>
      </c>
      <c r="Q514" s="42">
        <f t="shared" si="260"/>
        <v>0.78609835406097517</v>
      </c>
      <c r="R514" s="4">
        <f t="shared" si="261"/>
        <v>183535.01687100995</v>
      </c>
      <c r="S514">
        <f t="shared" si="242"/>
        <v>1.8353501687100996E-4</v>
      </c>
      <c r="T514" s="41">
        <f t="shared" si="243"/>
        <v>4.8405342201682103E-4</v>
      </c>
      <c r="U514" s="42">
        <f t="shared" si="262"/>
        <v>0.32936276452587093</v>
      </c>
      <c r="V514" s="42">
        <f t="shared" si="263"/>
        <v>0.64556898737871449</v>
      </c>
      <c r="W514" s="42">
        <f t="shared" si="264"/>
        <v>0.64078892061391612</v>
      </c>
      <c r="X514" s="42">
        <f t="shared" si="265"/>
        <v>4.780066764798363E-3</v>
      </c>
      <c r="Y514" s="42">
        <f t="shared" si="239"/>
        <v>7.50796804136801E-3</v>
      </c>
      <c r="Z514" s="10">
        <f t="shared" si="266"/>
        <v>15.51061866288615</v>
      </c>
      <c r="AA514">
        <f t="shared" si="244"/>
        <v>4957231.3353275536</v>
      </c>
      <c r="AB514" s="10">
        <f t="shared" si="245"/>
        <v>4.9572313353275534</v>
      </c>
      <c r="AC514" s="10">
        <f t="shared" si="246"/>
        <v>4.8562313353275535</v>
      </c>
      <c r="AD514" s="3">
        <f t="shared" si="247"/>
        <v>704.31201382560607</v>
      </c>
      <c r="AI514" s="94">
        <f t="shared" si="248"/>
        <v>0.64078892061391612</v>
      </c>
    </row>
    <row r="515" spans="2:35">
      <c r="B515" s="39">
        <f t="shared" si="249"/>
        <v>487</v>
      </c>
      <c r="C515" s="42">
        <f t="shared" si="250"/>
        <v>10.510791366906533</v>
      </c>
      <c r="D515" s="10">
        <f t="shared" si="251"/>
        <v>7.4892086330933232</v>
      </c>
      <c r="E515" s="40">
        <f t="shared" si="252"/>
        <v>35.021582733813354</v>
      </c>
      <c r="F515" s="40">
        <f t="shared" si="253"/>
        <v>50</v>
      </c>
      <c r="G515" s="3">
        <f t="shared" si="254"/>
        <v>182.93525179856414</v>
      </c>
      <c r="H515" s="3">
        <f t="shared" si="255"/>
        <v>116.21860174682885</v>
      </c>
      <c r="I515">
        <f t="shared" si="240"/>
        <v>1.1621860174682886E-4</v>
      </c>
      <c r="J515" s="4">
        <f t="shared" si="256"/>
        <v>963.29968877651481</v>
      </c>
      <c r="K515" s="40">
        <f t="shared" si="257"/>
        <v>8.288687648083835</v>
      </c>
      <c r="L515" s="40">
        <f t="shared" si="241"/>
        <v>0</v>
      </c>
      <c r="M515" s="10">
        <f t="shared" si="258"/>
        <v>4.9572313353275534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13.764528765882353</v>
      </c>
      <c r="Q515" s="42">
        <f t="shared" si="260"/>
        <v>0.78766635062519075</v>
      </c>
      <c r="R515" s="4">
        <f t="shared" si="261"/>
        <v>182971.05583429485</v>
      </c>
      <c r="S515">
        <f t="shared" si="242"/>
        <v>1.8297105583429485E-4</v>
      </c>
      <c r="T515" s="41">
        <f t="shared" si="243"/>
        <v>4.8461738305353617E-4</v>
      </c>
      <c r="U515" s="42">
        <f t="shared" si="262"/>
        <v>0.32835070824743384</v>
      </c>
      <c r="V515" s="42">
        <f t="shared" si="263"/>
        <v>0.64544546941873626</v>
      </c>
      <c r="W515" s="42">
        <f t="shared" si="264"/>
        <v>0.64068179901946487</v>
      </c>
      <c r="X515" s="42">
        <f t="shared" si="265"/>
        <v>4.7636703992713914E-3</v>
      </c>
      <c r="Y515" s="42">
        <f t="shared" si="239"/>
        <v>7.5154374601871226E-3</v>
      </c>
      <c r="Z515" s="10">
        <f t="shared" si="266"/>
        <v>15.507981601553249</v>
      </c>
      <c r="AA515">
        <f t="shared" si="244"/>
        <v>4956405.6957991533</v>
      </c>
      <c r="AB515" s="10">
        <f t="shared" si="245"/>
        <v>4.9564056957991536</v>
      </c>
      <c r="AC515" s="10">
        <f t="shared" si="246"/>
        <v>4.8554056957991536</v>
      </c>
      <c r="AD515" s="3">
        <f t="shared" si="247"/>
        <v>704.19226915143634</v>
      </c>
      <c r="AI515" s="94">
        <f t="shared" si="248"/>
        <v>0.64068179901946487</v>
      </c>
    </row>
    <row r="516" spans="2:35">
      <c r="B516" s="39">
        <f t="shared" si="249"/>
        <v>488</v>
      </c>
      <c r="C516" s="42">
        <f t="shared" si="250"/>
        <v>10.532374100719483</v>
      </c>
      <c r="D516" s="10">
        <f t="shared" si="251"/>
        <v>7.4676258992803746</v>
      </c>
      <c r="E516" s="40">
        <f t="shared" si="252"/>
        <v>35.064748201439251</v>
      </c>
      <c r="F516" s="40">
        <f t="shared" si="253"/>
        <v>50</v>
      </c>
      <c r="G516" s="3">
        <f t="shared" si="254"/>
        <v>182.80575539568645</v>
      </c>
      <c r="H516" s="3">
        <f t="shared" si="255"/>
        <v>116.21860174682885</v>
      </c>
      <c r="I516">
        <f t="shared" si="240"/>
        <v>1.1621860174682886E-4</v>
      </c>
      <c r="J516" s="4">
        <f t="shared" si="256"/>
        <v>965.67576110439154</v>
      </c>
      <c r="K516" s="40">
        <f t="shared" si="257"/>
        <v>8.3091325019382367</v>
      </c>
      <c r="L516" s="40">
        <f t="shared" si="241"/>
        <v>0</v>
      </c>
      <c r="M516" s="10">
        <f t="shared" si="258"/>
        <v>4.9564056957991536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13.763797411357702</v>
      </c>
      <c r="Q516" s="42">
        <f t="shared" si="260"/>
        <v>0.78923443050662956</v>
      </c>
      <c r="R516" s="4">
        <f t="shared" si="261"/>
        <v>182407.17438964554</v>
      </c>
      <c r="S516">
        <f t="shared" si="242"/>
        <v>1.8240717438964554E-4</v>
      </c>
      <c r="T516" s="41">
        <f t="shared" si="243"/>
        <v>4.8518126449818551E-4</v>
      </c>
      <c r="U516" s="42">
        <f t="shared" si="262"/>
        <v>0.32733879480093842</v>
      </c>
      <c r="V516" s="42">
        <f t="shared" si="263"/>
        <v>0.64532008762648851</v>
      </c>
      <c r="W516" s="42">
        <f t="shared" si="264"/>
        <v>0.64057287253267481</v>
      </c>
      <c r="X516" s="42">
        <f t="shared" si="265"/>
        <v>4.7472150938137059E-3</v>
      </c>
      <c r="Y516" s="42">
        <f t="shared" si="239"/>
        <v>7.5228814726685947E-3</v>
      </c>
      <c r="Z516" s="10">
        <f t="shared" si="266"/>
        <v>15.505300849671883</v>
      </c>
      <c r="AA516">
        <f t="shared" si="244"/>
        <v>4955566.3771638703</v>
      </c>
      <c r="AB516" s="10">
        <f t="shared" si="245"/>
        <v>4.9555663771638701</v>
      </c>
      <c r="AC516" s="10">
        <f t="shared" si="246"/>
        <v>4.8545663771638701</v>
      </c>
      <c r="AD516" s="3">
        <f t="shared" si="247"/>
        <v>704.07054056038726</v>
      </c>
      <c r="AI516" s="94">
        <f t="shared" si="248"/>
        <v>0.64057287253267481</v>
      </c>
    </row>
    <row r="517" spans="2:35">
      <c r="B517" s="39">
        <f t="shared" si="249"/>
        <v>489</v>
      </c>
      <c r="C517" s="42">
        <f t="shared" si="250"/>
        <v>10.553956834532434</v>
      </c>
      <c r="D517" s="10">
        <f t="shared" si="251"/>
        <v>7.446043165467426</v>
      </c>
      <c r="E517" s="40">
        <f t="shared" si="252"/>
        <v>35.107913669065148</v>
      </c>
      <c r="F517" s="40">
        <f t="shared" si="253"/>
        <v>50</v>
      </c>
      <c r="G517" s="3">
        <f t="shared" si="254"/>
        <v>182.67625899280876</v>
      </c>
      <c r="H517" s="3">
        <f t="shared" si="255"/>
        <v>116.21860174682885</v>
      </c>
      <c r="I517">
        <f t="shared" si="240"/>
        <v>1.1621860174682886E-4</v>
      </c>
      <c r="J517" s="4">
        <f t="shared" si="256"/>
        <v>968.05476023045492</v>
      </c>
      <c r="K517" s="40">
        <f t="shared" si="257"/>
        <v>8.3296025393531234</v>
      </c>
      <c r="L517" s="40">
        <f t="shared" si="241"/>
        <v>0</v>
      </c>
      <c r="M517" s="10">
        <f t="shared" si="258"/>
        <v>4.9555663771638701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13.763053854786053</v>
      </c>
      <c r="Q517" s="42">
        <f t="shared" si="260"/>
        <v>0.79080259510444839</v>
      </c>
      <c r="R517" s="4">
        <f t="shared" si="261"/>
        <v>181843.37367409153</v>
      </c>
      <c r="S517">
        <f t="shared" si="242"/>
        <v>1.8184337367409153E-4</v>
      </c>
      <c r="T517" s="41">
        <f t="shared" si="243"/>
        <v>4.8574506521373946E-4</v>
      </c>
      <c r="U517" s="42">
        <f t="shared" si="262"/>
        <v>0.3263270262268409</v>
      </c>
      <c r="V517" s="42">
        <f t="shared" si="263"/>
        <v>0.64519284232330532</v>
      </c>
      <c r="W517" s="42">
        <f t="shared" si="264"/>
        <v>0.64046214136357005</v>
      </c>
      <c r="X517" s="42">
        <f t="shared" si="265"/>
        <v>4.7307009597352678E-3</v>
      </c>
      <c r="Y517" s="42">
        <f t="shared" si="239"/>
        <v>7.5302999904365191E-3</v>
      </c>
      <c r="Z517" s="10">
        <f t="shared" si="266"/>
        <v>15.502576412429443</v>
      </c>
      <c r="AA517">
        <f t="shared" si="244"/>
        <v>4954713.3810458286</v>
      </c>
      <c r="AB517" s="10">
        <f t="shared" si="245"/>
        <v>4.9547133810458286</v>
      </c>
      <c r="AC517" s="10">
        <f t="shared" si="246"/>
        <v>4.8537133810458286</v>
      </c>
      <c r="AD517" s="3">
        <f t="shared" si="247"/>
        <v>703.9468282880099</v>
      </c>
      <c r="AI517" s="94">
        <f t="shared" si="248"/>
        <v>0.64046214136357005</v>
      </c>
    </row>
    <row r="518" spans="2:35">
      <c r="B518" s="39">
        <f t="shared" si="249"/>
        <v>490</v>
      </c>
      <c r="C518" s="42">
        <f t="shared" si="250"/>
        <v>10.575539568345384</v>
      </c>
      <c r="D518" s="10">
        <f t="shared" si="251"/>
        <v>7.4244604316544773</v>
      </c>
      <c r="E518" s="40">
        <f t="shared" si="252"/>
        <v>35.151079136691045</v>
      </c>
      <c r="F518" s="40">
        <f t="shared" si="253"/>
        <v>50</v>
      </c>
      <c r="G518" s="3">
        <f t="shared" si="254"/>
        <v>182.54676258993106</v>
      </c>
      <c r="H518" s="3">
        <f t="shared" si="255"/>
        <v>116.21860174682885</v>
      </c>
      <c r="I518">
        <f t="shared" si="240"/>
        <v>1.1621860174682886E-4</v>
      </c>
      <c r="J518" s="4">
        <f t="shared" si="256"/>
        <v>970.43668615470494</v>
      </c>
      <c r="K518" s="40">
        <f t="shared" si="257"/>
        <v>8.3500977603284952</v>
      </c>
      <c r="L518" s="40">
        <f t="shared" si="241"/>
        <v>0</v>
      </c>
      <c r="M518" s="10">
        <f t="shared" si="258"/>
        <v>4.9547133810458286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13.7622980933892</v>
      </c>
      <c r="Q518" s="42">
        <f t="shared" si="260"/>
        <v>0.79237084581857276</v>
      </c>
      <c r="R518" s="4">
        <f t="shared" si="261"/>
        <v>181279.65482466234</v>
      </c>
      <c r="S518">
        <f t="shared" si="242"/>
        <v>1.8127965482466233E-4</v>
      </c>
      <c r="T518" s="41">
        <f t="shared" si="243"/>
        <v>4.8630878406316869E-4</v>
      </c>
      <c r="U518" s="42">
        <f t="shared" si="262"/>
        <v>0.32531540456559777</v>
      </c>
      <c r="V518" s="42">
        <f t="shared" si="263"/>
        <v>0.64506373383542503</v>
      </c>
      <c r="W518" s="42">
        <f t="shared" si="264"/>
        <v>0.64034960572642119</v>
      </c>
      <c r="X518" s="42">
        <f t="shared" si="265"/>
        <v>4.7141281090038456E-3</v>
      </c>
      <c r="Y518" s="42">
        <f t="shared" si="239"/>
        <v>7.5376929252099385E-3</v>
      </c>
      <c r="Z518" s="10">
        <f t="shared" si="266"/>
        <v>15.499808295115715</v>
      </c>
      <c r="AA518">
        <f t="shared" si="244"/>
        <v>4953846.7091012103</v>
      </c>
      <c r="AB518" s="10">
        <f t="shared" si="245"/>
        <v>4.9538467091012102</v>
      </c>
      <c r="AC518" s="10">
        <f t="shared" si="246"/>
        <v>4.8528467091012102</v>
      </c>
      <c r="AD518" s="3">
        <f t="shared" si="247"/>
        <v>703.82113257450476</v>
      </c>
      <c r="AI518" s="94">
        <f t="shared" si="248"/>
        <v>0.64034960572642119</v>
      </c>
    </row>
    <row r="519" spans="2:35">
      <c r="B519" s="39">
        <f t="shared" si="249"/>
        <v>491</v>
      </c>
      <c r="C519" s="42">
        <f t="shared" si="250"/>
        <v>10.597122302158335</v>
      </c>
      <c r="D519" s="10">
        <f t="shared" si="251"/>
        <v>7.4028776978415287</v>
      </c>
      <c r="E519" s="40">
        <f t="shared" si="252"/>
        <v>35.194244604316943</v>
      </c>
      <c r="F519" s="40">
        <f t="shared" si="253"/>
        <v>50</v>
      </c>
      <c r="G519" s="3">
        <f t="shared" si="254"/>
        <v>182.41726618705337</v>
      </c>
      <c r="H519" s="3">
        <f t="shared" si="255"/>
        <v>116.21860174682885</v>
      </c>
      <c r="I519">
        <f t="shared" si="240"/>
        <v>1.1621860174682886E-4</v>
      </c>
      <c r="J519" s="4">
        <f t="shared" si="256"/>
        <v>972.82153887714162</v>
      </c>
      <c r="K519" s="40">
        <f t="shared" si="257"/>
        <v>8.3706181648643536</v>
      </c>
      <c r="L519" s="40">
        <f t="shared" si="241"/>
        <v>0</v>
      </c>
      <c r="M519" s="10">
        <f t="shared" si="258"/>
        <v>4.9538467091012102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13.761530124347237</v>
      </c>
      <c r="Q519" s="42">
        <f t="shared" si="260"/>
        <v>0.7939391840497092</v>
      </c>
      <c r="R519" s="4">
        <f t="shared" si="261"/>
        <v>180716.01897838747</v>
      </c>
      <c r="S519">
        <f t="shared" si="242"/>
        <v>1.8071601897838747E-4</v>
      </c>
      <c r="T519" s="41">
        <f t="shared" si="243"/>
        <v>4.8687241990944354E-4</v>
      </c>
      <c r="U519" s="42">
        <f t="shared" si="262"/>
        <v>0.32430393185766521</v>
      </c>
      <c r="V519" s="42">
        <f t="shared" si="263"/>
        <v>0.64493276249449594</v>
      </c>
      <c r="W519" s="42">
        <f t="shared" si="264"/>
        <v>0.6402352658397279</v>
      </c>
      <c r="X519" s="42">
        <f t="shared" si="265"/>
        <v>4.6974966547680408E-3</v>
      </c>
      <c r="Y519" s="42">
        <f t="shared" si="239"/>
        <v>7.5450601888042467E-3</v>
      </c>
      <c r="Z519" s="10">
        <f t="shared" si="266"/>
        <v>15.496996503124166</v>
      </c>
      <c r="AA519">
        <f t="shared" si="244"/>
        <v>4952966.3630186617</v>
      </c>
      <c r="AB519" s="10">
        <f t="shared" si="245"/>
        <v>4.9529663630186613</v>
      </c>
      <c r="AC519" s="10">
        <f t="shared" si="246"/>
        <v>4.8519663630186614</v>
      </c>
      <c r="AD519" s="3">
        <f t="shared" si="247"/>
        <v>703.69345366478058</v>
      </c>
      <c r="AI519" s="94">
        <f t="shared" si="248"/>
        <v>0.6402352658397279</v>
      </c>
    </row>
    <row r="520" spans="2:35">
      <c r="B520" s="39">
        <f t="shared" si="249"/>
        <v>492</v>
      </c>
      <c r="C520" s="42">
        <f t="shared" si="250"/>
        <v>10.618705035971285</v>
      </c>
      <c r="D520" s="10">
        <f t="shared" si="251"/>
        <v>7.3812949640285801</v>
      </c>
      <c r="E520" s="40">
        <f t="shared" si="252"/>
        <v>35.23741007194284</v>
      </c>
      <c r="F520" s="40">
        <f t="shared" si="253"/>
        <v>50</v>
      </c>
      <c r="G520" s="3">
        <f t="shared" si="254"/>
        <v>182.28776978417568</v>
      </c>
      <c r="H520" s="3">
        <f t="shared" si="255"/>
        <v>116.21860174682885</v>
      </c>
      <c r="I520">
        <f t="shared" si="240"/>
        <v>1.1621860174682886E-4</v>
      </c>
      <c r="J520" s="4">
        <f t="shared" si="256"/>
        <v>975.20931839776517</v>
      </c>
      <c r="K520" s="40">
        <f t="shared" si="257"/>
        <v>8.3911637529606988</v>
      </c>
      <c r="L520" s="40">
        <f t="shared" si="241"/>
        <v>0</v>
      </c>
      <c r="M520" s="10">
        <f t="shared" si="258"/>
        <v>4.9529663630186613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13.76074994479889</v>
      </c>
      <c r="Q520" s="42">
        <f t="shared" si="260"/>
        <v>0.79550761119935787</v>
      </c>
      <c r="R520" s="4">
        <f t="shared" si="261"/>
        <v>180152.46727229643</v>
      </c>
      <c r="S520">
        <f t="shared" si="242"/>
        <v>1.8015246727229642E-4</v>
      </c>
      <c r="T520" s="41">
        <f t="shared" si="243"/>
        <v>4.8743597161553459E-4</v>
      </c>
      <c r="U520" s="42">
        <f t="shared" si="262"/>
        <v>0.32329261014349958</v>
      </c>
      <c r="V520" s="42">
        <f t="shared" si="263"/>
        <v>0.64479992863689295</v>
      </c>
      <c r="W520" s="42">
        <f t="shared" si="264"/>
        <v>0.64011912192627307</v>
      </c>
      <c r="X520" s="42">
        <f t="shared" si="265"/>
        <v>4.6808067106198781E-3</v>
      </c>
      <c r="Y520" s="42">
        <f t="shared" si="239"/>
        <v>7.5524016931314405E-3</v>
      </c>
      <c r="Z520" s="10">
        <f t="shared" si="266"/>
        <v>15.494141041950842</v>
      </c>
      <c r="AA520">
        <f t="shared" si="244"/>
        <v>4952072.3445189428</v>
      </c>
      <c r="AB520" s="10">
        <f t="shared" si="245"/>
        <v>4.9520723445189425</v>
      </c>
      <c r="AC520" s="10">
        <f t="shared" si="246"/>
        <v>4.8510723445189425</v>
      </c>
      <c r="AD520" s="3">
        <f t="shared" si="247"/>
        <v>703.56379180840361</v>
      </c>
      <c r="AI520" s="94">
        <f t="shared" si="248"/>
        <v>0.64011912192627307</v>
      </c>
    </row>
    <row r="521" spans="2:35">
      <c r="B521" s="39">
        <f t="shared" si="249"/>
        <v>493</v>
      </c>
      <c r="C521" s="42">
        <f t="shared" si="250"/>
        <v>10.640287769784235</v>
      </c>
      <c r="D521" s="10">
        <f t="shared" si="251"/>
        <v>7.3597122302156315</v>
      </c>
      <c r="E521" s="40">
        <f t="shared" si="252"/>
        <v>35.280575539568737</v>
      </c>
      <c r="F521" s="40">
        <f t="shared" si="253"/>
        <v>50</v>
      </c>
      <c r="G521" s="3">
        <f t="shared" si="254"/>
        <v>182.15827338129799</v>
      </c>
      <c r="H521" s="3">
        <f t="shared" si="255"/>
        <v>116.21860174682885</v>
      </c>
      <c r="I521">
        <f t="shared" si="240"/>
        <v>1.1621860174682886E-4</v>
      </c>
      <c r="J521" s="4">
        <f t="shared" si="256"/>
        <v>977.60002471657515</v>
      </c>
      <c r="K521" s="40">
        <f t="shared" si="257"/>
        <v>8.4117345246175272</v>
      </c>
      <c r="L521" s="40">
        <f t="shared" si="241"/>
        <v>0</v>
      </c>
      <c r="M521" s="10">
        <f t="shared" si="258"/>
        <v>4.9520723445189425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13.759957551841122</v>
      </c>
      <c r="Q521" s="42">
        <f t="shared" si="260"/>
        <v>0.79707612866982502</v>
      </c>
      <c r="R521" s="4">
        <f t="shared" si="261"/>
        <v>179589.00084341876</v>
      </c>
      <c r="S521">
        <f t="shared" si="242"/>
        <v>1.7958900084341875E-4</v>
      </c>
      <c r="T521" s="41">
        <f t="shared" si="243"/>
        <v>4.8799943804441229E-4</v>
      </c>
      <c r="U521" s="42">
        <f t="shared" si="262"/>
        <v>0.32228144146355714</v>
      </c>
      <c r="V521" s="42">
        <f t="shared" si="263"/>
        <v>0.64466523260418818</v>
      </c>
      <c r="W521" s="42">
        <f t="shared" si="264"/>
        <v>0.64000117421307623</v>
      </c>
      <c r="X521" s="42">
        <f t="shared" si="265"/>
        <v>4.6640583911119471E-3</v>
      </c>
      <c r="Y521" s="42">
        <f t="shared" si="239"/>
        <v>7.5597173502011785E-3</v>
      </c>
      <c r="Z521" s="10">
        <f t="shared" si="266"/>
        <v>15.491241917194948</v>
      </c>
      <c r="AA521">
        <f t="shared" si="244"/>
        <v>4951164.6553551136</v>
      </c>
      <c r="AB521" s="10">
        <f t="shared" si="245"/>
        <v>4.9511646553551136</v>
      </c>
      <c r="AC521" s="10">
        <f t="shared" si="246"/>
        <v>4.8501646553551137</v>
      </c>
      <c r="AD521" s="3">
        <f t="shared" si="247"/>
        <v>703.43214725962491</v>
      </c>
      <c r="AI521" s="94">
        <f t="shared" si="248"/>
        <v>0.64000117421307623</v>
      </c>
    </row>
    <row r="522" spans="2:35">
      <c r="B522" s="39">
        <f t="shared" si="249"/>
        <v>494</v>
      </c>
      <c r="C522" s="42">
        <f t="shared" si="250"/>
        <v>10.661870503597186</v>
      </c>
      <c r="D522" s="10">
        <f t="shared" si="251"/>
        <v>7.3381294964026829</v>
      </c>
      <c r="E522" s="40">
        <f t="shared" si="252"/>
        <v>35.323741007194634</v>
      </c>
      <c r="F522" s="40">
        <f t="shared" si="253"/>
        <v>50</v>
      </c>
      <c r="G522" s="3">
        <f t="shared" si="254"/>
        <v>182.0287769784203</v>
      </c>
      <c r="H522" s="3">
        <f t="shared" si="255"/>
        <v>116.21860174682885</v>
      </c>
      <c r="I522">
        <f t="shared" si="240"/>
        <v>1.1621860174682886E-4</v>
      </c>
      <c r="J522" s="4">
        <f t="shared" si="256"/>
        <v>979.99365783357189</v>
      </c>
      <c r="K522" s="40">
        <f t="shared" si="257"/>
        <v>8.4323304798348424</v>
      </c>
      <c r="L522" s="40">
        <f t="shared" si="241"/>
        <v>0</v>
      </c>
      <c r="M522" s="10">
        <f t="shared" si="258"/>
        <v>4.9511646553551136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13.759152942529255</v>
      </c>
      <c r="Q522" s="42">
        <f t="shared" si="260"/>
        <v>0.7986447378642354</v>
      </c>
      <c r="R522" s="4">
        <f t="shared" si="261"/>
        <v>179025.62082878395</v>
      </c>
      <c r="S522">
        <f t="shared" si="242"/>
        <v>1.7902562082878394E-4</v>
      </c>
      <c r="T522" s="41">
        <f t="shared" si="243"/>
        <v>4.8856281805904705E-4</v>
      </c>
      <c r="U522" s="42">
        <f t="shared" si="262"/>
        <v>0.32127042785829424</v>
      </c>
      <c r="V522" s="42">
        <f t="shared" si="263"/>
        <v>0.64452867474293396</v>
      </c>
      <c r="W522" s="42">
        <f t="shared" si="264"/>
        <v>0.63988142293141859</v>
      </c>
      <c r="X522" s="42">
        <f t="shared" si="265"/>
        <v>4.6472518115153738E-3</v>
      </c>
      <c r="Y522" s="42">
        <f t="shared" si="239"/>
        <v>7.5670070721214622E-3</v>
      </c>
      <c r="Z522" s="10">
        <f t="shared" si="266"/>
        <v>15.488299134558627</v>
      </c>
      <c r="AA522">
        <f t="shared" si="244"/>
        <v>4950243.2973124608</v>
      </c>
      <c r="AB522" s="10">
        <f t="shared" si="245"/>
        <v>4.9502432973124613</v>
      </c>
      <c r="AC522" s="10">
        <f t="shared" si="246"/>
        <v>4.8492432973124613</v>
      </c>
      <c r="AD522" s="3">
        <f t="shared" si="247"/>
        <v>703.29852027736922</v>
      </c>
      <c r="AI522" s="94">
        <f t="shared" si="248"/>
        <v>0.63988142293141859</v>
      </c>
    </row>
    <row r="523" spans="2:35">
      <c r="B523" s="39">
        <f t="shared" si="249"/>
        <v>495</v>
      </c>
      <c r="C523" s="42">
        <f t="shared" si="250"/>
        <v>10.683453237410136</v>
      </c>
      <c r="D523" s="10">
        <f t="shared" si="251"/>
        <v>7.3165467625897342</v>
      </c>
      <c r="E523" s="40">
        <f t="shared" si="252"/>
        <v>35.366906474820532</v>
      </c>
      <c r="F523" s="40">
        <f t="shared" si="253"/>
        <v>50</v>
      </c>
      <c r="G523" s="3">
        <f t="shared" si="254"/>
        <v>181.8992805755426</v>
      </c>
      <c r="H523" s="3">
        <f t="shared" si="255"/>
        <v>116.21860174682885</v>
      </c>
      <c r="I523">
        <f t="shared" si="240"/>
        <v>1.1621860174682886E-4</v>
      </c>
      <c r="J523" s="4">
        <f t="shared" si="256"/>
        <v>982.39021774875528</v>
      </c>
      <c r="K523" s="40">
        <f t="shared" si="257"/>
        <v>8.4529516186126443</v>
      </c>
      <c r="L523" s="40">
        <f t="shared" si="241"/>
        <v>0</v>
      </c>
      <c r="M523" s="10">
        <f t="shared" si="258"/>
        <v>4.9502432973124613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13.758336113876846</v>
      </c>
      <c r="Q523" s="42">
        <f t="shared" si="260"/>
        <v>0.80021344018654461</v>
      </c>
      <c r="R523" s="4">
        <f t="shared" si="261"/>
        <v>178462.32836542153</v>
      </c>
      <c r="S523">
        <f t="shared" si="242"/>
        <v>1.7846232836542152E-4</v>
      </c>
      <c r="T523" s="41">
        <f t="shared" si="243"/>
        <v>4.8912611052240947E-4</v>
      </c>
      <c r="U523" s="42">
        <f t="shared" si="262"/>
        <v>0.32025957136816718</v>
      </c>
      <c r="V523" s="42">
        <f t="shared" si="263"/>
        <v>0.64439025540487538</v>
      </c>
      <c r="W523" s="42">
        <f t="shared" si="264"/>
        <v>0.63975986831683207</v>
      </c>
      <c r="X523" s="42">
        <f t="shared" si="265"/>
        <v>4.6303870880433085E-3</v>
      </c>
      <c r="Y523" s="42">
        <f t="shared" si="239"/>
        <v>7.574270771099666E-3</v>
      </c>
      <c r="Z523" s="10">
        <f t="shared" si="266"/>
        <v>15.485312699847473</v>
      </c>
      <c r="AA523">
        <f t="shared" si="244"/>
        <v>4949308.2722086646</v>
      </c>
      <c r="AB523" s="10">
        <f t="shared" si="245"/>
        <v>4.9493082722086648</v>
      </c>
      <c r="AC523" s="10">
        <f t="shared" si="246"/>
        <v>4.8483082722086648</v>
      </c>
      <c r="AD523" s="3">
        <f t="shared" si="247"/>
        <v>703.1629111252596</v>
      </c>
      <c r="AI523" s="94">
        <f t="shared" si="248"/>
        <v>0.63975986831683207</v>
      </c>
    </row>
    <row r="524" spans="2:35">
      <c r="B524" s="39">
        <f t="shared" si="249"/>
        <v>496</v>
      </c>
      <c r="C524" s="42">
        <f t="shared" si="250"/>
        <v>10.705035971223086</v>
      </c>
      <c r="D524" s="10">
        <f t="shared" si="251"/>
        <v>7.2949640287767856</v>
      </c>
      <c r="E524" s="40">
        <f t="shared" si="252"/>
        <v>35.410071942446429</v>
      </c>
      <c r="F524" s="40">
        <f t="shared" si="253"/>
        <v>50</v>
      </c>
      <c r="G524" s="3">
        <f t="shared" si="254"/>
        <v>181.76978417266491</v>
      </c>
      <c r="H524" s="3">
        <f t="shared" si="255"/>
        <v>116.21860174682885</v>
      </c>
      <c r="I524">
        <f t="shared" si="240"/>
        <v>1.1621860174682886E-4</v>
      </c>
      <c r="J524" s="4">
        <f t="shared" si="256"/>
        <v>984.7897044621252</v>
      </c>
      <c r="K524" s="40">
        <f t="shared" si="257"/>
        <v>8.4735979409509312</v>
      </c>
      <c r="L524" s="40">
        <f t="shared" si="241"/>
        <v>0</v>
      </c>
      <c r="M524" s="10">
        <f t="shared" si="258"/>
        <v>4.9493082722086648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13.757507062855764</v>
      </c>
      <c r="Q524" s="42">
        <f t="shared" si="260"/>
        <v>0.80178223704155194</v>
      </c>
      <c r="R524" s="4">
        <f t="shared" si="261"/>
        <v>177899.124590361</v>
      </c>
      <c r="S524">
        <f t="shared" si="242"/>
        <v>1.77899124590361E-4</v>
      </c>
      <c r="T524" s="41">
        <f t="shared" si="243"/>
        <v>4.8968931429746996E-4</v>
      </c>
      <c r="U524" s="42">
        <f t="shared" si="262"/>
        <v>0.31924887403363228</v>
      </c>
      <c r="V524" s="42">
        <f t="shared" si="263"/>
        <v>0.64424997494668279</v>
      </c>
      <c r="W524" s="42">
        <f t="shared" si="264"/>
        <v>0.63963651060912352</v>
      </c>
      <c r="X524" s="42">
        <f t="shared" si="265"/>
        <v>4.6134643375592699E-3</v>
      </c>
      <c r="Y524" s="42">
        <f t="shared" si="239"/>
        <v>7.5815083594431175E-3</v>
      </c>
      <c r="Z524" s="10">
        <f t="shared" si="266"/>
        <v>15.482282618970125</v>
      </c>
      <c r="AA524">
        <f t="shared" si="244"/>
        <v>4948359.5818936629</v>
      </c>
      <c r="AB524" s="10">
        <f t="shared" si="245"/>
        <v>4.948359581893663</v>
      </c>
      <c r="AC524" s="10">
        <f t="shared" si="246"/>
        <v>4.847359581893663</v>
      </c>
      <c r="AD524" s="3">
        <f t="shared" si="247"/>
        <v>703.02532007159721</v>
      </c>
      <c r="AI524" s="94">
        <f t="shared" si="248"/>
        <v>0.63963651060912352</v>
      </c>
    </row>
    <row r="525" spans="2:35">
      <c r="B525" s="39">
        <f t="shared" si="249"/>
        <v>497</v>
      </c>
      <c r="C525" s="42">
        <f t="shared" si="250"/>
        <v>10.726618705036037</v>
      </c>
      <c r="D525" s="10">
        <f t="shared" si="251"/>
        <v>7.273381294963837</v>
      </c>
      <c r="E525" s="40">
        <f t="shared" si="252"/>
        <v>35.453237410072326</v>
      </c>
      <c r="F525" s="40">
        <f t="shared" si="253"/>
        <v>50</v>
      </c>
      <c r="G525" s="3">
        <f t="shared" si="254"/>
        <v>181.64028776978722</v>
      </c>
      <c r="H525" s="3">
        <f t="shared" si="255"/>
        <v>116.21860174682885</v>
      </c>
      <c r="I525">
        <f t="shared" si="240"/>
        <v>1.1621860174682886E-4</v>
      </c>
      <c r="J525" s="4">
        <f t="shared" si="256"/>
        <v>987.19211797368212</v>
      </c>
      <c r="K525" s="40">
        <f t="shared" si="257"/>
        <v>8.4942694468497049</v>
      </c>
      <c r="L525" s="40">
        <f t="shared" si="241"/>
        <v>0</v>
      </c>
      <c r="M525" s="10">
        <f t="shared" si="258"/>
        <v>4.948359581893663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13.756665786396027</v>
      </c>
      <c r="Q525" s="42">
        <f t="shared" si="260"/>
        <v>0.80335112983491275</v>
      </c>
      <c r="R525" s="4">
        <f t="shared" si="261"/>
        <v>177336.01064063184</v>
      </c>
      <c r="S525">
        <f t="shared" si="242"/>
        <v>1.7733601064063185E-4</v>
      </c>
      <c r="T525" s="41">
        <f t="shared" si="243"/>
        <v>4.9025242824719914E-4</v>
      </c>
      <c r="U525" s="42">
        <f t="shared" si="262"/>
        <v>0.31823833789514583</v>
      </c>
      <c r="V525" s="42">
        <f t="shared" si="263"/>
        <v>0.64410783373013458</v>
      </c>
      <c r="W525" s="42">
        <f t="shared" si="264"/>
        <v>0.63951135005235471</v>
      </c>
      <c r="X525" s="42">
        <f t="shared" si="265"/>
        <v>4.5964836777798723E-3</v>
      </c>
      <c r="Y525" s="42">
        <f t="shared" si="239"/>
        <v>7.5887197495599868E-3</v>
      </c>
      <c r="Z525" s="10">
        <f t="shared" si="266"/>
        <v>15.479208897938472</v>
      </c>
      <c r="AA525">
        <f t="shared" si="244"/>
        <v>4947397.228249724</v>
      </c>
      <c r="AB525" s="10">
        <f t="shared" si="245"/>
        <v>4.9473972282497236</v>
      </c>
      <c r="AC525" s="10">
        <f t="shared" si="246"/>
        <v>4.8463972282497236</v>
      </c>
      <c r="AD525" s="3">
        <f t="shared" si="247"/>
        <v>702.88574738937257</v>
      </c>
      <c r="AI525" s="94">
        <f t="shared" si="248"/>
        <v>0.63951135005235471</v>
      </c>
    </row>
    <row r="526" spans="2:35">
      <c r="B526" s="39">
        <f t="shared" si="249"/>
        <v>498</v>
      </c>
      <c r="C526" s="42">
        <f t="shared" si="250"/>
        <v>10.748201438848987</v>
      </c>
      <c r="D526" s="10">
        <f t="shared" si="251"/>
        <v>7.2517985611508884</v>
      </c>
      <c r="E526" s="40">
        <f t="shared" si="252"/>
        <v>35.496402877698223</v>
      </c>
      <c r="F526" s="40">
        <f t="shared" si="253"/>
        <v>50</v>
      </c>
      <c r="G526" s="3">
        <f t="shared" si="254"/>
        <v>181.51079136690953</v>
      </c>
      <c r="H526" s="3">
        <f t="shared" si="255"/>
        <v>116.21860174682885</v>
      </c>
      <c r="I526">
        <f t="shared" si="240"/>
        <v>1.1621860174682886E-4</v>
      </c>
      <c r="J526" s="4">
        <f t="shared" si="256"/>
        <v>989.59745828342545</v>
      </c>
      <c r="K526" s="40">
        <f t="shared" si="257"/>
        <v>8.5149661363089635</v>
      </c>
      <c r="L526" s="40">
        <f t="shared" si="241"/>
        <v>0</v>
      </c>
      <c r="M526" s="10">
        <f t="shared" si="258"/>
        <v>4.9473972282497236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13.75581228138579</v>
      </c>
      <c r="Q526" s="42">
        <f t="shared" si="260"/>
        <v>0.80492011997315094</v>
      </c>
      <c r="R526" s="4">
        <f t="shared" si="261"/>
        <v>176772.98765326361</v>
      </c>
      <c r="S526">
        <f t="shared" si="242"/>
        <v>1.7677298765326362E-4</v>
      </c>
      <c r="T526" s="41">
        <f t="shared" si="243"/>
        <v>4.9081545123456742E-4</v>
      </c>
      <c r="U526" s="42">
        <f t="shared" si="262"/>
        <v>0.31722796499316419</v>
      </c>
      <c r="V526" s="42">
        <f t="shared" si="263"/>
        <v>0.64396383212209285</v>
      </c>
      <c r="W526" s="42">
        <f t="shared" si="264"/>
        <v>0.63938438689485311</v>
      </c>
      <c r="X526" s="42">
        <f t="shared" si="265"/>
        <v>4.5794452272397423E-3</v>
      </c>
      <c r="Y526" s="42">
        <f t="shared" si="239"/>
        <v>7.595904853960128E-3</v>
      </c>
      <c r="Z526" s="10">
        <f t="shared" si="266"/>
        <v>15.476091542867792</v>
      </c>
      <c r="AA526">
        <f t="shared" si="244"/>
        <v>4946421.213191486</v>
      </c>
      <c r="AB526" s="10">
        <f t="shared" si="245"/>
        <v>4.9464212131914858</v>
      </c>
      <c r="AC526" s="10">
        <f t="shared" si="246"/>
        <v>4.8454212131914858</v>
      </c>
      <c r="AD526" s="3">
        <f t="shared" si="247"/>
        <v>702.74419335627067</v>
      </c>
      <c r="AI526" s="94">
        <f t="shared" si="248"/>
        <v>0.63938438689485311</v>
      </c>
    </row>
    <row r="527" spans="2:35">
      <c r="B527" s="39">
        <f t="shared" si="249"/>
        <v>499</v>
      </c>
      <c r="C527" s="42">
        <f t="shared" si="250"/>
        <v>10.769784172661938</v>
      </c>
      <c r="D527" s="10">
        <f t="shared" si="251"/>
        <v>7.2302158273379398</v>
      </c>
      <c r="E527" s="40">
        <f t="shared" si="252"/>
        <v>35.53956834532412</v>
      </c>
      <c r="F527" s="40">
        <f t="shared" si="253"/>
        <v>50</v>
      </c>
      <c r="G527" s="3">
        <f t="shared" si="254"/>
        <v>181.38129496403184</v>
      </c>
      <c r="H527" s="3">
        <f t="shared" si="255"/>
        <v>116.21860174682885</v>
      </c>
      <c r="I527">
        <f t="shared" si="240"/>
        <v>1.1621860174682886E-4</v>
      </c>
      <c r="J527" s="4">
        <f t="shared" si="256"/>
        <v>992.00572539135544</v>
      </c>
      <c r="K527" s="40">
        <f t="shared" si="257"/>
        <v>8.5356880093287071</v>
      </c>
      <c r="L527" s="40">
        <f t="shared" si="241"/>
        <v>0</v>
      </c>
      <c r="M527" s="10">
        <f t="shared" si="258"/>
        <v>4.9464212131914858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13.754946544671329</v>
      </c>
      <c r="Q527" s="42">
        <f t="shared" si="260"/>
        <v>0.80648920886367159</v>
      </c>
      <c r="R527" s="4">
        <f t="shared" si="261"/>
        <v>176210.05676528579</v>
      </c>
      <c r="S527">
        <f t="shared" si="242"/>
        <v>1.762100567652858E-4</v>
      </c>
      <c r="T527" s="41">
        <f t="shared" si="243"/>
        <v>4.9137838212254519E-4</v>
      </c>
      <c r="U527" s="42">
        <f t="shared" si="262"/>
        <v>0.31621775736814361</v>
      </c>
      <c r="V527" s="42">
        <f t="shared" si="263"/>
        <v>0.64381797049456513</v>
      </c>
      <c r="W527" s="42">
        <f t="shared" si="264"/>
        <v>0.63925562138921643</v>
      </c>
      <c r="X527" s="42">
        <f t="shared" si="265"/>
        <v>4.5623491053486953E-3</v>
      </c>
      <c r="Y527" s="42">
        <f t="shared" si="239"/>
        <v>7.603063585256007E-3</v>
      </c>
      <c r="Z527" s="10">
        <f t="shared" si="266"/>
        <v>15.472930559977044</v>
      </c>
      <c r="AA527">
        <f t="shared" si="244"/>
        <v>4945431.5386660444</v>
      </c>
      <c r="AB527" s="10">
        <f t="shared" si="245"/>
        <v>4.9454315386660443</v>
      </c>
      <c r="AC527" s="10">
        <f t="shared" si="246"/>
        <v>4.8444315386660444</v>
      </c>
      <c r="AD527" s="3">
        <f t="shared" si="247"/>
        <v>702.60065825468371</v>
      </c>
      <c r="AI527" s="94">
        <f t="shared" si="248"/>
        <v>0.63925562138921643</v>
      </c>
    </row>
    <row r="528" spans="2:35">
      <c r="B528" s="39">
        <f t="shared" si="249"/>
        <v>500</v>
      </c>
      <c r="C528" s="42">
        <f t="shared" si="250"/>
        <v>10.791366906474888</v>
      </c>
      <c r="D528" s="10">
        <f t="shared" si="251"/>
        <v>7.2086330935249912</v>
      </c>
      <c r="E528" s="40">
        <f t="shared" si="252"/>
        <v>35.582733812950018</v>
      </c>
      <c r="F528" s="40">
        <f t="shared" si="253"/>
        <v>50</v>
      </c>
      <c r="G528" s="3">
        <f t="shared" si="254"/>
        <v>181.25179856115415</v>
      </c>
      <c r="H528" s="3">
        <f t="shared" si="255"/>
        <v>116.21860174682885</v>
      </c>
      <c r="I528">
        <f t="shared" si="240"/>
        <v>1.1621860174682886E-4</v>
      </c>
      <c r="J528" s="4">
        <f t="shared" si="256"/>
        <v>994.4169192974723</v>
      </c>
      <c r="K528" s="40">
        <f t="shared" si="257"/>
        <v>8.5564350659089392</v>
      </c>
      <c r="L528" s="40">
        <f t="shared" si="241"/>
        <v>0</v>
      </c>
      <c r="M528" s="10">
        <f t="shared" si="258"/>
        <v>4.9454315386660443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13.754068573057047</v>
      </c>
      <c r="Q528" s="42">
        <f t="shared" si="260"/>
        <v>0.80805839791477374</v>
      </c>
      <c r="R528" s="4">
        <f t="shared" si="261"/>
        <v>175647.21911372789</v>
      </c>
      <c r="S528">
        <f t="shared" si="242"/>
        <v>1.7564721911372789E-4</v>
      </c>
      <c r="T528" s="41">
        <f t="shared" si="243"/>
        <v>4.9194121977410308E-4</v>
      </c>
      <c r="U528" s="42">
        <f t="shared" si="262"/>
        <v>0.31520771706054035</v>
      </c>
      <c r="V528" s="42">
        <f t="shared" si="263"/>
        <v>0.64367024922449312</v>
      </c>
      <c r="W528" s="42">
        <f t="shared" si="264"/>
        <v>0.63912505379232465</v>
      </c>
      <c r="X528" s="42">
        <f t="shared" si="265"/>
        <v>4.5451954321684696E-3</v>
      </c>
      <c r="Y528" s="42">
        <f t="shared" si="239"/>
        <v>7.6101958561632854E-3</v>
      </c>
      <c r="Z528" s="10">
        <f t="shared" si="266"/>
        <v>15.469725955588451</v>
      </c>
      <c r="AA528">
        <f t="shared" si="244"/>
        <v>4944428.2066528322</v>
      </c>
      <c r="AB528" s="10">
        <f t="shared" si="245"/>
        <v>4.944428206652832</v>
      </c>
      <c r="AC528" s="10">
        <f t="shared" si="246"/>
        <v>4.843428206652832</v>
      </c>
      <c r="AD528" s="3">
        <f t="shared" si="247"/>
        <v>702.45514237169425</v>
      </c>
      <c r="AI528" s="94">
        <f t="shared" si="248"/>
        <v>0.63912505379232465</v>
      </c>
    </row>
    <row r="529" spans="2:35">
      <c r="B529" s="39">
        <f t="shared" si="249"/>
        <v>501</v>
      </c>
      <c r="C529" s="42">
        <f t="shared" si="250"/>
        <v>10.812949640287838</v>
      </c>
      <c r="D529" s="10">
        <f t="shared" si="251"/>
        <v>7.1870503597120425</v>
      </c>
      <c r="E529" s="40">
        <f t="shared" si="252"/>
        <v>35.625899280575915</v>
      </c>
      <c r="F529" s="40">
        <f t="shared" si="253"/>
        <v>50</v>
      </c>
      <c r="G529" s="3">
        <f t="shared" si="254"/>
        <v>181.12230215827645</v>
      </c>
      <c r="H529" s="3">
        <f t="shared" si="255"/>
        <v>116.21860174682885</v>
      </c>
      <c r="I529">
        <f t="shared" si="240"/>
        <v>1.1621860174682886E-4</v>
      </c>
      <c r="J529" s="4">
        <f t="shared" si="256"/>
        <v>996.83104000177559</v>
      </c>
      <c r="K529" s="40">
        <f t="shared" si="257"/>
        <v>8.5772073060496545</v>
      </c>
      <c r="L529" s="40">
        <f t="shared" si="241"/>
        <v>0</v>
      </c>
      <c r="M529" s="10">
        <f t="shared" si="258"/>
        <v>4.944428206652832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13.753178363305311</v>
      </c>
      <c r="Q529" s="42">
        <f t="shared" si="260"/>
        <v>0.8096276885356628</v>
      </c>
      <c r="R529" s="4">
        <f t="shared" si="261"/>
        <v>175084.47583561947</v>
      </c>
      <c r="S529">
        <f t="shared" si="242"/>
        <v>1.7508447583561946E-4</v>
      </c>
      <c r="T529" s="41">
        <f t="shared" si="243"/>
        <v>4.9250396305221158E-4</v>
      </c>
      <c r="U529" s="42">
        <f t="shared" si="262"/>
        <v>0.31419784611081086</v>
      </c>
      <c r="V529" s="42">
        <f t="shared" si="263"/>
        <v>0.64352066869382984</v>
      </c>
      <c r="W529" s="42">
        <f t="shared" si="264"/>
        <v>0.63899268436532419</v>
      </c>
      <c r="X529" s="42">
        <f t="shared" si="265"/>
        <v>4.527984328505652E-3</v>
      </c>
      <c r="Y529" s="42">
        <f t="shared" si="239"/>
        <v>7.6173015795015422E-3</v>
      </c>
      <c r="Z529" s="10">
        <f t="shared" si="266"/>
        <v>15.4664777361274</v>
      </c>
      <c r="AA529">
        <f t="shared" si="244"/>
        <v>4943411.2191635761</v>
      </c>
      <c r="AB529" s="10">
        <f t="shared" si="245"/>
        <v>4.9434112191635764</v>
      </c>
      <c r="AC529" s="10">
        <f t="shared" si="246"/>
        <v>4.8424112191635764</v>
      </c>
      <c r="AD529" s="3">
        <f t="shared" si="247"/>
        <v>702.30764599906831</v>
      </c>
      <c r="AI529" s="94">
        <f t="shared" si="248"/>
        <v>0.63899268436532419</v>
      </c>
    </row>
    <row r="530" spans="2:35">
      <c r="B530" s="39">
        <f t="shared" si="249"/>
        <v>502</v>
      </c>
      <c r="C530" s="42">
        <f t="shared" si="250"/>
        <v>10.834532374100789</v>
      </c>
      <c r="D530" s="10">
        <f t="shared" si="251"/>
        <v>7.1654676258990939</v>
      </c>
      <c r="E530" s="40">
        <f t="shared" si="252"/>
        <v>35.669064748201812</v>
      </c>
      <c r="F530" s="40">
        <f t="shared" si="253"/>
        <v>50</v>
      </c>
      <c r="G530" s="3">
        <f t="shared" si="254"/>
        <v>180.99280575539876</v>
      </c>
      <c r="H530" s="3">
        <f t="shared" si="255"/>
        <v>116.21860174682885</v>
      </c>
      <c r="I530">
        <f t="shared" si="240"/>
        <v>1.1621860174682886E-4</v>
      </c>
      <c r="J530" s="4">
        <f t="shared" si="256"/>
        <v>999.24808750426564</v>
      </c>
      <c r="K530" s="40">
        <f t="shared" si="257"/>
        <v>8.5980047297508566</v>
      </c>
      <c r="L530" s="40">
        <f t="shared" si="241"/>
        <v>0</v>
      </c>
      <c r="M530" s="10">
        <f t="shared" si="258"/>
        <v>4.9434112191635764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13.752275912136342</v>
      </c>
      <c r="Q530" s="42">
        <f t="shared" si="260"/>
        <v>0.81119708213646335</v>
      </c>
      <c r="R530" s="4">
        <f t="shared" si="261"/>
        <v>174521.82806798999</v>
      </c>
      <c r="S530">
        <f t="shared" si="242"/>
        <v>1.7452182806798998E-4</v>
      </c>
      <c r="T530" s="41">
        <f t="shared" si="243"/>
        <v>4.9306661081984101E-4</v>
      </c>
      <c r="U530" s="42">
        <f t="shared" si="262"/>
        <v>0.31318814655941141</v>
      </c>
      <c r="V530" s="42">
        <f t="shared" si="263"/>
        <v>0.64336922928983975</v>
      </c>
      <c r="W530" s="42">
        <f t="shared" si="264"/>
        <v>0.63885851337362198</v>
      </c>
      <c r="X530" s="42">
        <f t="shared" si="265"/>
        <v>4.5107159162177668E-3</v>
      </c>
      <c r="Y530" s="42">
        <f t="shared" si="239"/>
        <v>7.6243806681954834E-3</v>
      </c>
      <c r="Z530" s="10">
        <f t="shared" si="266"/>
        <v>15.463185908123306</v>
      </c>
      <c r="AA530">
        <f t="shared" si="244"/>
        <v>4942380.5782425767</v>
      </c>
      <c r="AB530" s="10">
        <f t="shared" si="245"/>
        <v>4.9423805782425765</v>
      </c>
      <c r="AC530" s="10">
        <f t="shared" si="246"/>
        <v>4.8413805782425765</v>
      </c>
      <c r="AD530" s="3">
        <f t="shared" si="247"/>
        <v>702.15816943329617</v>
      </c>
      <c r="AI530" s="94">
        <f t="shared" si="248"/>
        <v>0.63885851337362198</v>
      </c>
    </row>
    <row r="531" spans="2:35">
      <c r="B531" s="39">
        <f t="shared" si="249"/>
        <v>503</v>
      </c>
      <c r="C531" s="42">
        <f t="shared" si="250"/>
        <v>10.856115107913739</v>
      </c>
      <c r="D531" s="10">
        <f t="shared" si="251"/>
        <v>7.1438848920861453</v>
      </c>
      <c r="E531" s="40">
        <f t="shared" si="252"/>
        <v>35.712230215827709</v>
      </c>
      <c r="F531" s="40">
        <f t="shared" si="253"/>
        <v>50</v>
      </c>
      <c r="G531" s="3">
        <f t="shared" si="254"/>
        <v>180.86330935252107</v>
      </c>
      <c r="H531" s="3">
        <f t="shared" si="255"/>
        <v>116.21860174682885</v>
      </c>
      <c r="I531">
        <f t="shared" si="240"/>
        <v>1.1621860174682886E-4</v>
      </c>
      <c r="J531" s="4">
        <f t="shared" si="256"/>
        <v>1001.6680618049423</v>
      </c>
      <c r="K531" s="40">
        <f t="shared" si="257"/>
        <v>8.6188273370125437</v>
      </c>
      <c r="L531" s="40">
        <f t="shared" si="241"/>
        <v>0</v>
      </c>
      <c r="M531" s="10">
        <f t="shared" si="258"/>
        <v>4.9423805782425765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13.751361216228409</v>
      </c>
      <c r="Q531" s="42">
        <f t="shared" si="260"/>
        <v>0.81276658012823155</v>
      </c>
      <c r="R531" s="4">
        <f t="shared" si="261"/>
        <v>173959.27694786899</v>
      </c>
      <c r="S531">
        <f t="shared" si="242"/>
        <v>1.73959276947869E-4</v>
      </c>
      <c r="T531" s="41">
        <f t="shared" si="243"/>
        <v>4.9362916193996208E-4</v>
      </c>
      <c r="U531" s="42">
        <f t="shared" si="262"/>
        <v>0.31217862044679828</v>
      </c>
      <c r="V531" s="42">
        <f t="shared" si="263"/>
        <v>0.64321593140478661</v>
      </c>
      <c r="W531" s="42">
        <f t="shared" si="264"/>
        <v>0.63872254108692206</v>
      </c>
      <c r="X531" s="42">
        <f t="shared" si="265"/>
        <v>4.493390317864554E-3</v>
      </c>
      <c r="Y531" s="42">
        <f t="shared" si="239"/>
        <v>7.6314330352756027E-3</v>
      </c>
      <c r="Z531" s="10">
        <f t="shared" si="266"/>
        <v>15.459850478209349</v>
      </c>
      <c r="AA531">
        <f t="shared" si="244"/>
        <v>4941336.2859666208</v>
      </c>
      <c r="AB531" s="10">
        <f t="shared" si="245"/>
        <v>4.9413362859666208</v>
      </c>
      <c r="AC531" s="10">
        <f t="shared" si="246"/>
        <v>4.8403362859666208</v>
      </c>
      <c r="AD531" s="3">
        <f t="shared" si="247"/>
        <v>702.00671297557949</v>
      </c>
      <c r="AI531" s="94">
        <f t="shared" si="248"/>
        <v>0.63872254108692206</v>
      </c>
    </row>
    <row r="532" spans="2:35">
      <c r="B532" s="39">
        <f t="shared" si="249"/>
        <v>504</v>
      </c>
      <c r="C532" s="42">
        <f t="shared" si="250"/>
        <v>10.87769784172669</v>
      </c>
      <c r="D532" s="10">
        <f t="shared" si="251"/>
        <v>7.1223021582731967</v>
      </c>
      <c r="E532" s="40">
        <f t="shared" si="252"/>
        <v>35.755395683453607</v>
      </c>
      <c r="F532" s="40">
        <f t="shared" si="253"/>
        <v>50</v>
      </c>
      <c r="G532" s="3">
        <f t="shared" si="254"/>
        <v>180.73381294964338</v>
      </c>
      <c r="H532" s="3">
        <f t="shared" si="255"/>
        <v>116.21860174682885</v>
      </c>
      <c r="I532">
        <f t="shared" si="240"/>
        <v>1.1621860174682886E-4</v>
      </c>
      <c r="J532" s="4">
        <f t="shared" si="256"/>
        <v>1004.0909629038058</v>
      </c>
      <c r="K532" s="40">
        <f t="shared" si="257"/>
        <v>8.6396751278347192</v>
      </c>
      <c r="L532" s="40">
        <f t="shared" si="241"/>
        <v>0</v>
      </c>
      <c r="M532" s="10">
        <f t="shared" si="258"/>
        <v>4.9413362859666208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13.750434272217667</v>
      </c>
      <c r="Q532" s="42">
        <f t="shared" si="260"/>
        <v>0.81433618392296825</v>
      </c>
      <c r="R532" s="4">
        <f t="shared" si="261"/>
        <v>173396.82361228592</v>
      </c>
      <c r="S532">
        <f t="shared" si="242"/>
        <v>1.7339682361228593E-4</v>
      </c>
      <c r="T532" s="41">
        <f t="shared" si="243"/>
        <v>4.9419161527554508E-4</v>
      </c>
      <c r="U532" s="42">
        <f t="shared" si="262"/>
        <v>0.31116926981342768</v>
      </c>
      <c r="V532" s="42">
        <f t="shared" si="263"/>
        <v>0.64306077543595563</v>
      </c>
      <c r="W532" s="42">
        <f t="shared" si="264"/>
        <v>0.63858476777921425</v>
      </c>
      <c r="X532" s="42">
        <f t="shared" si="265"/>
        <v>4.4760076567413876E-3</v>
      </c>
      <c r="Y532" s="42">
        <f t="shared" si="239"/>
        <v>7.6384585938788947E-3</v>
      </c>
      <c r="Z532" s="10">
        <f t="shared" si="266"/>
        <v>15.456471453122369</v>
      </c>
      <c r="AA532">
        <f t="shared" si="244"/>
        <v>4940278.344444951</v>
      </c>
      <c r="AB532" s="10">
        <f t="shared" si="245"/>
        <v>4.940278344444951</v>
      </c>
      <c r="AC532" s="10">
        <f t="shared" si="246"/>
        <v>4.839278344444951</v>
      </c>
      <c r="AD532" s="3">
        <f t="shared" si="247"/>
        <v>701.85327693182751</v>
      </c>
      <c r="AI532" s="94">
        <f t="shared" si="248"/>
        <v>0.63858476777921425</v>
      </c>
    </row>
    <row r="533" spans="2:35">
      <c r="B533" s="39">
        <f t="shared" si="249"/>
        <v>505</v>
      </c>
      <c r="C533" s="42">
        <f t="shared" si="250"/>
        <v>10.89928057553964</v>
      </c>
      <c r="D533" s="10">
        <f t="shared" si="251"/>
        <v>7.1007194244602481</v>
      </c>
      <c r="E533" s="40">
        <f t="shared" si="252"/>
        <v>35.798561151079504</v>
      </c>
      <c r="F533" s="40">
        <f t="shared" si="253"/>
        <v>50</v>
      </c>
      <c r="G533" s="3">
        <f t="shared" si="254"/>
        <v>180.60431654676569</v>
      </c>
      <c r="H533" s="3">
        <f t="shared" si="255"/>
        <v>116.21860174682885</v>
      </c>
      <c r="I533">
        <f t="shared" si="240"/>
        <v>1.1621860174682886E-4</v>
      </c>
      <c r="J533" s="4">
        <f t="shared" si="256"/>
        <v>1006.5167908008558</v>
      </c>
      <c r="K533" s="40">
        <f t="shared" si="257"/>
        <v>8.660548102217378</v>
      </c>
      <c r="L533" s="40">
        <f t="shared" si="241"/>
        <v>0</v>
      </c>
      <c r="M533" s="10">
        <f t="shared" si="258"/>
        <v>4.940278344444951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13.749495076698084</v>
      </c>
      <c r="Q533" s="42">
        <f t="shared" si="260"/>
        <v>0.8159058949336313</v>
      </c>
      <c r="R533" s="4">
        <f t="shared" si="261"/>
        <v>172834.46919827038</v>
      </c>
      <c r="S533">
        <f t="shared" si="242"/>
        <v>1.7283446919827037E-4</v>
      </c>
      <c r="T533" s="41">
        <f t="shared" si="243"/>
        <v>4.9475396968956065E-4</v>
      </c>
      <c r="U533" s="42">
        <f t="shared" si="262"/>
        <v>0.31016009669975608</v>
      </c>
      <c r="V533" s="42">
        <f t="shared" si="263"/>
        <v>0.64290376178563047</v>
      </c>
      <c r="W533" s="42">
        <f t="shared" si="264"/>
        <v>0.63844519372877107</v>
      </c>
      <c r="X533" s="42">
        <f t="shared" si="265"/>
        <v>4.4585680568594022E-3</v>
      </c>
      <c r="Y533" s="42">
        <f t="shared" si="239"/>
        <v>7.6454572572495372E-3</v>
      </c>
      <c r="Z533" s="10">
        <f t="shared" si="266"/>
        <v>15.453048839702634</v>
      </c>
      <c r="AA533">
        <f t="shared" si="244"/>
        <v>4939206.7558191922</v>
      </c>
      <c r="AB533" s="10">
        <f t="shared" si="245"/>
        <v>4.9392067558191926</v>
      </c>
      <c r="AC533" s="10">
        <f t="shared" si="246"/>
        <v>4.8382067558191926</v>
      </c>
      <c r="AD533" s="3">
        <f t="shared" si="247"/>
        <v>701.69786161264574</v>
      </c>
      <c r="AI533" s="94">
        <f t="shared" si="248"/>
        <v>0.63844519372877107</v>
      </c>
    </row>
    <row r="534" spans="2:35">
      <c r="B534" s="39">
        <f t="shared" si="249"/>
        <v>506</v>
      </c>
      <c r="C534" s="42">
        <f t="shared" si="250"/>
        <v>10.92086330935259</v>
      </c>
      <c r="D534" s="10">
        <f t="shared" si="251"/>
        <v>7.0791366906472994</v>
      </c>
      <c r="E534" s="40">
        <f t="shared" si="252"/>
        <v>35.841726618705401</v>
      </c>
      <c r="F534" s="40">
        <f t="shared" si="253"/>
        <v>50</v>
      </c>
      <c r="G534" s="3">
        <f t="shared" si="254"/>
        <v>180.474820143888</v>
      </c>
      <c r="H534" s="3">
        <f t="shared" si="255"/>
        <v>116.21860174682885</v>
      </c>
      <c r="I534">
        <f t="shared" si="240"/>
        <v>1.1621860174682886E-4</v>
      </c>
      <c r="J534" s="4">
        <f t="shared" si="256"/>
        <v>1008.9455454960927</v>
      </c>
      <c r="K534" s="40">
        <f t="shared" si="257"/>
        <v>8.6814462601605236</v>
      </c>
      <c r="L534" s="40">
        <f t="shared" si="241"/>
        <v>0</v>
      </c>
      <c r="M534" s="10">
        <f t="shared" si="258"/>
        <v>4.9392067558191926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13.74854362622129</v>
      </c>
      <c r="Q534" s="42">
        <f t="shared" si="260"/>
        <v>0.81747571457414847</v>
      </c>
      <c r="R534" s="4">
        <f t="shared" si="261"/>
        <v>172272.2148428518</v>
      </c>
      <c r="S534">
        <f t="shared" si="242"/>
        <v>1.7227221484285179E-4</v>
      </c>
      <c r="T534" s="41">
        <f t="shared" si="243"/>
        <v>4.9531622404497917E-4</v>
      </c>
      <c r="U534" s="42">
        <f t="shared" si="262"/>
        <v>0.30915110314623967</v>
      </c>
      <c r="V534" s="42">
        <f t="shared" si="263"/>
        <v>0.64274489086147912</v>
      </c>
      <c r="W534" s="42">
        <f t="shared" si="264"/>
        <v>0.63830381921813661</v>
      </c>
      <c r="X534" s="42">
        <f t="shared" si="265"/>
        <v>4.441071643342509E-3</v>
      </c>
      <c r="Y534" s="42">
        <f t="shared" si="239"/>
        <v>7.6524289387402003E-3</v>
      </c>
      <c r="Z534" s="10">
        <f t="shared" si="266"/>
        <v>15.449582644894933</v>
      </c>
      <c r="AA534">
        <f t="shared" si="244"/>
        <v>4938121.5222636936</v>
      </c>
      <c r="AB534" s="10">
        <f t="shared" si="245"/>
        <v>4.9381215222636934</v>
      </c>
      <c r="AC534" s="10">
        <f t="shared" si="246"/>
        <v>4.8371215222636934</v>
      </c>
      <c r="AD534" s="3">
        <f t="shared" si="247"/>
        <v>701.54046733338555</v>
      </c>
      <c r="AI534" s="94">
        <f t="shared" si="248"/>
        <v>0.63830381921813661</v>
      </c>
    </row>
    <row r="535" spans="2:35">
      <c r="B535" s="39">
        <f t="shared" si="249"/>
        <v>507</v>
      </c>
      <c r="C535" s="42">
        <f t="shared" si="250"/>
        <v>10.942446043165541</v>
      </c>
      <c r="D535" s="10">
        <f t="shared" si="251"/>
        <v>7.0575539568343508</v>
      </c>
      <c r="E535" s="40">
        <f t="shared" si="252"/>
        <v>35.884892086331298</v>
      </c>
      <c r="F535" s="40">
        <f t="shared" si="253"/>
        <v>50</v>
      </c>
      <c r="G535" s="3">
        <f t="shared" si="254"/>
        <v>180.3453237410103</v>
      </c>
      <c r="H535" s="3">
        <f t="shared" si="255"/>
        <v>116.21860174682885</v>
      </c>
      <c r="I535">
        <f t="shared" si="240"/>
        <v>1.1621860174682886E-4</v>
      </c>
      <c r="J535" s="4">
        <f t="shared" si="256"/>
        <v>1011.377226989516</v>
      </c>
      <c r="K535" s="40">
        <f t="shared" si="257"/>
        <v>8.7023696016641541</v>
      </c>
      <c r="L535" s="40">
        <f t="shared" si="241"/>
        <v>0</v>
      </c>
      <c r="M535" s="10">
        <f t="shared" si="258"/>
        <v>4.9381215222636934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13.747579917296823</v>
      </c>
      <c r="Q535" s="42">
        <f t="shared" si="260"/>
        <v>0.81904564425943038</v>
      </c>
      <c r="R535" s="4">
        <f t="shared" si="261"/>
        <v>171710.06168305979</v>
      </c>
      <c r="S535">
        <f t="shared" si="242"/>
        <v>1.7171006168305978E-4</v>
      </c>
      <c r="T535" s="41">
        <f t="shared" si="243"/>
        <v>4.9587837720477127E-4</v>
      </c>
      <c r="U535" s="42">
        <f t="shared" si="262"/>
        <v>0.30814229119333492</v>
      </c>
      <c r="V535" s="42">
        <f t="shared" si="263"/>
        <v>0.6425841630758139</v>
      </c>
      <c r="W535" s="42">
        <f t="shared" si="264"/>
        <v>0.63816064453417232</v>
      </c>
      <c r="X535" s="42">
        <f t="shared" si="265"/>
        <v>4.4235185416415801E-3</v>
      </c>
      <c r="Y535" s="42">
        <f t="shared" si="239"/>
        <v>7.6593735518121183E-3</v>
      </c>
      <c r="Z535" s="10">
        <f t="shared" si="266"/>
        <v>15.446072875747124</v>
      </c>
      <c r="AA535">
        <f t="shared" si="244"/>
        <v>4937022.6459850743</v>
      </c>
      <c r="AB535" s="10">
        <f t="shared" si="245"/>
        <v>4.9370226459850741</v>
      </c>
      <c r="AC535" s="10">
        <f t="shared" si="246"/>
        <v>4.8360226459850741</v>
      </c>
      <c r="AD535" s="3">
        <f t="shared" si="247"/>
        <v>701.38109441407892</v>
      </c>
      <c r="AI535" s="94">
        <f t="shared" si="248"/>
        <v>0.63816064453417232</v>
      </c>
    </row>
    <row r="536" spans="2:35">
      <c r="B536" s="39">
        <f t="shared" si="249"/>
        <v>508</v>
      </c>
      <c r="C536" s="42">
        <f t="shared" si="250"/>
        <v>10.964028776978491</v>
      </c>
      <c r="D536" s="10">
        <f t="shared" si="251"/>
        <v>7.0359712230214022</v>
      </c>
      <c r="E536" s="40">
        <f t="shared" si="252"/>
        <v>35.928057553957196</v>
      </c>
      <c r="F536" s="40">
        <f t="shared" si="253"/>
        <v>50</v>
      </c>
      <c r="G536" s="3">
        <f t="shared" si="254"/>
        <v>180.21582733813261</v>
      </c>
      <c r="H536" s="3">
        <f t="shared" si="255"/>
        <v>116.21860174682885</v>
      </c>
      <c r="I536">
        <f t="shared" si="240"/>
        <v>1.1621860174682886E-4</v>
      </c>
      <c r="J536" s="4">
        <f t="shared" si="256"/>
        <v>1013.811835281126</v>
      </c>
      <c r="K536" s="40">
        <f t="shared" si="257"/>
        <v>8.7233181267282713</v>
      </c>
      <c r="L536" s="40">
        <f t="shared" si="241"/>
        <v>0</v>
      </c>
      <c r="M536" s="10">
        <f t="shared" si="258"/>
        <v>4.9370226459850741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13.746603946391653</v>
      </c>
      <c r="Q536" s="42">
        <f t="shared" si="260"/>
        <v>0.82061568540538299</v>
      </c>
      <c r="R536" s="4">
        <f t="shared" si="261"/>
        <v>171148.01085592376</v>
      </c>
      <c r="S536">
        <f t="shared" si="242"/>
        <v>1.7114801085592375E-4</v>
      </c>
      <c r="T536" s="41">
        <f t="shared" si="243"/>
        <v>4.9644042803190724E-4</v>
      </c>
      <c r="U536" s="42">
        <f t="shared" si="262"/>
        <v>0.30713366288149796</v>
      </c>
      <c r="V536" s="42">
        <f t="shared" si="263"/>
        <v>0.64242157884657369</v>
      </c>
      <c r="W536" s="42">
        <f t="shared" si="264"/>
        <v>0.63801566996799708</v>
      </c>
      <c r="X536" s="42">
        <f t="shared" si="265"/>
        <v>4.4059088785766143E-3</v>
      </c>
      <c r="Y536" s="42">
        <f t="shared" si="239"/>
        <v>7.6662910100368017E-3</v>
      </c>
      <c r="Z536" s="10">
        <f t="shared" si="266"/>
        <v>15.442519539412036</v>
      </c>
      <c r="AA536">
        <f t="shared" si="244"/>
        <v>4935910.1292228187</v>
      </c>
      <c r="AB536" s="10">
        <f t="shared" si="245"/>
        <v>4.9359101292228189</v>
      </c>
      <c r="AC536" s="10">
        <f t="shared" si="246"/>
        <v>4.8349101292228189</v>
      </c>
      <c r="AD536" s="3">
        <f t="shared" si="247"/>
        <v>701.21974317952413</v>
      </c>
      <c r="AI536" s="94">
        <f t="shared" si="248"/>
        <v>0.63801566996799708</v>
      </c>
    </row>
    <row r="537" spans="2:35">
      <c r="B537" s="39">
        <f t="shared" si="249"/>
        <v>509</v>
      </c>
      <c r="C537" s="42">
        <f t="shared" si="250"/>
        <v>10.985611510791442</v>
      </c>
      <c r="D537" s="10">
        <f t="shared" si="251"/>
        <v>7.0143884892084536</v>
      </c>
      <c r="E537" s="40">
        <f t="shared" si="252"/>
        <v>35.971223021583093</v>
      </c>
      <c r="F537" s="40">
        <f t="shared" si="253"/>
        <v>50</v>
      </c>
      <c r="G537" s="3">
        <f t="shared" si="254"/>
        <v>180.08633093525492</v>
      </c>
      <c r="H537" s="3">
        <f t="shared" si="255"/>
        <v>116.21860174682885</v>
      </c>
      <c r="I537">
        <f t="shared" si="240"/>
        <v>1.1621860174682886E-4</v>
      </c>
      <c r="J537" s="4">
        <f t="shared" si="256"/>
        <v>1016.2493703709229</v>
      </c>
      <c r="K537" s="40">
        <f t="shared" si="257"/>
        <v>8.7442918353528754</v>
      </c>
      <c r="L537" s="40">
        <f t="shared" si="241"/>
        <v>0</v>
      </c>
      <c r="M537" s="10">
        <f t="shared" si="258"/>
        <v>4.9359101292228189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13.745615709930632</v>
      </c>
      <c r="Q537" s="42">
        <f t="shared" si="260"/>
        <v>0.82218583942892065</v>
      </c>
      <c r="R537" s="4">
        <f t="shared" si="261"/>
        <v>170586.06349847326</v>
      </c>
      <c r="S537">
        <f t="shared" si="242"/>
        <v>1.7058606349847327E-4</v>
      </c>
      <c r="T537" s="41">
        <f t="shared" si="243"/>
        <v>4.970023753893577E-4</v>
      </c>
      <c r="U537" s="42">
        <f t="shared" si="262"/>
        <v>0.30612522025118516</v>
      </c>
      <c r="V537" s="42">
        <f t="shared" si="263"/>
        <v>0.64225713859632161</v>
      </c>
      <c r="W537" s="42">
        <f t="shared" si="264"/>
        <v>0.63786889581506589</v>
      </c>
      <c r="X537" s="42">
        <f t="shared" si="265"/>
        <v>4.3882427812557134E-3</v>
      </c>
      <c r="Y537" s="42">
        <f t="shared" si="239"/>
        <v>7.6731812270960506E-3</v>
      </c>
      <c r="Z537" s="10">
        <f t="shared" si="266"/>
        <v>15.438922643145895</v>
      </c>
      <c r="AA537">
        <f t="shared" si="244"/>
        <v>4934783.9742487846</v>
      </c>
      <c r="AB537" s="10">
        <f t="shared" si="245"/>
        <v>4.9347839742487842</v>
      </c>
      <c r="AC537" s="10">
        <f t="shared" si="246"/>
        <v>4.8337839742487843</v>
      </c>
      <c r="AD537" s="3">
        <f t="shared" si="247"/>
        <v>701.05641395921464</v>
      </c>
      <c r="AI537" s="94">
        <f t="shared" si="248"/>
        <v>0.63786889581506589</v>
      </c>
    </row>
    <row r="538" spans="2:35">
      <c r="B538" s="39">
        <f t="shared" si="249"/>
        <v>510</v>
      </c>
      <c r="C538" s="42">
        <f t="shared" si="250"/>
        <v>11.007194244604392</v>
      </c>
      <c r="D538" s="10">
        <f t="shared" si="251"/>
        <v>6.992805755395505</v>
      </c>
      <c r="E538" s="40">
        <f t="shared" si="252"/>
        <v>36.01438848920899</v>
      </c>
      <c r="F538" s="40">
        <f t="shared" si="253"/>
        <v>50</v>
      </c>
      <c r="G538" s="3">
        <f t="shared" si="254"/>
        <v>179.95683453237723</v>
      </c>
      <c r="H538" s="3">
        <f t="shared" si="255"/>
        <v>116.21860174682885</v>
      </c>
      <c r="I538">
        <f t="shared" si="240"/>
        <v>1.1621860174682886E-4</v>
      </c>
      <c r="J538" s="4">
        <f t="shared" si="256"/>
        <v>1018.6898322589063</v>
      </c>
      <c r="K538" s="40">
        <f t="shared" si="257"/>
        <v>8.7652907275379643</v>
      </c>
      <c r="L538" s="40">
        <f t="shared" si="241"/>
        <v>0</v>
      </c>
      <c r="M538" s="10">
        <f t="shared" si="258"/>
        <v>4.9347839742487842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13.744615204295998</v>
      </c>
      <c r="Q538" s="42">
        <f t="shared" si="260"/>
        <v>0.82375610774797869</v>
      </c>
      <c r="R538" s="4">
        <f t="shared" si="261"/>
        <v>170024.22074773783</v>
      </c>
      <c r="S538">
        <f t="shared" si="242"/>
        <v>1.7002422074773784E-4</v>
      </c>
      <c r="T538" s="41">
        <f t="shared" si="243"/>
        <v>4.9756421814009316E-4</v>
      </c>
      <c r="U538" s="42">
        <f t="shared" si="262"/>
        <v>0.30511696534285287</v>
      </c>
      <c r="V538" s="42">
        <f t="shared" si="263"/>
        <v>0.64209084275298001</v>
      </c>
      <c r="W538" s="42">
        <f t="shared" si="264"/>
        <v>0.63772032237510412</v>
      </c>
      <c r="X538" s="42">
        <f t="shared" si="265"/>
        <v>4.3705203778758861E-3</v>
      </c>
      <c r="Y538" s="42">
        <f t="shared" si="239"/>
        <v>7.6800441167832268E-3</v>
      </c>
      <c r="Z538" s="10">
        <f t="shared" si="266"/>
        <v>15.435282194309337</v>
      </c>
      <c r="AA538">
        <f t="shared" si="244"/>
        <v>4933644.1833675187</v>
      </c>
      <c r="AB538" s="10">
        <f t="shared" si="245"/>
        <v>4.9336441833675186</v>
      </c>
      <c r="AC538" s="10">
        <f t="shared" si="246"/>
        <v>4.8326441833675187</v>
      </c>
      <c r="AD538" s="3">
        <f t="shared" si="247"/>
        <v>700.89110708738485</v>
      </c>
      <c r="AI538" s="94">
        <f t="shared" si="248"/>
        <v>0.63772032237510412</v>
      </c>
    </row>
    <row r="539" spans="2:35">
      <c r="B539" s="39">
        <f t="shared" si="249"/>
        <v>511</v>
      </c>
      <c r="C539" s="42">
        <f t="shared" si="250"/>
        <v>11.028776978417342</v>
      </c>
      <c r="D539" s="10">
        <f t="shared" si="251"/>
        <v>6.9712230215825564</v>
      </c>
      <c r="E539" s="40">
        <f t="shared" si="252"/>
        <v>36.057553956834887</v>
      </c>
      <c r="F539" s="40">
        <f t="shared" si="253"/>
        <v>50</v>
      </c>
      <c r="G539" s="3">
        <f t="shared" si="254"/>
        <v>179.82733812949954</v>
      </c>
      <c r="H539" s="3">
        <f t="shared" si="255"/>
        <v>116.21860174682885</v>
      </c>
      <c r="I539">
        <f t="shared" si="240"/>
        <v>1.1621860174682886E-4</v>
      </c>
      <c r="J539" s="4">
        <f t="shared" si="256"/>
        <v>1021.1332209450763</v>
      </c>
      <c r="K539" s="40">
        <f t="shared" si="257"/>
        <v>8.7863148032835383</v>
      </c>
      <c r="L539" s="40">
        <f t="shared" si="241"/>
        <v>0</v>
      </c>
      <c r="M539" s="10">
        <f t="shared" si="258"/>
        <v>4.9336441833675186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13.743602425827579</v>
      </c>
      <c r="Q539" s="42">
        <f t="shared" si="260"/>
        <v>0.82532649178152662</v>
      </c>
      <c r="R539" s="4">
        <f t="shared" si="261"/>
        <v>169462.48374074695</v>
      </c>
      <c r="S539">
        <f t="shared" si="242"/>
        <v>1.6946248374074695E-4</v>
      </c>
      <c r="T539" s="41">
        <f t="shared" si="243"/>
        <v>4.9812595514708412E-4</v>
      </c>
      <c r="U539" s="42">
        <f t="shared" si="262"/>
        <v>0.30410890019695741</v>
      </c>
      <c r="V539" s="42">
        <f t="shared" si="263"/>
        <v>0.64192269174946515</v>
      </c>
      <c r="W539" s="42">
        <f t="shared" si="264"/>
        <v>0.63756994995215066</v>
      </c>
      <c r="X539" s="42">
        <f t="shared" si="265"/>
        <v>4.3527417973144855E-3</v>
      </c>
      <c r="Y539" s="42">
        <f t="shared" si="239"/>
        <v>7.6868795930038862E-3</v>
      </c>
      <c r="Z539" s="10">
        <f t="shared" si="266"/>
        <v>15.4315982003671</v>
      </c>
      <c r="AA539">
        <f t="shared" si="244"/>
        <v>4932490.758916162</v>
      </c>
      <c r="AB539" s="10">
        <f t="shared" si="245"/>
        <v>4.9324907589161615</v>
      </c>
      <c r="AC539" s="10">
        <f t="shared" si="246"/>
        <v>4.8314907589161615</v>
      </c>
      <c r="AD539" s="3">
        <f t="shared" si="247"/>
        <v>700.72382290299663</v>
      </c>
      <c r="AI539" s="94">
        <f t="shared" si="248"/>
        <v>0.63756994995215066</v>
      </c>
    </row>
    <row r="540" spans="2:35">
      <c r="B540" s="39">
        <f t="shared" si="249"/>
        <v>512</v>
      </c>
      <c r="C540" s="42">
        <f t="shared" si="250"/>
        <v>11.050359712230293</v>
      </c>
      <c r="D540" s="10">
        <f t="shared" si="251"/>
        <v>6.9496402877696077</v>
      </c>
      <c r="E540" s="40">
        <f t="shared" si="252"/>
        <v>36.100719424460785</v>
      </c>
      <c r="F540" s="40">
        <f t="shared" si="253"/>
        <v>50</v>
      </c>
      <c r="G540" s="3">
        <f t="shared" si="254"/>
        <v>179.69784172662185</v>
      </c>
      <c r="H540" s="3">
        <f t="shared" si="255"/>
        <v>116.21860174682885</v>
      </c>
      <c r="I540">
        <f t="shared" si="240"/>
        <v>1.1621860174682886E-4</v>
      </c>
      <c r="J540" s="4">
        <f t="shared" si="256"/>
        <v>1023.579536429433</v>
      </c>
      <c r="K540" s="40">
        <f t="shared" si="257"/>
        <v>8.8073640625895973</v>
      </c>
      <c r="L540" s="40">
        <f t="shared" si="241"/>
        <v>0</v>
      </c>
      <c r="M540" s="10">
        <f t="shared" si="258"/>
        <v>4.9324907589161615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13.742577370822627</v>
      </c>
      <c r="Q540" s="42">
        <f t="shared" si="260"/>
        <v>0.82689699294958063</v>
      </c>
      <c r="R540" s="4">
        <f t="shared" si="261"/>
        <v>168900.85361453015</v>
      </c>
      <c r="S540">
        <f t="shared" si="242"/>
        <v>1.6890085361453015E-4</v>
      </c>
      <c r="T540" s="41">
        <f t="shared" si="243"/>
        <v>4.986875852733009E-4</v>
      </c>
      <c r="U540" s="42">
        <f t="shared" si="262"/>
        <v>0.30310102685395507</v>
      </c>
      <c r="V540" s="42">
        <f t="shared" si="263"/>
        <v>0.64175268602390212</v>
      </c>
      <c r="W540" s="42">
        <f t="shared" si="264"/>
        <v>0.6374177788545442</v>
      </c>
      <c r="X540" s="42">
        <f t="shared" si="265"/>
        <v>4.3349071693579155E-3</v>
      </c>
      <c r="Y540" s="42">
        <f t="shared" si="239"/>
        <v>7.6936875697767686E-3</v>
      </c>
      <c r="Z540" s="10">
        <f t="shared" si="266"/>
        <v>15.427870668888454</v>
      </c>
      <c r="AA540">
        <f t="shared" si="244"/>
        <v>4931323.703264582</v>
      </c>
      <c r="AB540" s="10">
        <f t="shared" si="245"/>
        <v>4.9313237032645816</v>
      </c>
      <c r="AC540" s="10">
        <f t="shared" si="246"/>
        <v>4.8303237032645816</v>
      </c>
      <c r="AD540" s="3">
        <f t="shared" si="247"/>
        <v>700.55456174975814</v>
      </c>
      <c r="AI540" s="94">
        <f t="shared" si="248"/>
        <v>0.6374177788545442</v>
      </c>
    </row>
    <row r="541" spans="2:35">
      <c r="B541" s="39">
        <f t="shared" si="249"/>
        <v>513</v>
      </c>
      <c r="C541" s="42">
        <f t="shared" si="250"/>
        <v>11.071942446043243</v>
      </c>
      <c r="D541" s="10">
        <f t="shared" si="251"/>
        <v>6.9280575539566591</v>
      </c>
      <c r="E541" s="40">
        <f t="shared" si="252"/>
        <v>36.143884892086682</v>
      </c>
      <c r="F541" s="40">
        <f t="shared" si="253"/>
        <v>50</v>
      </c>
      <c r="G541" s="3">
        <f t="shared" si="254"/>
        <v>179.56834532374415</v>
      </c>
      <c r="H541" s="3">
        <f t="shared" si="255"/>
        <v>116.21860174682885</v>
      </c>
      <c r="I541">
        <f t="shared" si="240"/>
        <v>1.1621860174682886E-4</v>
      </c>
      <c r="J541" s="4">
        <f t="shared" si="256"/>
        <v>1026.0287787119764</v>
      </c>
      <c r="K541" s="40">
        <f t="shared" si="257"/>
        <v>8.8284385054561429</v>
      </c>
      <c r="L541" s="40">
        <f t="shared" si="241"/>
        <v>0</v>
      </c>
      <c r="M541" s="10">
        <f t="shared" si="258"/>
        <v>4.9313237032645816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13.741540035535872</v>
      </c>
      <c r="Q541" s="42">
        <f t="shared" si="260"/>
        <v>0.82846761267321689</v>
      </c>
      <c r="R541" s="4">
        <f t="shared" si="261"/>
        <v>168339.33150611693</v>
      </c>
      <c r="S541">
        <f t="shared" si="242"/>
        <v>1.6833933150611693E-4</v>
      </c>
      <c r="T541" s="41">
        <f t="shared" si="243"/>
        <v>4.9924910738171409E-4</v>
      </c>
      <c r="U541" s="42">
        <f t="shared" si="262"/>
        <v>0.3020933473543021</v>
      </c>
      <c r="V541" s="42">
        <f t="shared" si="263"/>
        <v>0.64158082601943656</v>
      </c>
      <c r="W541" s="42">
        <f t="shared" si="264"/>
        <v>0.63726380939494054</v>
      </c>
      <c r="X541" s="42">
        <f t="shared" si="265"/>
        <v>4.3170166244960173E-3</v>
      </c>
      <c r="Y541" s="42">
        <f t="shared" si="239"/>
        <v>7.7004679612344678E-3</v>
      </c>
      <c r="Z541" s="10">
        <f t="shared" si="266"/>
        <v>15.424099607546962</v>
      </c>
      <c r="AA541">
        <f t="shared" si="244"/>
        <v>4930143.0188153014</v>
      </c>
      <c r="AB541" s="10">
        <f t="shared" si="245"/>
        <v>4.9301430188153015</v>
      </c>
      <c r="AC541" s="10">
        <f t="shared" si="246"/>
        <v>4.8291430188153015</v>
      </c>
      <c r="AD541" s="3">
        <f t="shared" si="247"/>
        <v>700.38332397611327</v>
      </c>
      <c r="AI541" s="94">
        <f t="shared" si="248"/>
        <v>0.63726380939494054</v>
      </c>
    </row>
    <row r="542" spans="2:35">
      <c r="B542" s="39">
        <f t="shared" si="249"/>
        <v>514</v>
      </c>
      <c r="C542" s="42">
        <f t="shared" si="250"/>
        <v>11.093525179856194</v>
      </c>
      <c r="D542" s="10">
        <f t="shared" si="251"/>
        <v>6.9064748201437105</v>
      </c>
      <c r="E542" s="40">
        <f t="shared" si="252"/>
        <v>36.187050359712579</v>
      </c>
      <c r="F542" s="40">
        <f t="shared" si="253"/>
        <v>50</v>
      </c>
      <c r="G542" s="3">
        <f t="shared" si="254"/>
        <v>179.43884892086646</v>
      </c>
      <c r="H542" s="3">
        <f t="shared" si="255"/>
        <v>116.21860174682885</v>
      </c>
      <c r="I542">
        <f t="shared" si="240"/>
        <v>1.1621860174682886E-4</v>
      </c>
      <c r="J542" s="4">
        <f t="shared" si="256"/>
        <v>1028.4809477927065</v>
      </c>
      <c r="K542" s="40">
        <f t="shared" si="257"/>
        <v>8.8495381318831754</v>
      </c>
      <c r="L542" s="40">
        <f t="shared" si="241"/>
        <v>0</v>
      </c>
      <c r="M542" s="10">
        <f t="shared" si="258"/>
        <v>4.9301430188153015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13.740490416179378</v>
      </c>
      <c r="Q542" s="42">
        <f t="shared" si="260"/>
        <v>0.83003835237458423</v>
      </c>
      <c r="R542" s="4">
        <f t="shared" si="261"/>
        <v>167777.91855253675</v>
      </c>
      <c r="S542">
        <f t="shared" si="242"/>
        <v>1.6777791855253674E-4</v>
      </c>
      <c r="T542" s="41">
        <f t="shared" si="243"/>
        <v>4.9981052033529422E-4</v>
      </c>
      <c r="U542" s="42">
        <f t="shared" si="262"/>
        <v>0.30108586373845481</v>
      </c>
      <c r="V542" s="42">
        <f t="shared" si="263"/>
        <v>0.64140711218432389</v>
      </c>
      <c r="W542" s="42">
        <f t="shared" si="264"/>
        <v>0.63710804189030468</v>
      </c>
      <c r="X542" s="42">
        <f t="shared" si="265"/>
        <v>4.2990702940192138E-3</v>
      </c>
      <c r="Y542" s="42">
        <f t="shared" ref="Y542:Y605" si="269">IF((X542*(Q542-Q541)+Y541)&lt;0,0,X542*(Q542-Q541)+Y541)</f>
        <v>7.7072206816242526E-3</v>
      </c>
      <c r="Z542" s="10">
        <f t="shared" si="266"/>
        <v>15.420285024120581</v>
      </c>
      <c r="AA542">
        <f t="shared" si="244"/>
        <v>4928948.7080035256</v>
      </c>
      <c r="AB542" s="10">
        <f t="shared" si="245"/>
        <v>4.9289487080035252</v>
      </c>
      <c r="AC542" s="10">
        <f t="shared" si="246"/>
        <v>4.8279487080035253</v>
      </c>
      <c r="AD542" s="3">
        <f t="shared" si="247"/>
        <v>700.21010993524669</v>
      </c>
      <c r="AI542" s="94">
        <f t="shared" si="248"/>
        <v>0.63710804189030468</v>
      </c>
    </row>
    <row r="543" spans="2:35">
      <c r="B543" s="39">
        <f t="shared" si="249"/>
        <v>515</v>
      </c>
      <c r="C543" s="42">
        <f t="shared" si="250"/>
        <v>11.115107913669144</v>
      </c>
      <c r="D543" s="10">
        <f t="shared" si="251"/>
        <v>6.8848920863307619</v>
      </c>
      <c r="E543" s="40">
        <f t="shared" si="252"/>
        <v>36.230215827338476</v>
      </c>
      <c r="F543" s="40">
        <f t="shared" si="253"/>
        <v>50</v>
      </c>
      <c r="G543" s="3">
        <f t="shared" si="254"/>
        <v>179.30935251798877</v>
      </c>
      <c r="H543" s="3">
        <f t="shared" si="255"/>
        <v>116.21860174682885</v>
      </c>
      <c r="I543">
        <f t="shared" si="240"/>
        <v>1.1621860174682886E-4</v>
      </c>
      <c r="J543" s="4">
        <f t="shared" si="256"/>
        <v>1030.9360436716233</v>
      </c>
      <c r="K543" s="40">
        <f t="shared" si="257"/>
        <v>8.8706629418706928</v>
      </c>
      <c r="L543" s="40">
        <f t="shared" si="241"/>
        <v>0</v>
      </c>
      <c r="M543" s="10">
        <f t="shared" si="258"/>
        <v>4.9289487080035252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13.739428508922494</v>
      </c>
      <c r="Q543" s="42">
        <f t="shared" si="260"/>
        <v>0.83160921347691708</v>
      </c>
      <c r="R543" s="4">
        <f t="shared" si="261"/>
        <v>167216.61589081923</v>
      </c>
      <c r="S543">
        <f t="shared" si="242"/>
        <v>1.6721661589081923E-4</v>
      </c>
      <c r="T543" s="41">
        <f t="shared" si="243"/>
        <v>5.0037182299701179E-4</v>
      </c>
      <c r="U543" s="42">
        <f t="shared" si="262"/>
        <v>0.3000785780468696</v>
      </c>
      <c r="V543" s="42">
        <f t="shared" si="263"/>
        <v>0.64123154497193269</v>
      </c>
      <c r="W543" s="42">
        <f t="shared" si="264"/>
        <v>0.6369504766619124</v>
      </c>
      <c r="X543" s="42">
        <f t="shared" si="265"/>
        <v>4.2810683100202862E-3</v>
      </c>
      <c r="Y543" s="42">
        <f t="shared" si="269"/>
        <v>7.713945645308893E-3</v>
      </c>
      <c r="Z543" s="10">
        <f t="shared" si="266"/>
        <v>15.416426926491743</v>
      </c>
      <c r="AA543">
        <f t="shared" si="244"/>
        <v>4927740.773297172</v>
      </c>
      <c r="AB543" s="10">
        <f t="shared" si="245"/>
        <v>4.9277407732971721</v>
      </c>
      <c r="AC543" s="10">
        <f t="shared" si="246"/>
        <v>4.8267407732971721</v>
      </c>
      <c r="AD543" s="3">
        <f t="shared" si="247"/>
        <v>700.03491998508662</v>
      </c>
      <c r="AI543" s="94">
        <f t="shared" si="248"/>
        <v>0.6369504766619124</v>
      </c>
    </row>
    <row r="544" spans="2:35">
      <c r="B544" s="39">
        <f t="shared" si="249"/>
        <v>516</v>
      </c>
      <c r="C544" s="42">
        <f t="shared" si="250"/>
        <v>11.136690647482094</v>
      </c>
      <c r="D544" s="10">
        <f t="shared" si="251"/>
        <v>6.8633093525178133</v>
      </c>
      <c r="E544" s="40">
        <f t="shared" si="252"/>
        <v>36.273381294964373</v>
      </c>
      <c r="F544" s="40">
        <f t="shared" si="253"/>
        <v>50</v>
      </c>
      <c r="G544" s="3">
        <f t="shared" si="254"/>
        <v>179.17985611511108</v>
      </c>
      <c r="H544" s="3">
        <f t="shared" si="255"/>
        <v>116.21860174682885</v>
      </c>
      <c r="I544">
        <f t="shared" si="240"/>
        <v>1.1621860174682886E-4</v>
      </c>
      <c r="J544" s="4">
        <f t="shared" si="256"/>
        <v>1033.3940663487265</v>
      </c>
      <c r="K544" s="40">
        <f t="shared" si="257"/>
        <v>8.8918129354186952</v>
      </c>
      <c r="L544" s="40">
        <f t="shared" si="241"/>
        <v>0</v>
      </c>
      <c r="M544" s="10">
        <f t="shared" si="258"/>
        <v>4.9277407732971721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13.738354309891802</v>
      </c>
      <c r="Q544" s="42">
        <f t="shared" si="260"/>
        <v>0.83318019740454874</v>
      </c>
      <c r="R544" s="4">
        <f t="shared" si="261"/>
        <v>166655.42465799383</v>
      </c>
      <c r="S544">
        <f t="shared" si="242"/>
        <v>1.6665542465799384E-4</v>
      </c>
      <c r="T544" s="41">
        <f t="shared" si="243"/>
        <v>5.0093301422983721E-4</v>
      </c>
      <c r="U544" s="42">
        <f t="shared" si="262"/>
        <v>0.2990714923200028</v>
      </c>
      <c r="V544" s="42">
        <f t="shared" si="263"/>
        <v>0.64105412484075452</v>
      </c>
      <c r="W544" s="42">
        <f t="shared" si="264"/>
        <v>0.63679111403535571</v>
      </c>
      <c r="X544" s="42">
        <f t="shared" si="265"/>
        <v>4.2630108053988147E-3</v>
      </c>
      <c r="Y544" s="42">
        <f t="shared" si="269"/>
        <v>7.7206427667674948E-3</v>
      </c>
      <c r="Z544" s="10">
        <f t="shared" si="266"/>
        <v>15.412525322647477</v>
      </c>
      <c r="AA544">
        <f t="shared" si="244"/>
        <v>4926519.2171969051</v>
      </c>
      <c r="AB544" s="10">
        <f t="shared" si="245"/>
        <v>4.9265192171969048</v>
      </c>
      <c r="AC544" s="10">
        <f t="shared" si="246"/>
        <v>4.8255192171969048</v>
      </c>
      <c r="AD544" s="3">
        <f t="shared" si="247"/>
        <v>699.85775448831112</v>
      </c>
      <c r="AI544" s="94">
        <f t="shared" si="248"/>
        <v>0.63679111403535571</v>
      </c>
    </row>
    <row r="545" spans="2:35">
      <c r="B545" s="39">
        <f t="shared" si="249"/>
        <v>517</v>
      </c>
      <c r="C545" s="42">
        <f t="shared" si="250"/>
        <v>11.158273381295045</v>
      </c>
      <c r="D545" s="10">
        <f t="shared" si="251"/>
        <v>6.8417266187048646</v>
      </c>
      <c r="E545" s="40">
        <f t="shared" si="252"/>
        <v>36.316546762590271</v>
      </c>
      <c r="F545" s="40">
        <f t="shared" si="253"/>
        <v>50</v>
      </c>
      <c r="G545" s="3">
        <f t="shared" si="254"/>
        <v>179.05035971223339</v>
      </c>
      <c r="H545" s="3">
        <f t="shared" si="255"/>
        <v>116.21860174682885</v>
      </c>
      <c r="I545">
        <f t="shared" si="240"/>
        <v>1.1621860174682886E-4</v>
      </c>
      <c r="J545" s="4">
        <f t="shared" si="256"/>
        <v>1035.8550158240168</v>
      </c>
      <c r="K545" s="40">
        <f t="shared" si="257"/>
        <v>8.9129881125271861</v>
      </c>
      <c r="L545" s="40">
        <f t="shared" si="241"/>
        <v>0</v>
      </c>
      <c r="M545" s="10">
        <f t="shared" si="258"/>
        <v>4.9265192171969048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13.737267815171069</v>
      </c>
      <c r="Q545" s="42">
        <f t="shared" si="260"/>
        <v>0.83475130558292421</v>
      </c>
      <c r="R545" s="4">
        <f t="shared" si="261"/>
        <v>166094.34599109003</v>
      </c>
      <c r="S545">
        <f t="shared" si="242"/>
        <v>1.6609434599109004E-4</v>
      </c>
      <c r="T545" s="41">
        <f t="shared" si="243"/>
        <v>5.0149409289674098E-4</v>
      </c>
      <c r="U545" s="42">
        <f t="shared" si="262"/>
        <v>0.29806460859831058</v>
      </c>
      <c r="V545" s="42">
        <f t="shared" si="263"/>
        <v>0.64087485225450302</v>
      </c>
      <c r="W545" s="42">
        <f t="shared" si="264"/>
        <v>0.63662995434054692</v>
      </c>
      <c r="X545" s="42">
        <f t="shared" si="265"/>
        <v>4.2448979139561027E-3</v>
      </c>
      <c r="Y545" s="42">
        <f t="shared" si="269"/>
        <v>7.7273119605964806E-3</v>
      </c>
      <c r="Z545" s="10">
        <f t="shared" si="266"/>
        <v>15.408580220679799</v>
      </c>
      <c r="AA545">
        <f t="shared" si="244"/>
        <v>4925284.0422362601</v>
      </c>
      <c r="AB545" s="10">
        <f t="shared" si="245"/>
        <v>4.9252840422362603</v>
      </c>
      <c r="AC545" s="10">
        <f t="shared" si="246"/>
        <v>4.8242840422362603</v>
      </c>
      <c r="AD545" s="3">
        <f t="shared" si="247"/>
        <v>699.67861381236548</v>
      </c>
      <c r="AI545" s="94">
        <f t="shared" si="248"/>
        <v>0.63662995434054692</v>
      </c>
    </row>
    <row r="546" spans="2:35">
      <c r="B546" s="39">
        <f t="shared" si="249"/>
        <v>518</v>
      </c>
      <c r="C546" s="42">
        <f t="shared" si="250"/>
        <v>11.179856115107995</v>
      </c>
      <c r="D546" s="10">
        <f t="shared" si="251"/>
        <v>6.820143884891916</v>
      </c>
      <c r="E546" s="40">
        <f t="shared" si="252"/>
        <v>36.359712230216168</v>
      </c>
      <c r="F546" s="40">
        <f t="shared" si="253"/>
        <v>50</v>
      </c>
      <c r="G546" s="3">
        <f t="shared" si="254"/>
        <v>178.9208633093557</v>
      </c>
      <c r="H546" s="3">
        <f t="shared" si="255"/>
        <v>116.21860174682885</v>
      </c>
      <c r="I546">
        <f t="shared" si="240"/>
        <v>1.1621860174682886E-4</v>
      </c>
      <c r="J546" s="4">
        <f t="shared" si="256"/>
        <v>1038.3188920974935</v>
      </c>
      <c r="K546" s="40">
        <f t="shared" si="257"/>
        <v>8.9341884731961603</v>
      </c>
      <c r="L546" s="40">
        <f t="shared" si="241"/>
        <v>0</v>
      </c>
      <c r="M546" s="10">
        <f t="shared" si="258"/>
        <v>4.9252840422362603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13.736169020801279</v>
      </c>
      <c r="Q546" s="42">
        <f t="shared" si="260"/>
        <v>0.83632253943861323</v>
      </c>
      <c r="R546" s="4">
        <f t="shared" si="261"/>
        <v>165533.38102713737</v>
      </c>
      <c r="S546">
        <f t="shared" si="242"/>
        <v>1.6553338102713737E-4</v>
      </c>
      <c r="T546" s="41">
        <f t="shared" si="243"/>
        <v>5.0205505786069362E-4</v>
      </c>
      <c r="U546" s="42">
        <f t="shared" si="262"/>
        <v>0.29705792892224936</v>
      </c>
      <c r="V546" s="42">
        <f t="shared" si="263"/>
        <v>0.64069372768178001</v>
      </c>
      <c r="W546" s="42">
        <f t="shared" si="264"/>
        <v>0.63646699791173478</v>
      </c>
      <c r="X546" s="42">
        <f t="shared" si="265"/>
        <v>4.2267297700452344E-3</v>
      </c>
      <c r="Y546" s="42">
        <f t="shared" si="269"/>
        <v>7.7339531415100242E-3</v>
      </c>
      <c r="Z546" s="10">
        <f t="shared" si="266"/>
        <v>15.404591628785029</v>
      </c>
      <c r="AA546">
        <f t="shared" si="244"/>
        <v>4924035.2509814315</v>
      </c>
      <c r="AB546" s="10">
        <f t="shared" si="245"/>
        <v>4.9240352509814311</v>
      </c>
      <c r="AC546" s="10">
        <f t="shared" si="246"/>
        <v>4.8230352509814312</v>
      </c>
      <c r="AD546" s="3">
        <f t="shared" si="247"/>
        <v>699.49749832943166</v>
      </c>
      <c r="AI546" s="94">
        <f t="shared" si="248"/>
        <v>0.63646699791173478</v>
      </c>
    </row>
    <row r="547" spans="2:35">
      <c r="B547" s="39">
        <f t="shared" si="249"/>
        <v>519</v>
      </c>
      <c r="C547" s="42">
        <f t="shared" si="250"/>
        <v>11.201438848920946</v>
      </c>
      <c r="D547" s="10">
        <f t="shared" si="251"/>
        <v>6.7985611510789674</v>
      </c>
      <c r="E547" s="40">
        <f t="shared" si="252"/>
        <v>36.402877697842065</v>
      </c>
      <c r="F547" s="40">
        <f t="shared" si="253"/>
        <v>50</v>
      </c>
      <c r="G547" s="3">
        <f t="shared" si="254"/>
        <v>178.791366906478</v>
      </c>
      <c r="H547" s="3">
        <f t="shared" si="255"/>
        <v>116.21860174682885</v>
      </c>
      <c r="I547">
        <f t="shared" si="240"/>
        <v>1.1621860174682886E-4</v>
      </c>
      <c r="J547" s="4">
        <f t="shared" si="256"/>
        <v>1040.785695169157</v>
      </c>
      <c r="K547" s="40">
        <f t="shared" si="257"/>
        <v>8.9554140174256212</v>
      </c>
      <c r="L547" s="40">
        <f t="shared" si="241"/>
        <v>0</v>
      </c>
      <c r="M547" s="10">
        <f t="shared" si="258"/>
        <v>4.9240352509814311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13.735057922780369</v>
      </c>
      <c r="Q547" s="42">
        <f t="shared" si="260"/>
        <v>0.83789390039932343</v>
      </c>
      <c r="R547" s="4">
        <f t="shared" si="261"/>
        <v>164972.53090316532</v>
      </c>
      <c r="S547">
        <f t="shared" si="242"/>
        <v>1.6497253090316531E-4</v>
      </c>
      <c r="T547" s="41">
        <f t="shared" si="243"/>
        <v>5.0261590798466574E-4</v>
      </c>
      <c r="U547" s="42">
        <f t="shared" si="262"/>
        <v>0.29605145533227528</v>
      </c>
      <c r="V547" s="42">
        <f t="shared" si="263"/>
        <v>0.6405107515966203</v>
      </c>
      <c r="W547" s="42">
        <f t="shared" si="264"/>
        <v>0.63630224508747724</v>
      </c>
      <c r="X547" s="42">
        <f t="shared" si="265"/>
        <v>4.2085065091430618E-3</v>
      </c>
      <c r="Y547" s="42">
        <f t="shared" si="269"/>
        <v>7.7405662243413866E-3</v>
      </c>
      <c r="Z547" s="10">
        <f t="shared" si="266"/>
        <v>15.400559555264898</v>
      </c>
      <c r="AA547">
        <f t="shared" si="244"/>
        <v>4922772.8460316109</v>
      </c>
      <c r="AB547" s="10">
        <f t="shared" si="245"/>
        <v>4.9227728460316111</v>
      </c>
      <c r="AC547" s="10">
        <f t="shared" si="246"/>
        <v>4.8217728460316112</v>
      </c>
      <c r="AD547" s="3">
        <f t="shared" si="247"/>
        <v>699.31440841647725</v>
      </c>
      <c r="AI547" s="94">
        <f t="shared" si="248"/>
        <v>0.63630224508747724</v>
      </c>
    </row>
    <row r="548" spans="2:35">
      <c r="B548" s="39">
        <f t="shared" si="249"/>
        <v>520</v>
      </c>
      <c r="C548" s="42">
        <f t="shared" si="250"/>
        <v>11.223021582733896</v>
      </c>
      <c r="D548" s="10">
        <f t="shared" si="251"/>
        <v>6.7769784172660188</v>
      </c>
      <c r="E548" s="40">
        <f t="shared" si="252"/>
        <v>36.446043165467962</v>
      </c>
      <c r="F548" s="40">
        <f t="shared" si="253"/>
        <v>50</v>
      </c>
      <c r="G548" s="3">
        <f t="shared" si="254"/>
        <v>178.66187050360031</v>
      </c>
      <c r="H548" s="3">
        <f t="shared" si="255"/>
        <v>116.21860174682885</v>
      </c>
      <c r="I548">
        <f t="shared" si="240"/>
        <v>1.1621860174682886E-4</v>
      </c>
      <c r="J548" s="4">
        <f t="shared" si="256"/>
        <v>1043.2554250390072</v>
      </c>
      <c r="K548" s="40">
        <f t="shared" si="257"/>
        <v>8.9766647452155688</v>
      </c>
      <c r="L548" s="40">
        <f t="shared" si="241"/>
        <v>0</v>
      </c>
      <c r="M548" s="10">
        <f t="shared" si="258"/>
        <v>4.9227728460316111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13.733934517063442</v>
      </c>
      <c r="Q548" s="42">
        <f t="shared" si="260"/>
        <v>0.83946538989391328</v>
      </c>
      <c r="R548" s="4">
        <f t="shared" si="261"/>
        <v>164411.79675620349</v>
      </c>
      <c r="S548">
        <f t="shared" si="242"/>
        <v>1.6441179675620349E-4</v>
      </c>
      <c r="T548" s="41">
        <f t="shared" si="243"/>
        <v>5.0317664213162753E-4</v>
      </c>
      <c r="U548" s="42">
        <f t="shared" si="262"/>
        <v>0.29504518986884493</v>
      </c>
      <c r="V548" s="42">
        <f t="shared" si="263"/>
        <v>0.64032592447777392</v>
      </c>
      <c r="W548" s="42">
        <f t="shared" si="264"/>
        <v>0.636135696210685</v>
      </c>
      <c r="X548" s="42">
        <f t="shared" si="265"/>
        <v>4.1902282670889246E-3</v>
      </c>
      <c r="Y548" s="42">
        <f t="shared" si="269"/>
        <v>7.74715112404305E-3</v>
      </c>
      <c r="Z548" s="10">
        <f t="shared" si="266"/>
        <v>15.396484008525277</v>
      </c>
      <c r="AA548">
        <f t="shared" si="244"/>
        <v>4921496.8300186004</v>
      </c>
      <c r="AB548" s="10">
        <f t="shared" si="245"/>
        <v>4.9214968300186008</v>
      </c>
      <c r="AC548" s="10">
        <f t="shared" si="246"/>
        <v>4.8204968300186009</v>
      </c>
      <c r="AD548" s="3">
        <f t="shared" si="247"/>
        <v>699.12934445519943</v>
      </c>
      <c r="AI548" s="94">
        <f t="shared" si="248"/>
        <v>0.636135696210685</v>
      </c>
    </row>
    <row r="549" spans="2:35">
      <c r="B549" s="39">
        <f t="shared" si="249"/>
        <v>521</v>
      </c>
      <c r="C549" s="42">
        <f t="shared" si="250"/>
        <v>11.244604316546846</v>
      </c>
      <c r="D549" s="10">
        <f t="shared" si="251"/>
        <v>6.7553956834530702</v>
      </c>
      <c r="E549" s="40">
        <f t="shared" si="252"/>
        <v>36.48920863309386</v>
      </c>
      <c r="F549" s="40">
        <f t="shared" si="253"/>
        <v>50</v>
      </c>
      <c r="G549" s="3">
        <f t="shared" si="254"/>
        <v>178.53237410072262</v>
      </c>
      <c r="H549" s="3">
        <f t="shared" si="255"/>
        <v>116.21860174682885</v>
      </c>
      <c r="I549">
        <f t="shared" si="240"/>
        <v>1.1621860174682886E-4</v>
      </c>
      <c r="J549" s="4">
        <f t="shared" si="256"/>
        <v>1045.7280817070439</v>
      </c>
      <c r="K549" s="40">
        <f t="shared" si="257"/>
        <v>8.9979406565660014</v>
      </c>
      <c r="L549" s="40">
        <f t="shared" si="241"/>
        <v>0</v>
      </c>
      <c r="M549" s="10">
        <f t="shared" si="258"/>
        <v>4.9214968300186008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13.73279879956235</v>
      </c>
      <c r="Q549" s="42">
        <f t="shared" si="260"/>
        <v>0.84103700935240544</v>
      </c>
      <c r="R549" s="4">
        <f t="shared" si="261"/>
        <v>163851.1797232813</v>
      </c>
      <c r="S549">
        <f t="shared" si="242"/>
        <v>1.638511797232813E-4</v>
      </c>
      <c r="T549" s="41">
        <f t="shared" si="243"/>
        <v>5.0373725916454972E-4</v>
      </c>
      <c r="U549" s="42">
        <f t="shared" si="262"/>
        <v>0.29403913457241443</v>
      </c>
      <c r="V549" s="42">
        <f t="shared" si="263"/>
        <v>0.64013924680961021</v>
      </c>
      <c r="W549" s="42">
        <f t="shared" si="264"/>
        <v>0.63596735162857121</v>
      </c>
      <c r="X549" s="42">
        <f t="shared" si="265"/>
        <v>4.1718951810389981E-3</v>
      </c>
      <c r="Y549" s="42">
        <f t="shared" si="269"/>
        <v>7.7537077556883603E-3</v>
      </c>
      <c r="Z549" s="10">
        <f t="shared" si="266"/>
        <v>15.392364997077873</v>
      </c>
      <c r="AA549">
        <f t="shared" si="244"/>
        <v>4920207.2056073369</v>
      </c>
      <c r="AB549" s="10">
        <f t="shared" si="245"/>
        <v>4.9202072056073369</v>
      </c>
      <c r="AC549" s="10">
        <f t="shared" si="246"/>
        <v>4.819207205607337</v>
      </c>
      <c r="AD549" s="3">
        <f t="shared" si="247"/>
        <v>698.94230683210105</v>
      </c>
      <c r="AI549" s="94">
        <f t="shared" si="248"/>
        <v>0.63596735162857121</v>
      </c>
    </row>
    <row r="550" spans="2:35">
      <c r="B550" s="39">
        <f t="shared" si="249"/>
        <v>522</v>
      </c>
      <c r="C550" s="42">
        <f t="shared" si="250"/>
        <v>11.266187050359797</v>
      </c>
      <c r="D550" s="10">
        <f t="shared" si="251"/>
        <v>6.7338129496401216</v>
      </c>
      <c r="E550" s="40">
        <f t="shared" si="252"/>
        <v>36.532374100719757</v>
      </c>
      <c r="F550" s="40">
        <f t="shared" si="253"/>
        <v>50</v>
      </c>
      <c r="G550" s="3">
        <f t="shared" si="254"/>
        <v>178.40287769784493</v>
      </c>
      <c r="H550" s="3">
        <f t="shared" si="255"/>
        <v>116.21860174682885</v>
      </c>
      <c r="I550">
        <f t="shared" si="240"/>
        <v>1.1621860174682886E-4</v>
      </c>
      <c r="J550" s="4">
        <f t="shared" si="256"/>
        <v>1048.2036651732672</v>
      </c>
      <c r="K550" s="40">
        <f t="shared" si="257"/>
        <v>9.019241751476919</v>
      </c>
      <c r="L550" s="40">
        <f t="shared" si="241"/>
        <v>0</v>
      </c>
      <c r="M550" s="10">
        <f t="shared" si="258"/>
        <v>4.9202072056073369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13.731650766146064</v>
      </c>
      <c r="Q550" s="42">
        <f t="shared" si="260"/>
        <v>0.84260876020599984</v>
      </c>
      <c r="R550" s="4">
        <f t="shared" si="261"/>
        <v>163290.68094142832</v>
      </c>
      <c r="S550">
        <f t="shared" si="242"/>
        <v>1.6329068094142832E-4</v>
      </c>
      <c r="T550" s="41">
        <f t="shared" si="243"/>
        <v>5.042977579464027E-4</v>
      </c>
      <c r="U550" s="42">
        <f t="shared" si="262"/>
        <v>0.29303329148344015</v>
      </c>
      <c r="V550" s="42">
        <f t="shared" si="263"/>
        <v>0.63995071908123324</v>
      </c>
      <c r="W550" s="42">
        <f t="shared" si="264"/>
        <v>0.63579721169272085</v>
      </c>
      <c r="X550" s="42">
        <f t="shared" si="265"/>
        <v>4.1535073885123897E-3</v>
      </c>
      <c r="Y550" s="42">
        <f t="shared" si="269"/>
        <v>7.7602360344716653E-3</v>
      </c>
      <c r="Z550" s="10">
        <f t="shared" si="266"/>
        <v>15.388202529538971</v>
      </c>
      <c r="AA550">
        <f t="shared" si="244"/>
        <v>4918903.9754954996</v>
      </c>
      <c r="AB550" s="10">
        <f t="shared" si="245"/>
        <v>4.9189039754954997</v>
      </c>
      <c r="AC550" s="10">
        <f t="shared" si="246"/>
        <v>4.8179039754954998</v>
      </c>
      <c r="AD550" s="3">
        <f t="shared" si="247"/>
        <v>698.75329593843355</v>
      </c>
      <c r="AI550" s="94">
        <f t="shared" si="248"/>
        <v>0.63579721169272085</v>
      </c>
    </row>
    <row r="551" spans="2:35">
      <c r="B551" s="39">
        <f t="shared" si="249"/>
        <v>523</v>
      </c>
      <c r="C551" s="42">
        <f t="shared" si="250"/>
        <v>11.287769784172747</v>
      </c>
      <c r="D551" s="10">
        <f t="shared" si="251"/>
        <v>6.7122302158271729</v>
      </c>
      <c r="E551" s="40">
        <f t="shared" si="252"/>
        <v>36.575539568345654</v>
      </c>
      <c r="F551" s="40">
        <f t="shared" si="253"/>
        <v>50</v>
      </c>
      <c r="G551" s="3">
        <f t="shared" si="254"/>
        <v>178.27338129496724</v>
      </c>
      <c r="H551" s="3">
        <f t="shared" si="255"/>
        <v>116.21860174682885</v>
      </c>
      <c r="I551">
        <f t="shared" ref="I551:I614" si="270">H551/1000^2</f>
        <v>1.1621860174682886E-4</v>
      </c>
      <c r="J551" s="4">
        <f t="shared" si="256"/>
        <v>1050.6821754376774</v>
      </c>
      <c r="K551" s="40">
        <f t="shared" si="257"/>
        <v>9.0405680299483251</v>
      </c>
      <c r="L551" s="40">
        <f t="shared" ref="L551:L614" si="271">IF((gstar-K551)&lt;0,0,gstar-K551)</f>
        <v>0</v>
      </c>
      <c r="M551" s="10">
        <f t="shared" si="258"/>
        <v>4.9189039754954997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13.730490412640261</v>
      </c>
      <c r="Q551" s="42">
        <f t="shared" si="260"/>
        <v>0.8441806438870868</v>
      </c>
      <c r="R551" s="4">
        <f t="shared" si="261"/>
        <v>162730.301547674</v>
      </c>
      <c r="S551">
        <f t="shared" ref="S551:S614" si="272">R551/1000^3</f>
        <v>1.6273030154767399E-4</v>
      </c>
      <c r="T551" s="41">
        <f t="shared" ref="T551:T614" si="273">(vc/1000^3-S551)</f>
        <v>5.04858137340157E-4</v>
      </c>
      <c r="U551" s="42">
        <f t="shared" si="262"/>
        <v>0.29202766264237834</v>
      </c>
      <c r="V551" s="42">
        <f t="shared" si="263"/>
        <v>0.6397603417871337</v>
      </c>
      <c r="W551" s="42">
        <f t="shared" si="264"/>
        <v>0.63562527675903802</v>
      </c>
      <c r="X551" s="42">
        <f t="shared" si="265"/>
        <v>4.1350650280956858E-3</v>
      </c>
      <c r="Y551" s="42">
        <f t="shared" si="269"/>
        <v>7.7667358757095625E-3</v>
      </c>
      <c r="Z551" s="10">
        <f t="shared" si="266"/>
        <v>15.383996614630355</v>
      </c>
      <c r="AA551">
        <f t="shared" ref="AA551:AA614" si="274">Z551*rat*to+patm*1000000</f>
        <v>4917587.1424137987</v>
      </c>
      <c r="AB551" s="10">
        <f t="shared" ref="AB551:AB614" si="275">AA551/1000000</f>
        <v>4.9175871424137991</v>
      </c>
      <c r="AC551" s="10">
        <f t="shared" ref="AC551:AC614" si="276">AB551-patm</f>
        <v>4.8165871424137991</v>
      </c>
      <c r="AD551" s="3">
        <f t="shared" ref="AD551:AD614" si="277">AC551*1000000/6895</f>
        <v>698.56231217023912</v>
      </c>
      <c r="AI551" s="94">
        <f t="shared" ref="AI551:AI614" si="278">($M551-patm)*1000000*$I551/SQRT(rat*to)*SQRT(k)*(2/(k+1))^((k+1)/2/(k-1))</f>
        <v>0.63562527675903802</v>
      </c>
    </row>
    <row r="552" spans="2:35">
      <c r="B552" s="39">
        <f t="shared" ref="B552:B615" si="279">1+B551</f>
        <v>524</v>
      </c>
      <c r="C552" s="42">
        <f t="shared" ref="C552:C615" si="280">xincp+C551</f>
        <v>11.309352517985698</v>
      </c>
      <c r="D552" s="10">
        <f t="shared" ref="D552:D615" si="281">(F552-E552)/2</f>
        <v>6.6906474820142243</v>
      </c>
      <c r="E552" s="40">
        <f t="shared" ref="E552:E615" si="282">E551+ci*2*xincp</f>
        <v>36.618705035971551</v>
      </c>
      <c r="F552" s="40">
        <f t="shared" ref="F552:F615" si="283">F551-osi*2*xincp</f>
        <v>50</v>
      </c>
      <c r="G552" s="3">
        <f t="shared" ref="G552:G615" si="284">G551-ei*n*2*xincp</f>
        <v>178.14388489208955</v>
      </c>
      <c r="H552" s="3">
        <f t="shared" ref="H552:H615" si="285">PI()/4*(dto+erate*(two-D552)/two)^2</f>
        <v>116.21860174682885</v>
      </c>
      <c r="I552">
        <f t="shared" si="270"/>
        <v>1.1621860174682886E-4</v>
      </c>
      <c r="J552" s="4">
        <f t="shared" ref="J552:J615" si="286">PI()/4*dc^2-PI()/4*(F552^2-E552^2)</f>
        <v>1053.1636125002742</v>
      </c>
      <c r="K552" s="40">
        <f t="shared" ref="K552:K615" si="287">J552/H552</f>
        <v>9.0619194919802144</v>
      </c>
      <c r="L552" s="40">
        <f t="shared" si="271"/>
        <v>0</v>
      </c>
      <c r="M552" s="10">
        <f t="shared" ref="M552:M615" si="288">AB551</f>
        <v>4.9175871424137991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13.729317734827486</v>
      </c>
      <c r="Q552" s="42">
        <f t="shared" ref="Q552:Q615" si="290">xincp/P552+Q551</f>
        <v>0.84575266182926034</v>
      </c>
      <c r="R552" s="4">
        <f t="shared" ref="R552:R615" si="291">PI()/4*(F552^2-E552^2)*G552</f>
        <v>162170.04267904788</v>
      </c>
      <c r="S552">
        <f t="shared" si="272"/>
        <v>1.6217004267904788E-4</v>
      </c>
      <c r="T552" s="41">
        <f t="shared" si="273"/>
        <v>5.0541839620878311E-4</v>
      </c>
      <c r="U552" s="42">
        <f t="shared" ref="U552:U615" si="292">rhopgrain*R552/1000^2</f>
        <v>0.29102225008968535</v>
      </c>
      <c r="V552" s="42">
        <f t="shared" ref="V552:V615" si="293">(U551-U552)/(Q552-Q551)</f>
        <v>0.63956811542675984</v>
      </c>
      <c r="W552" s="42">
        <f t="shared" ref="W552:W615" si="294">IF(V552&lt;AI552,IF(AB551&gt;pbd,AI552,0),AI552)</f>
        <v>0.63545154718778474</v>
      </c>
      <c r="X552" s="42">
        <f t="shared" ref="X552:X615" si="295">V552-W552</f>
        <v>4.1165682389751046E-3</v>
      </c>
      <c r="Y552" s="42">
        <f t="shared" si="269"/>
        <v>7.7732071948414128E-3</v>
      </c>
      <c r="Z552" s="10">
        <f t="shared" ref="Z552:Z615" si="296">Y552/T552</f>
        <v>15.379747261178798</v>
      </c>
      <c r="AA552">
        <f t="shared" si="274"/>
        <v>4916256.709125814</v>
      </c>
      <c r="AB552" s="10">
        <f t="shared" si="275"/>
        <v>4.9162567091258138</v>
      </c>
      <c r="AC552" s="10">
        <f t="shared" si="276"/>
        <v>4.8152567091258138</v>
      </c>
      <c r="AD552" s="3">
        <f t="shared" si="277"/>
        <v>698.36935592832685</v>
      </c>
      <c r="AI552" s="94">
        <f t="shared" si="278"/>
        <v>0.63545154718778474</v>
      </c>
    </row>
    <row r="553" spans="2:35">
      <c r="B553" s="39">
        <f t="shared" si="279"/>
        <v>525</v>
      </c>
      <c r="C553" s="42">
        <f t="shared" si="280"/>
        <v>11.330935251798648</v>
      </c>
      <c r="D553" s="10">
        <f t="shared" si="281"/>
        <v>6.6690647482012757</v>
      </c>
      <c r="E553" s="40">
        <f t="shared" si="282"/>
        <v>36.661870503597449</v>
      </c>
      <c r="F553" s="40">
        <f t="shared" si="283"/>
        <v>50</v>
      </c>
      <c r="G553" s="3">
        <f t="shared" si="284"/>
        <v>178.01438848921185</v>
      </c>
      <c r="H553" s="3">
        <f t="shared" si="285"/>
        <v>116.21860174682885</v>
      </c>
      <c r="I553">
        <f t="shared" si="270"/>
        <v>1.1621860174682886E-4</v>
      </c>
      <c r="J553" s="4">
        <f t="shared" si="286"/>
        <v>1055.6479763610575</v>
      </c>
      <c r="K553" s="40">
        <f t="shared" si="287"/>
        <v>9.0832961375725905</v>
      </c>
      <c r="L553" s="40">
        <f t="shared" si="271"/>
        <v>0</v>
      </c>
      <c r="M553" s="10">
        <f t="shared" si="288"/>
        <v>4.9162567091258138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13.728132728446916</v>
      </c>
      <c r="Q553" s="42">
        <f t="shared" si="290"/>
        <v>0.8473248154673314</v>
      </c>
      <c r="R553" s="4">
        <f t="shared" si="291"/>
        <v>161609.9054725795</v>
      </c>
      <c r="S553">
        <f t="shared" si="272"/>
        <v>1.6160990547257949E-4</v>
      </c>
      <c r="T553" s="41">
        <f t="shared" si="273"/>
        <v>5.0597853341525156E-4</v>
      </c>
      <c r="U553" s="42">
        <f t="shared" si="292"/>
        <v>0.29001705586581755</v>
      </c>
      <c r="V553" s="42">
        <f t="shared" si="293"/>
        <v>0.63937404050479041</v>
      </c>
      <c r="W553" s="42">
        <f t="shared" si="294"/>
        <v>0.63527602334356004</v>
      </c>
      <c r="X553" s="42">
        <f t="shared" si="295"/>
        <v>4.0980171612303717E-3</v>
      </c>
      <c r="Y553" s="42">
        <f t="shared" si="269"/>
        <v>7.7796499074303188E-3</v>
      </c>
      <c r="Z553" s="10">
        <f t="shared" si="296"/>
        <v>15.37545447811644</v>
      </c>
      <c r="AA553">
        <f t="shared" si="274"/>
        <v>4914912.6784281172</v>
      </c>
      <c r="AB553" s="10">
        <f t="shared" si="275"/>
        <v>4.9149126784281174</v>
      </c>
      <c r="AC553" s="10">
        <f t="shared" si="276"/>
        <v>4.8139126784281174</v>
      </c>
      <c r="AD553" s="3">
        <f t="shared" si="277"/>
        <v>698.17442761829113</v>
      </c>
      <c r="AI553" s="94">
        <f t="shared" si="278"/>
        <v>0.63527602334356004</v>
      </c>
    </row>
    <row r="554" spans="2:35">
      <c r="B554" s="39">
        <f t="shared" si="279"/>
        <v>526</v>
      </c>
      <c r="C554" s="42">
        <f t="shared" si="280"/>
        <v>11.352517985611598</v>
      </c>
      <c r="D554" s="10">
        <f t="shared" si="281"/>
        <v>6.6474820143883271</v>
      </c>
      <c r="E554" s="40">
        <f t="shared" si="282"/>
        <v>36.705035971223346</v>
      </c>
      <c r="F554" s="40">
        <f t="shared" si="283"/>
        <v>50</v>
      </c>
      <c r="G554" s="3">
        <f t="shared" si="284"/>
        <v>177.88489208633416</v>
      </c>
      <c r="H554" s="3">
        <f t="shared" si="285"/>
        <v>116.21860174682885</v>
      </c>
      <c r="I554">
        <f t="shared" si="270"/>
        <v>1.1621860174682886E-4</v>
      </c>
      <c r="J554" s="4">
        <f t="shared" si="286"/>
        <v>1058.1352670200276</v>
      </c>
      <c r="K554" s="40">
        <f t="shared" si="287"/>
        <v>9.1046979667254515</v>
      </c>
      <c r="L554" s="40">
        <f t="shared" si="271"/>
        <v>0</v>
      </c>
      <c r="M554" s="10">
        <f t="shared" si="288"/>
        <v>4.9149126784281174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13.726935389194393</v>
      </c>
      <c r="Q554" s="42">
        <f t="shared" si="290"/>
        <v>0.84889710623734105</v>
      </c>
      <c r="R554" s="4">
        <f t="shared" si="291"/>
        <v>161049.89106529835</v>
      </c>
      <c r="S554">
        <f t="shared" si="272"/>
        <v>1.6104989106529834E-4</v>
      </c>
      <c r="T554" s="41">
        <f t="shared" si="273"/>
        <v>5.0653854782253273E-4</v>
      </c>
      <c r="U554" s="42">
        <f t="shared" si="292"/>
        <v>0.28901208201123113</v>
      </c>
      <c r="V554" s="42">
        <f t="shared" si="293"/>
        <v>0.63917811753118536</v>
      </c>
      <c r="W554" s="42">
        <f t="shared" si="294"/>
        <v>0.63509870559531489</v>
      </c>
      <c r="X554" s="42">
        <f t="shared" si="295"/>
        <v>4.0794119358704695E-3</v>
      </c>
      <c r="Y554" s="42">
        <f t="shared" si="269"/>
        <v>7.7860639291641555E-3</v>
      </c>
      <c r="Z554" s="10">
        <f t="shared" si="296"/>
        <v>15.371118274481306</v>
      </c>
      <c r="AA554">
        <f t="shared" si="274"/>
        <v>4913555.0531504303</v>
      </c>
      <c r="AB554" s="10">
        <f t="shared" si="275"/>
        <v>4.9135550531504304</v>
      </c>
      <c r="AC554" s="10">
        <f t="shared" si="276"/>
        <v>4.8125550531504304</v>
      </c>
      <c r="AD554" s="3">
        <f t="shared" si="277"/>
        <v>697.97752765053372</v>
      </c>
      <c r="AI554" s="94">
        <f t="shared" si="278"/>
        <v>0.63509870559531489</v>
      </c>
    </row>
    <row r="555" spans="2:35">
      <c r="B555" s="39">
        <f t="shared" si="279"/>
        <v>527</v>
      </c>
      <c r="C555" s="42">
        <f t="shared" si="280"/>
        <v>11.374100719424549</v>
      </c>
      <c r="D555" s="10">
        <f t="shared" si="281"/>
        <v>6.6258992805753785</v>
      </c>
      <c r="E555" s="40">
        <f t="shared" si="282"/>
        <v>36.748201438849243</v>
      </c>
      <c r="F555" s="40">
        <f t="shared" si="283"/>
        <v>50</v>
      </c>
      <c r="G555" s="3">
        <f t="shared" si="284"/>
        <v>177.75539568345647</v>
      </c>
      <c r="H555" s="3">
        <f t="shared" si="285"/>
        <v>116.21860174682885</v>
      </c>
      <c r="I555">
        <f t="shared" si="270"/>
        <v>1.1621860174682886E-4</v>
      </c>
      <c r="J555" s="4">
        <f t="shared" si="286"/>
        <v>1060.6254844771843</v>
      </c>
      <c r="K555" s="40">
        <f t="shared" si="287"/>
        <v>9.1261249794387975</v>
      </c>
      <c r="L555" s="40">
        <f t="shared" si="271"/>
        <v>0</v>
      </c>
      <c r="M555" s="10">
        <f t="shared" si="288"/>
        <v>4.9135550531504304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13.725725712722483</v>
      </c>
      <c r="Q555" s="42">
        <f t="shared" si="290"/>
        <v>0.85046953557657401</v>
      </c>
      <c r="R555" s="4">
        <f t="shared" si="291"/>
        <v>160490.00059423392</v>
      </c>
      <c r="S555">
        <f t="shared" si="272"/>
        <v>1.6049000059423392E-4</v>
      </c>
      <c r="T555" s="41">
        <f t="shared" si="273"/>
        <v>5.0709843829359704E-4</v>
      </c>
      <c r="U555" s="42">
        <f t="shared" si="292"/>
        <v>0.28800733056638245</v>
      </c>
      <c r="V555" s="42">
        <f t="shared" si="293"/>
        <v>0.63898034702074846</v>
      </c>
      <c r="W555" s="42">
        <f t="shared" si="294"/>
        <v>0.63491959431637401</v>
      </c>
      <c r="X555" s="42">
        <f t="shared" si="295"/>
        <v>4.0607527043744485E-3</v>
      </c>
      <c r="Y555" s="42">
        <f t="shared" si="269"/>
        <v>7.7924491758558836E-3</v>
      </c>
      <c r="Z555" s="10">
        <f t="shared" si="296"/>
        <v>15.366738659416368</v>
      </c>
      <c r="AA555">
        <f t="shared" si="274"/>
        <v>4912183.8361553326</v>
      </c>
      <c r="AB555" s="10">
        <f t="shared" si="275"/>
        <v>4.9121838361553323</v>
      </c>
      <c r="AC555" s="10">
        <f t="shared" si="276"/>
        <v>4.8111838361553323</v>
      </c>
      <c r="AD555" s="3">
        <f t="shared" si="277"/>
        <v>697.77865644022233</v>
      </c>
      <c r="AI555" s="94">
        <f t="shared" si="278"/>
        <v>0.63491959431637401</v>
      </c>
    </row>
    <row r="556" spans="2:35">
      <c r="B556" s="39">
        <f t="shared" si="279"/>
        <v>528</v>
      </c>
      <c r="C556" s="42">
        <f t="shared" si="280"/>
        <v>11.395683453237499</v>
      </c>
      <c r="D556" s="10">
        <f t="shared" si="281"/>
        <v>6.6043165467624299</v>
      </c>
      <c r="E556" s="40">
        <f t="shared" si="282"/>
        <v>36.79136690647514</v>
      </c>
      <c r="F556" s="40">
        <f t="shared" si="283"/>
        <v>50</v>
      </c>
      <c r="G556" s="3">
        <f t="shared" si="284"/>
        <v>177.62589928057878</v>
      </c>
      <c r="H556" s="3">
        <f t="shared" si="285"/>
        <v>116.21860174682885</v>
      </c>
      <c r="I556">
        <f t="shared" si="270"/>
        <v>1.1621860174682886E-4</v>
      </c>
      <c r="J556" s="4">
        <f t="shared" si="286"/>
        <v>1063.1186287325277</v>
      </c>
      <c r="K556" s="40">
        <f t="shared" si="287"/>
        <v>9.1475771757126303</v>
      </c>
      <c r="L556" s="40">
        <f t="shared" si="271"/>
        <v>0</v>
      </c>
      <c r="M556" s="10">
        <f t="shared" si="288"/>
        <v>4.9121838361553323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13.724503694640111</v>
      </c>
      <c r="Q556" s="42">
        <f t="shared" si="290"/>
        <v>0.85204210492357191</v>
      </c>
      <c r="R556" s="4">
        <f t="shared" si="291"/>
        <v>159930.23519641577</v>
      </c>
      <c r="S556">
        <f t="shared" si="272"/>
        <v>1.5993023519641578E-4</v>
      </c>
      <c r="T556" s="41">
        <f t="shared" si="273"/>
        <v>5.0765820369141521E-4</v>
      </c>
      <c r="U556" s="42">
        <f t="shared" si="292"/>
        <v>0.28700280357172786</v>
      </c>
      <c r="V556" s="42">
        <f t="shared" si="293"/>
        <v>0.63878072949359666</v>
      </c>
      <c r="W556" s="42">
        <f t="shared" si="294"/>
        <v>0.63473868988439752</v>
      </c>
      <c r="X556" s="42">
        <f t="shared" si="295"/>
        <v>4.0420396091991329E-3</v>
      </c>
      <c r="Y556" s="42">
        <f t="shared" si="269"/>
        <v>7.7988055634446614E-3</v>
      </c>
      <c r="Z556" s="10">
        <f t="shared" si="296"/>
        <v>15.362315642170216</v>
      </c>
      <c r="AA556">
        <f t="shared" si="274"/>
        <v>4910799.0303384736</v>
      </c>
      <c r="AB556" s="10">
        <f t="shared" si="275"/>
        <v>4.9107990303384739</v>
      </c>
      <c r="AC556" s="10">
        <f t="shared" si="276"/>
        <v>4.8097990303384739</v>
      </c>
      <c r="AD556" s="3">
        <f t="shared" si="277"/>
        <v>697.57781440732037</v>
      </c>
      <c r="AI556" s="94">
        <f t="shared" si="278"/>
        <v>0.63473868988439752</v>
      </c>
    </row>
    <row r="557" spans="2:35">
      <c r="B557" s="39">
        <f t="shared" si="279"/>
        <v>529</v>
      </c>
      <c r="C557" s="42">
        <f t="shared" si="280"/>
        <v>11.417266187050449</v>
      </c>
      <c r="D557" s="10">
        <f t="shared" si="281"/>
        <v>6.5827338129494812</v>
      </c>
      <c r="E557" s="40">
        <f t="shared" si="282"/>
        <v>36.834532374101038</v>
      </c>
      <c r="F557" s="40">
        <f t="shared" si="283"/>
        <v>50</v>
      </c>
      <c r="G557" s="3">
        <f t="shared" si="284"/>
        <v>177.49640287770109</v>
      </c>
      <c r="H557" s="3">
        <f t="shared" si="285"/>
        <v>116.21860174682885</v>
      </c>
      <c r="I557">
        <f t="shared" si="270"/>
        <v>1.1621860174682886E-4</v>
      </c>
      <c r="J557" s="4">
        <f t="shared" si="286"/>
        <v>1065.6146997860578</v>
      </c>
      <c r="K557" s="40">
        <f t="shared" si="287"/>
        <v>9.1690545555469498</v>
      </c>
      <c r="L557" s="40">
        <f t="shared" si="271"/>
        <v>0</v>
      </c>
      <c r="M557" s="10">
        <f t="shared" si="288"/>
        <v>4.9107990303384739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13.723269330512673</v>
      </c>
      <c r="Q557" s="42">
        <f t="shared" si="290"/>
        <v>0.85361481571814635</v>
      </c>
      <c r="R557" s="4">
        <f t="shared" si="291"/>
        <v>159370.59600887334</v>
      </c>
      <c r="S557">
        <f t="shared" si="272"/>
        <v>1.5937059600887335E-4</v>
      </c>
      <c r="T557" s="41">
        <f t="shared" si="273"/>
        <v>5.0821784287895765E-4</v>
      </c>
      <c r="U557" s="42">
        <f t="shared" si="292"/>
        <v>0.28599850306772368</v>
      </c>
      <c r="V557" s="42">
        <f t="shared" si="293"/>
        <v>0.63857926547515032</v>
      </c>
      <c r="W557" s="42">
        <f t="shared" si="294"/>
        <v>0.63455599268140706</v>
      </c>
      <c r="X557" s="42">
        <f t="shared" si="295"/>
        <v>4.02327279374326E-3</v>
      </c>
      <c r="Y557" s="42">
        <f t="shared" si="269"/>
        <v>7.8051330079968988E-3</v>
      </c>
      <c r="Z557" s="10">
        <f t="shared" si="296"/>
        <v>15.357849232097601</v>
      </c>
      <c r="AA557">
        <f t="shared" si="274"/>
        <v>4909400.6386287371</v>
      </c>
      <c r="AB557" s="10">
        <f t="shared" si="275"/>
        <v>4.9094006386287372</v>
      </c>
      <c r="AC557" s="10">
        <f t="shared" si="276"/>
        <v>4.8084006386287372</v>
      </c>
      <c r="AD557" s="3">
        <f t="shared" si="277"/>
        <v>697.37500197661166</v>
      </c>
      <c r="AI557" s="94">
        <f t="shared" si="278"/>
        <v>0.63455599268140706</v>
      </c>
    </row>
    <row r="558" spans="2:35">
      <c r="B558" s="39">
        <f t="shared" si="279"/>
        <v>530</v>
      </c>
      <c r="C558" s="42">
        <f t="shared" si="280"/>
        <v>11.4388489208634</v>
      </c>
      <c r="D558" s="10">
        <f t="shared" si="281"/>
        <v>6.5611510791365326</v>
      </c>
      <c r="E558" s="40">
        <f t="shared" si="282"/>
        <v>36.877697841726935</v>
      </c>
      <c r="F558" s="40">
        <f t="shared" si="283"/>
        <v>50</v>
      </c>
      <c r="G558" s="3">
        <f t="shared" si="284"/>
        <v>177.3669064748234</v>
      </c>
      <c r="H558" s="3">
        <f t="shared" si="285"/>
        <v>116.21860174682885</v>
      </c>
      <c r="I558">
        <f t="shared" si="270"/>
        <v>1.1621860174682886E-4</v>
      </c>
      <c r="J558" s="4">
        <f t="shared" si="286"/>
        <v>1068.1136976377747</v>
      </c>
      <c r="K558" s="40">
        <f t="shared" si="287"/>
        <v>9.1905571189417561</v>
      </c>
      <c r="L558" s="40">
        <f t="shared" si="271"/>
        <v>0</v>
      </c>
      <c r="M558" s="10">
        <f t="shared" si="288"/>
        <v>4.9094006386287372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13.722022615862095</v>
      </c>
      <c r="Q558" s="42">
        <f t="shared" si="290"/>
        <v>0.85518766940139279</v>
      </c>
      <c r="R558" s="4">
        <f t="shared" si="291"/>
        <v>158811.08416863621</v>
      </c>
      <c r="S558">
        <f t="shared" si="272"/>
        <v>1.5881108416863622E-4</v>
      </c>
      <c r="T558" s="41">
        <f t="shared" si="273"/>
        <v>5.0877735471919474E-4</v>
      </c>
      <c r="U558" s="42">
        <f t="shared" si="292"/>
        <v>0.28499443109482608</v>
      </c>
      <c r="V558" s="42">
        <f t="shared" si="293"/>
        <v>0.63837595549583415</v>
      </c>
      <c r="W558" s="42">
        <f t="shared" si="294"/>
        <v>0.63437150309381052</v>
      </c>
      <c r="X558" s="42">
        <f t="shared" si="295"/>
        <v>4.0044524020236283E-3</v>
      </c>
      <c r="Y558" s="42">
        <f t="shared" si="269"/>
        <v>7.8114314257068064E-3</v>
      </c>
      <c r="Z558" s="10">
        <f t="shared" si="296"/>
        <v>15.353339438658988</v>
      </c>
      <c r="AA558">
        <f t="shared" si="274"/>
        <v>4907988.6639881087</v>
      </c>
      <c r="AB558" s="10">
        <f t="shared" si="275"/>
        <v>4.9079886639881085</v>
      </c>
      <c r="AC558" s="10">
        <f t="shared" si="276"/>
        <v>4.8069886639881085</v>
      </c>
      <c r="AD558" s="3">
        <f t="shared" si="277"/>
        <v>697.17021957768077</v>
      </c>
      <c r="AI558" s="94">
        <f t="shared" si="278"/>
        <v>0.63437150309381052</v>
      </c>
    </row>
    <row r="559" spans="2:35">
      <c r="B559" s="39">
        <f t="shared" si="279"/>
        <v>531</v>
      </c>
      <c r="C559" s="42">
        <f t="shared" si="280"/>
        <v>11.46043165467635</v>
      </c>
      <c r="D559" s="10">
        <f t="shared" si="281"/>
        <v>6.539568345323584</v>
      </c>
      <c r="E559" s="40">
        <f t="shared" si="282"/>
        <v>36.920863309352832</v>
      </c>
      <c r="F559" s="40">
        <f t="shared" si="283"/>
        <v>50</v>
      </c>
      <c r="G559" s="3">
        <f t="shared" si="284"/>
        <v>177.2374100719457</v>
      </c>
      <c r="H559" s="3">
        <f t="shared" si="285"/>
        <v>116.21860174682885</v>
      </c>
      <c r="I559">
        <f t="shared" si="270"/>
        <v>1.1621860174682886E-4</v>
      </c>
      <c r="J559" s="4">
        <f t="shared" si="286"/>
        <v>1070.6156222876782</v>
      </c>
      <c r="K559" s="40">
        <f t="shared" si="287"/>
        <v>9.2120848658970473</v>
      </c>
      <c r="L559" s="40">
        <f t="shared" si="271"/>
        <v>0</v>
      </c>
      <c r="M559" s="10">
        <f t="shared" si="288"/>
        <v>4.9079886639881085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13.72076354616661</v>
      </c>
      <c r="Q559" s="42">
        <f t="shared" si="290"/>
        <v>0.85676066741570367</v>
      </c>
      <c r="R559" s="4">
        <f t="shared" si="291"/>
        <v>158251.70081273385</v>
      </c>
      <c r="S559">
        <f t="shared" si="272"/>
        <v>1.5825170081273384E-4</v>
      </c>
      <c r="T559" s="41">
        <f t="shared" si="273"/>
        <v>5.0933673807509712E-4</v>
      </c>
      <c r="U559" s="42">
        <f t="shared" si="292"/>
        <v>0.2839905896934915</v>
      </c>
      <c r="V559" s="42">
        <f t="shared" si="293"/>
        <v>0.638170800091162</v>
      </c>
      <c r="W559" s="42">
        <f t="shared" si="294"/>
        <v>0.63418522151238199</v>
      </c>
      <c r="X559" s="42">
        <f t="shared" si="295"/>
        <v>3.9855785787800135E-3</v>
      </c>
      <c r="Y559" s="42">
        <f t="shared" si="269"/>
        <v>7.8177007328971079E-3</v>
      </c>
      <c r="Z559" s="10">
        <f t="shared" si="296"/>
        <v>15.348786271420417</v>
      </c>
      <c r="AA559">
        <f t="shared" si="274"/>
        <v>4906563.109411628</v>
      </c>
      <c r="AB559" s="10">
        <f t="shared" si="275"/>
        <v>4.9065631094116275</v>
      </c>
      <c r="AC559" s="10">
        <f t="shared" si="276"/>
        <v>4.8055631094116276</v>
      </c>
      <c r="AD559" s="3">
        <f t="shared" si="277"/>
        <v>696.96346764490613</v>
      </c>
      <c r="AI559" s="94">
        <f t="shared" si="278"/>
        <v>0.63418522151238199</v>
      </c>
    </row>
    <row r="560" spans="2:35">
      <c r="B560" s="39">
        <f t="shared" si="279"/>
        <v>532</v>
      </c>
      <c r="C560" s="42">
        <f t="shared" si="280"/>
        <v>11.482014388489301</v>
      </c>
      <c r="D560" s="10">
        <f t="shared" si="281"/>
        <v>6.5179856115106354</v>
      </c>
      <c r="E560" s="40">
        <f t="shared" si="282"/>
        <v>36.964028776978729</v>
      </c>
      <c r="F560" s="40">
        <f t="shared" si="283"/>
        <v>50</v>
      </c>
      <c r="G560" s="3">
        <f t="shared" si="284"/>
        <v>177.10791366906801</v>
      </c>
      <c r="H560" s="3">
        <f t="shared" si="285"/>
        <v>116.21860174682885</v>
      </c>
      <c r="I560">
        <f t="shared" si="270"/>
        <v>1.1621860174682886E-4</v>
      </c>
      <c r="J560" s="4">
        <f t="shared" si="286"/>
        <v>1073.1204737357684</v>
      </c>
      <c r="K560" s="40">
        <f t="shared" si="287"/>
        <v>9.2336377964128253</v>
      </c>
      <c r="L560" s="40">
        <f t="shared" si="271"/>
        <v>0</v>
      </c>
      <c r="M560" s="10">
        <f t="shared" si="288"/>
        <v>4.9065631094116275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13.719492116860639</v>
      </c>
      <c r="Q560" s="42">
        <f t="shared" si="290"/>
        <v>0.85833381120478214</v>
      </c>
      <c r="R560" s="4">
        <f t="shared" si="291"/>
        <v>157692.44707819578</v>
      </c>
      <c r="S560">
        <f t="shared" si="272"/>
        <v>1.5769244707819577E-4</v>
      </c>
      <c r="T560" s="41">
        <f t="shared" si="273"/>
        <v>5.098959918096353E-4</v>
      </c>
      <c r="U560" s="42">
        <f t="shared" si="292"/>
        <v>0.28298698090417618</v>
      </c>
      <c r="V560" s="42">
        <f t="shared" si="293"/>
        <v>0.63796379980194207</v>
      </c>
      <c r="W560" s="42">
        <f t="shared" si="294"/>
        <v>0.63399714833225662</v>
      </c>
      <c r="X560" s="42">
        <f t="shared" si="295"/>
        <v>3.9666514696854449E-3</v>
      </c>
      <c r="Y560" s="42">
        <f t="shared" si="269"/>
        <v>7.8239408460200818E-3</v>
      </c>
      <c r="Z560" s="10">
        <f t="shared" si="296"/>
        <v>15.344189740054034</v>
      </c>
      <c r="AA560">
        <f t="shared" si="274"/>
        <v>4905123.9779275525</v>
      </c>
      <c r="AB560" s="10">
        <f t="shared" si="275"/>
        <v>4.9051239779275528</v>
      </c>
      <c r="AC560" s="10">
        <f t="shared" si="276"/>
        <v>4.8041239779275529</v>
      </c>
      <c r="AD560" s="3">
        <f t="shared" si="277"/>
        <v>696.7547466174841</v>
      </c>
      <c r="AI560" s="94">
        <f t="shared" si="278"/>
        <v>0.63399714833225662</v>
      </c>
    </row>
    <row r="561" spans="2:35">
      <c r="B561" s="39">
        <f t="shared" si="279"/>
        <v>533</v>
      </c>
      <c r="C561" s="42">
        <f t="shared" si="280"/>
        <v>11.503597122302251</v>
      </c>
      <c r="D561" s="10">
        <f t="shared" si="281"/>
        <v>6.4964028776976868</v>
      </c>
      <c r="E561" s="40">
        <f t="shared" si="282"/>
        <v>37.007194244604626</v>
      </c>
      <c r="F561" s="40">
        <f t="shared" si="283"/>
        <v>50</v>
      </c>
      <c r="G561" s="3">
        <f t="shared" si="284"/>
        <v>176.97841726619032</v>
      </c>
      <c r="H561" s="3">
        <f t="shared" si="285"/>
        <v>116.21860174682885</v>
      </c>
      <c r="I561">
        <f t="shared" si="270"/>
        <v>1.1621860174682886E-4</v>
      </c>
      <c r="J561" s="4">
        <f t="shared" si="286"/>
        <v>1075.628251982045</v>
      </c>
      <c r="K561" s="40">
        <f t="shared" si="287"/>
        <v>9.2552159104890848</v>
      </c>
      <c r="L561" s="40">
        <f t="shared" si="271"/>
        <v>0</v>
      </c>
      <c r="M561" s="10">
        <f t="shared" si="288"/>
        <v>4.9051239779275528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13.71820832333484</v>
      </c>
      <c r="Q561" s="42">
        <f t="shared" si="290"/>
        <v>0.85990710221365518</v>
      </c>
      <c r="R561" s="4">
        <f t="shared" si="291"/>
        <v>157133.32410205156</v>
      </c>
      <c r="S561">
        <f t="shared" si="272"/>
        <v>1.5713332410205157E-4</v>
      </c>
      <c r="T561" s="41">
        <f t="shared" si="273"/>
        <v>5.1045511478577945E-4</v>
      </c>
      <c r="U561" s="42">
        <f t="shared" si="292"/>
        <v>0.28198360676733658</v>
      </c>
      <c r="V561" s="42">
        <f t="shared" si="293"/>
        <v>0.63775495517406999</v>
      </c>
      <c r="W561" s="42">
        <f t="shared" si="294"/>
        <v>0.63380728395295172</v>
      </c>
      <c r="X561" s="42">
        <f t="shared" si="295"/>
        <v>3.9476712211182763E-3</v>
      </c>
      <c r="Y561" s="42">
        <f t="shared" si="269"/>
        <v>7.8301516816582546E-3</v>
      </c>
      <c r="Z561" s="10">
        <f t="shared" si="296"/>
        <v>15.33954985433793</v>
      </c>
      <c r="AA561">
        <f t="shared" si="274"/>
        <v>4903671.2725973129</v>
      </c>
      <c r="AB561" s="10">
        <f t="shared" si="275"/>
        <v>4.9036712725973128</v>
      </c>
      <c r="AC561" s="10">
        <f t="shared" si="276"/>
        <v>4.8026712725973129</v>
      </c>
      <c r="AD561" s="3">
        <f t="shared" si="277"/>
        <v>696.54405693942169</v>
      </c>
      <c r="AI561" s="94">
        <f t="shared" si="278"/>
        <v>0.63380728395295172</v>
      </c>
    </row>
    <row r="562" spans="2:35">
      <c r="B562" s="39">
        <f t="shared" si="279"/>
        <v>534</v>
      </c>
      <c r="C562" s="42">
        <f t="shared" si="280"/>
        <v>11.525179856115201</v>
      </c>
      <c r="D562" s="10">
        <f t="shared" si="281"/>
        <v>6.4748201438847381</v>
      </c>
      <c r="E562" s="40">
        <f t="shared" si="282"/>
        <v>37.050359712230524</v>
      </c>
      <c r="F562" s="40">
        <f t="shared" si="283"/>
        <v>50</v>
      </c>
      <c r="G562" s="3">
        <f t="shared" si="284"/>
        <v>176.84892086331263</v>
      </c>
      <c r="H562" s="3">
        <f t="shared" si="285"/>
        <v>116.21860174682885</v>
      </c>
      <c r="I562">
        <f t="shared" si="270"/>
        <v>1.1621860174682886E-4</v>
      </c>
      <c r="J562" s="4">
        <f t="shared" si="286"/>
        <v>1078.1389570265083</v>
      </c>
      <c r="K562" s="40">
        <f t="shared" si="287"/>
        <v>9.2768192081258309</v>
      </c>
      <c r="L562" s="40">
        <f t="shared" si="271"/>
        <v>0</v>
      </c>
      <c r="M562" s="10">
        <f t="shared" si="288"/>
        <v>4.9036712725973128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13.716912160935966</v>
      </c>
      <c r="Q562" s="42">
        <f t="shared" si="290"/>
        <v>0.8614805418886875</v>
      </c>
      <c r="R562" s="4">
        <f t="shared" si="291"/>
        <v>156574.33302133065</v>
      </c>
      <c r="S562">
        <f t="shared" si="272"/>
        <v>1.5657433302133065E-4</v>
      </c>
      <c r="T562" s="41">
        <f t="shared" si="273"/>
        <v>5.1101410586650042E-4</v>
      </c>
      <c r="U562" s="42">
        <f t="shared" si="292"/>
        <v>0.28098046932342885</v>
      </c>
      <c r="V562" s="42">
        <f t="shared" si="293"/>
        <v>0.63754426675883036</v>
      </c>
      <c r="W562" s="42">
        <f t="shared" si="294"/>
        <v>0.63361562877836131</v>
      </c>
      <c r="X562" s="42">
        <f t="shared" si="295"/>
        <v>3.9286379804690519E-3</v>
      </c>
      <c r="Y562" s="42">
        <f t="shared" si="269"/>
        <v>7.8363331565255642E-3</v>
      </c>
      <c r="Z562" s="10">
        <f t="shared" si="296"/>
        <v>15.334866624156874</v>
      </c>
      <c r="AA562">
        <f t="shared" si="274"/>
        <v>4902204.9965157397</v>
      </c>
      <c r="AB562" s="10">
        <f t="shared" si="275"/>
        <v>4.9022049965157395</v>
      </c>
      <c r="AC562" s="10">
        <f t="shared" si="276"/>
        <v>4.8012049965157395</v>
      </c>
      <c r="AD562" s="3">
        <f t="shared" si="277"/>
        <v>696.33139905957069</v>
      </c>
      <c r="AI562" s="94">
        <f t="shared" si="278"/>
        <v>0.63361562877836131</v>
      </c>
    </row>
    <row r="563" spans="2:35">
      <c r="B563" s="39">
        <f t="shared" si="279"/>
        <v>535</v>
      </c>
      <c r="C563" s="42">
        <f t="shared" si="280"/>
        <v>11.546762589928152</v>
      </c>
      <c r="D563" s="10">
        <f t="shared" si="281"/>
        <v>6.4532374100717895</v>
      </c>
      <c r="E563" s="40">
        <f t="shared" si="282"/>
        <v>37.093525179856421</v>
      </c>
      <c r="F563" s="40">
        <f t="shared" si="283"/>
        <v>50</v>
      </c>
      <c r="G563" s="3">
        <f t="shared" si="284"/>
        <v>176.71942446043494</v>
      </c>
      <c r="H563" s="3">
        <f t="shared" si="285"/>
        <v>116.21860174682885</v>
      </c>
      <c r="I563">
        <f t="shared" si="270"/>
        <v>1.1621860174682886E-4</v>
      </c>
      <c r="J563" s="4">
        <f t="shared" si="286"/>
        <v>1080.6525888691585</v>
      </c>
      <c r="K563" s="40">
        <f t="shared" si="287"/>
        <v>9.2984476893230674</v>
      </c>
      <c r="L563" s="40">
        <f t="shared" si="271"/>
        <v>0</v>
      </c>
      <c r="M563" s="10">
        <f t="shared" si="288"/>
        <v>4.9022049965157395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13.715603624966986</v>
      </c>
      <c r="Q563" s="42">
        <f t="shared" si="290"/>
        <v>0.86305413167759493</v>
      </c>
      <c r="R563" s="4">
        <f t="shared" si="291"/>
        <v>156015.47497306255</v>
      </c>
      <c r="S563">
        <f t="shared" si="272"/>
        <v>1.5601547497306255E-4</v>
      </c>
      <c r="T563" s="41">
        <f t="shared" si="273"/>
        <v>5.1157296391476849E-4</v>
      </c>
      <c r="U563" s="42">
        <f t="shared" si="292"/>
        <v>0.2799775706129094</v>
      </c>
      <c r="V563" s="42">
        <f t="shared" si="293"/>
        <v>0.63733173511235297</v>
      </c>
      <c r="W563" s="42">
        <f t="shared" si="294"/>
        <v>0.63342218321678623</v>
      </c>
      <c r="X563" s="42">
        <f t="shared" si="295"/>
        <v>3.909551895566743E-3</v>
      </c>
      <c r="Y563" s="42">
        <f t="shared" si="269"/>
        <v>7.8424851874676314E-3</v>
      </c>
      <c r="Z563" s="10">
        <f t="shared" si="296"/>
        <v>15.330140059501352</v>
      </c>
      <c r="AA563">
        <f t="shared" si="274"/>
        <v>4900725.1528107608</v>
      </c>
      <c r="AB563" s="10">
        <f t="shared" si="275"/>
        <v>4.9007251528107609</v>
      </c>
      <c r="AC563" s="10">
        <f t="shared" si="276"/>
        <v>4.799725152810761</v>
      </c>
      <c r="AD563" s="3">
        <f t="shared" si="277"/>
        <v>696.11677343158237</v>
      </c>
      <c r="AI563" s="94">
        <f t="shared" si="278"/>
        <v>0.63342218321678623</v>
      </c>
    </row>
    <row r="564" spans="2:35">
      <c r="B564" s="39">
        <f t="shared" si="279"/>
        <v>536</v>
      </c>
      <c r="C564" s="42">
        <f t="shared" si="280"/>
        <v>11.568345323741102</v>
      </c>
      <c r="D564" s="10">
        <f t="shared" si="281"/>
        <v>6.4316546762588409</v>
      </c>
      <c r="E564" s="40">
        <f t="shared" si="282"/>
        <v>37.136690647482318</v>
      </c>
      <c r="F564" s="40">
        <f t="shared" si="283"/>
        <v>50</v>
      </c>
      <c r="G564" s="3">
        <f t="shared" si="284"/>
        <v>176.58992805755724</v>
      </c>
      <c r="H564" s="3">
        <f t="shared" si="285"/>
        <v>116.21860174682885</v>
      </c>
      <c r="I564">
        <f t="shared" si="270"/>
        <v>1.1621860174682886E-4</v>
      </c>
      <c r="J564" s="4">
        <f t="shared" si="286"/>
        <v>1083.1691475099954</v>
      </c>
      <c r="K564" s="40">
        <f t="shared" si="287"/>
        <v>9.3201013540807871</v>
      </c>
      <c r="L564" s="40">
        <f t="shared" si="271"/>
        <v>0</v>
      </c>
      <c r="M564" s="10">
        <f t="shared" si="288"/>
        <v>4.9007251528107609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13.71428271068671</v>
      </c>
      <c r="Q564" s="42">
        <f t="shared" si="290"/>
        <v>0.86462787302945809</v>
      </c>
      <c r="R564" s="4">
        <f t="shared" si="291"/>
        <v>155456.75109427678</v>
      </c>
      <c r="S564">
        <f t="shared" si="272"/>
        <v>1.5545675109427678E-4</v>
      </c>
      <c r="T564" s="41">
        <f t="shared" si="273"/>
        <v>5.1213168779355419E-4</v>
      </c>
      <c r="U564" s="42">
        <f t="shared" si="292"/>
        <v>0.27897491267623437</v>
      </c>
      <c r="V564" s="42">
        <f t="shared" si="293"/>
        <v>0.63711736079628145</v>
      </c>
      <c r="W564" s="42">
        <f t="shared" si="294"/>
        <v>0.63322694768089305</v>
      </c>
      <c r="X564" s="42">
        <f t="shared" si="295"/>
        <v>3.8904131153884025E-3</v>
      </c>
      <c r="Y564" s="42">
        <f t="shared" si="269"/>
        <v>7.8486076914631494E-3</v>
      </c>
      <c r="Z564" s="10">
        <f t="shared" si="296"/>
        <v>15.325370170468748</v>
      </c>
      <c r="AA564">
        <f t="shared" si="274"/>
        <v>4899231.7446437748</v>
      </c>
      <c r="AB564" s="10">
        <f t="shared" si="275"/>
        <v>4.8992317446437745</v>
      </c>
      <c r="AC564" s="10">
        <f t="shared" si="276"/>
        <v>4.7982317446437746</v>
      </c>
      <c r="AD564" s="3">
        <f t="shared" si="277"/>
        <v>695.90018051396294</v>
      </c>
      <c r="AI564" s="94">
        <f t="shared" si="278"/>
        <v>0.63322694768089305</v>
      </c>
    </row>
    <row r="565" spans="2:35">
      <c r="B565" s="39">
        <f t="shared" si="279"/>
        <v>537</v>
      </c>
      <c r="C565" s="42">
        <f t="shared" si="280"/>
        <v>11.589928057554053</v>
      </c>
      <c r="D565" s="10">
        <f t="shared" si="281"/>
        <v>6.4100719424458923</v>
      </c>
      <c r="E565" s="40">
        <f t="shared" si="282"/>
        <v>37.179856115108215</v>
      </c>
      <c r="F565" s="40">
        <f t="shared" si="283"/>
        <v>50</v>
      </c>
      <c r="G565" s="3">
        <f t="shared" si="284"/>
        <v>176.46043165467955</v>
      </c>
      <c r="H565" s="3">
        <f t="shared" si="285"/>
        <v>116.21860174682885</v>
      </c>
      <c r="I565">
        <f t="shared" si="270"/>
        <v>1.1621860174682886E-4</v>
      </c>
      <c r="J565" s="4">
        <f t="shared" si="286"/>
        <v>1085.6886329490187</v>
      </c>
      <c r="K565" s="40">
        <f t="shared" si="287"/>
        <v>9.3417802023989918</v>
      </c>
      <c r="L565" s="40">
        <f t="shared" si="271"/>
        <v>0</v>
      </c>
      <c r="M565" s="10">
        <f t="shared" si="288"/>
        <v>4.8992317446437745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13.712949413310028</v>
      </c>
      <c r="Q565" s="42">
        <f t="shared" si="290"/>
        <v>0.86620176739473598</v>
      </c>
      <c r="R565" s="4">
        <f t="shared" si="291"/>
        <v>154898.16252200288</v>
      </c>
      <c r="S565">
        <f t="shared" si="272"/>
        <v>1.5489816252200287E-4</v>
      </c>
      <c r="T565" s="41">
        <f t="shared" si="273"/>
        <v>5.1269027636582812E-4</v>
      </c>
      <c r="U565" s="42">
        <f t="shared" si="292"/>
        <v>0.27797249755386022</v>
      </c>
      <c r="V565" s="42">
        <f t="shared" si="293"/>
        <v>0.63690114437709466</v>
      </c>
      <c r="W565" s="42">
        <f t="shared" si="294"/>
        <v>0.6330299225877648</v>
      </c>
      <c r="X565" s="42">
        <f t="shared" si="295"/>
        <v>3.8712217893298595E-3</v>
      </c>
      <c r="Y565" s="42">
        <f t="shared" si="269"/>
        <v>7.8547005856241161E-3</v>
      </c>
      <c r="Z565" s="10">
        <f t="shared" si="296"/>
        <v>15.320556967262288</v>
      </c>
      <c r="AA565">
        <f t="shared" si="274"/>
        <v>4897724.7752093161</v>
      </c>
      <c r="AB565" s="10">
        <f t="shared" si="275"/>
        <v>4.8977247752093165</v>
      </c>
      <c r="AC565" s="10">
        <f t="shared" si="276"/>
        <v>4.7967247752093165</v>
      </c>
      <c r="AD565" s="3">
        <f t="shared" si="277"/>
        <v>695.6816207700241</v>
      </c>
      <c r="AI565" s="94">
        <f t="shared" si="278"/>
        <v>0.6330299225877648</v>
      </c>
    </row>
    <row r="566" spans="2:35">
      <c r="B566" s="39">
        <f t="shared" si="279"/>
        <v>538</v>
      </c>
      <c r="C566" s="42">
        <f t="shared" si="280"/>
        <v>11.611510791367003</v>
      </c>
      <c r="D566" s="10">
        <f t="shared" si="281"/>
        <v>6.3884892086329437</v>
      </c>
      <c r="E566" s="40">
        <f t="shared" si="282"/>
        <v>37.223021582734113</v>
      </c>
      <c r="F566" s="40">
        <f t="shared" si="283"/>
        <v>50</v>
      </c>
      <c r="G566" s="3">
        <f t="shared" si="284"/>
        <v>176.33093525180186</v>
      </c>
      <c r="H566" s="3">
        <f t="shared" si="285"/>
        <v>116.21860174682885</v>
      </c>
      <c r="I566">
        <f t="shared" si="270"/>
        <v>1.1621860174682886E-4</v>
      </c>
      <c r="J566" s="4">
        <f t="shared" si="286"/>
        <v>1088.2110451862288</v>
      </c>
      <c r="K566" s="40">
        <f t="shared" si="287"/>
        <v>9.3634842342776832</v>
      </c>
      <c r="L566" s="40">
        <f t="shared" si="271"/>
        <v>0</v>
      </c>
      <c r="M566" s="10">
        <f t="shared" si="288"/>
        <v>4.8977247752093165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13.711603728007514</v>
      </c>
      <c r="Q566" s="42">
        <f t="shared" si="290"/>
        <v>0.86777581622527977</v>
      </c>
      <c r="R566" s="4">
        <f t="shared" si="291"/>
        <v>154339.71039327033</v>
      </c>
      <c r="S566">
        <f t="shared" si="272"/>
        <v>1.5433971039327033E-4</v>
      </c>
      <c r="T566" s="41">
        <f t="shared" si="273"/>
        <v>5.1324872849456069E-4</v>
      </c>
      <c r="U566" s="42">
        <f t="shared" si="292"/>
        <v>0.27697032728624327</v>
      </c>
      <c r="V566" s="42">
        <f t="shared" si="293"/>
        <v>0.63668308642669491</v>
      </c>
      <c r="W566" s="42">
        <f t="shared" si="294"/>
        <v>0.63283110835885592</v>
      </c>
      <c r="X566" s="42">
        <f t="shared" si="295"/>
        <v>3.8519780678389903E-3</v>
      </c>
      <c r="Y566" s="42">
        <f t="shared" si="269"/>
        <v>7.8607637871970781E-3</v>
      </c>
      <c r="Z566" s="10">
        <f t="shared" si="296"/>
        <v>15.315700460191954</v>
      </c>
      <c r="AA566">
        <f t="shared" si="274"/>
        <v>4896204.2477353457</v>
      </c>
      <c r="AB566" s="10">
        <f t="shared" si="275"/>
        <v>4.896204247735346</v>
      </c>
      <c r="AC566" s="10">
        <f t="shared" si="276"/>
        <v>4.795204247735346</v>
      </c>
      <c r="AD566" s="3">
        <f t="shared" si="277"/>
        <v>695.46109466792541</v>
      </c>
      <c r="AI566" s="94">
        <f t="shared" si="278"/>
        <v>0.63283110835885592</v>
      </c>
    </row>
    <row r="567" spans="2:35">
      <c r="B567" s="39">
        <f t="shared" si="279"/>
        <v>539</v>
      </c>
      <c r="C567" s="42">
        <f t="shared" si="280"/>
        <v>11.633093525179953</v>
      </c>
      <c r="D567" s="10">
        <f t="shared" si="281"/>
        <v>6.3669064748199951</v>
      </c>
      <c r="E567" s="40">
        <f t="shared" si="282"/>
        <v>37.26618705036001</v>
      </c>
      <c r="F567" s="40">
        <f t="shared" si="283"/>
        <v>50</v>
      </c>
      <c r="G567" s="3">
        <f t="shared" si="284"/>
        <v>176.20143884892417</v>
      </c>
      <c r="H567" s="3">
        <f t="shared" si="285"/>
        <v>116.21860174682885</v>
      </c>
      <c r="I567">
        <f t="shared" si="270"/>
        <v>1.1621860174682886E-4</v>
      </c>
      <c r="J567" s="4">
        <f t="shared" si="286"/>
        <v>1090.7363842216255</v>
      </c>
      <c r="K567" s="40">
        <f t="shared" si="287"/>
        <v>9.3852134497168596</v>
      </c>
      <c r="L567" s="40">
        <f t="shared" si="271"/>
        <v>0</v>
      </c>
      <c r="M567" s="10">
        <f t="shared" si="288"/>
        <v>4.896204247735346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13.710245649905598</v>
      </c>
      <c r="Q567" s="42">
        <f t="shared" si="290"/>
        <v>0.86935002097434633</v>
      </c>
      <c r="R567" s="4">
        <f t="shared" si="291"/>
        <v>153781.39584510867</v>
      </c>
      <c r="S567">
        <f t="shared" si="272"/>
        <v>1.5378139584510867E-4</v>
      </c>
      <c r="T567" s="41">
        <f t="shared" si="273"/>
        <v>5.138070430427224E-4</v>
      </c>
      <c r="U567" s="42">
        <f t="shared" si="292"/>
        <v>0.2759684039138397</v>
      </c>
      <c r="V567" s="42">
        <f t="shared" si="293"/>
        <v>0.63646318752225328</v>
      </c>
      <c r="W567" s="42">
        <f t="shared" si="294"/>
        <v>0.63263050542003074</v>
      </c>
      <c r="X567" s="42">
        <f t="shared" si="295"/>
        <v>3.8326821022225399E-3</v>
      </c>
      <c r="Y567" s="42">
        <f t="shared" si="269"/>
        <v>7.8667972135640588E-3</v>
      </c>
      <c r="Z567" s="10">
        <f t="shared" si="296"/>
        <v>15.310800659674774</v>
      </c>
      <c r="AA567">
        <f t="shared" si="274"/>
        <v>4894670.1654833378</v>
      </c>
      <c r="AB567" s="10">
        <f t="shared" si="275"/>
        <v>4.8946701654833378</v>
      </c>
      <c r="AC567" s="10">
        <f t="shared" si="276"/>
        <v>4.7936701654833378</v>
      </c>
      <c r="AD567" s="3">
        <f t="shared" si="277"/>
        <v>695.23860268068711</v>
      </c>
      <c r="AI567" s="94">
        <f t="shared" si="278"/>
        <v>0.63263050542003074</v>
      </c>
    </row>
    <row r="568" spans="2:35">
      <c r="B568" s="39">
        <f t="shared" si="279"/>
        <v>540</v>
      </c>
      <c r="C568" s="42">
        <f t="shared" si="280"/>
        <v>11.654676258992904</v>
      </c>
      <c r="D568" s="10">
        <f t="shared" si="281"/>
        <v>6.3453237410070464</v>
      </c>
      <c r="E568" s="40">
        <f t="shared" si="282"/>
        <v>37.309352517985907</v>
      </c>
      <c r="F568" s="40">
        <f t="shared" si="283"/>
        <v>50</v>
      </c>
      <c r="G568" s="3">
        <f t="shared" si="284"/>
        <v>176.07194244604648</v>
      </c>
      <c r="H568" s="3">
        <f t="shared" si="285"/>
        <v>116.21860174682885</v>
      </c>
      <c r="I568">
        <f t="shared" si="270"/>
        <v>1.1621860174682886E-4</v>
      </c>
      <c r="J568" s="4">
        <f t="shared" si="286"/>
        <v>1093.2646500552091</v>
      </c>
      <c r="K568" s="40">
        <f t="shared" si="287"/>
        <v>9.4069678487165245</v>
      </c>
      <c r="L568" s="40">
        <f t="shared" si="271"/>
        <v>0</v>
      </c>
      <c r="M568" s="10">
        <f t="shared" si="288"/>
        <v>4.8946701654833378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13.708875174086518</v>
      </c>
      <c r="Q568" s="42">
        <f t="shared" si="290"/>
        <v>0.87092438309661202</v>
      </c>
      <c r="R568" s="4">
        <f t="shared" si="291"/>
        <v>153223.22001454738</v>
      </c>
      <c r="S568">
        <f t="shared" si="272"/>
        <v>1.5322322001454737E-4</v>
      </c>
      <c r="T568" s="41">
        <f t="shared" si="273"/>
        <v>5.1436521887328367E-4</v>
      </c>
      <c r="U568" s="42">
        <f t="shared" si="292"/>
        <v>0.27496672947710593</v>
      </c>
      <c r="V568" s="42">
        <f t="shared" si="293"/>
        <v>0.63624144824587126</v>
      </c>
      <c r="W568" s="42">
        <f t="shared" si="294"/>
        <v>0.63242811420157485</v>
      </c>
      <c r="X568" s="42">
        <f t="shared" si="295"/>
        <v>3.8133340442964014E-3</v>
      </c>
      <c r="Y568" s="42">
        <f t="shared" si="269"/>
        <v>7.872800782242945E-3</v>
      </c>
      <c r="Z568" s="10">
        <f t="shared" si="296"/>
        <v>15.305857576234072</v>
      </c>
      <c r="AA568">
        <f t="shared" si="274"/>
        <v>4893122.5317480499</v>
      </c>
      <c r="AB568" s="10">
        <f t="shared" si="275"/>
        <v>4.89312253174805</v>
      </c>
      <c r="AC568" s="10">
        <f t="shared" si="276"/>
        <v>4.79212253174805</v>
      </c>
      <c r="AD568" s="3">
        <f t="shared" si="277"/>
        <v>695.01414528615658</v>
      </c>
      <c r="AI568" s="94">
        <f t="shared" si="278"/>
        <v>0.63242811420157485</v>
      </c>
    </row>
    <row r="569" spans="2:35">
      <c r="B569" s="39">
        <f t="shared" si="279"/>
        <v>541</v>
      </c>
      <c r="C569" s="42">
        <f t="shared" si="280"/>
        <v>11.676258992805854</v>
      </c>
      <c r="D569" s="10">
        <f t="shared" si="281"/>
        <v>6.3237410071940978</v>
      </c>
      <c r="E569" s="40">
        <f t="shared" si="282"/>
        <v>37.352517985611804</v>
      </c>
      <c r="F569" s="40">
        <f t="shared" si="283"/>
        <v>50</v>
      </c>
      <c r="G569" s="3">
        <f t="shared" si="284"/>
        <v>175.94244604316879</v>
      </c>
      <c r="H569" s="3">
        <f t="shared" si="285"/>
        <v>116.21860174682885</v>
      </c>
      <c r="I569">
        <f t="shared" si="270"/>
        <v>1.1621860174682886E-4</v>
      </c>
      <c r="J569" s="4">
        <f t="shared" si="286"/>
        <v>1095.7958426869791</v>
      </c>
      <c r="K569" s="40">
        <f t="shared" si="287"/>
        <v>9.4287474312766726</v>
      </c>
      <c r="L569" s="40">
        <f t="shared" si="271"/>
        <v>0</v>
      </c>
      <c r="M569" s="10">
        <f t="shared" si="288"/>
        <v>4.89312253174805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13.707492295588038</v>
      </c>
      <c r="Q569" s="42">
        <f t="shared" si="290"/>
        <v>0.87249890404818653</v>
      </c>
      <c r="R569" s="4">
        <f t="shared" si="291"/>
        <v>152665.18403861602</v>
      </c>
      <c r="S569">
        <f t="shared" si="272"/>
        <v>1.5266518403861601E-4</v>
      </c>
      <c r="T569" s="41">
        <f t="shared" si="273"/>
        <v>5.14923254849215E-4</v>
      </c>
      <c r="U569" s="42">
        <f t="shared" si="292"/>
        <v>0.27396530601649838</v>
      </c>
      <c r="V569" s="42">
        <f t="shared" si="293"/>
        <v>0.63601786918499703</v>
      </c>
      <c r="W569" s="42">
        <f t="shared" si="294"/>
        <v>0.63222393513816533</v>
      </c>
      <c r="X569" s="42">
        <f t="shared" si="295"/>
        <v>3.793934046831704E-3</v>
      </c>
      <c r="Y569" s="42">
        <f t="shared" si="269"/>
        <v>7.878774410888573E-3</v>
      </c>
      <c r="Z569" s="10">
        <f t="shared" si="296"/>
        <v>15.300871220500062</v>
      </c>
      <c r="AA569">
        <f t="shared" si="274"/>
        <v>4891561.3498577019</v>
      </c>
      <c r="AB569" s="10">
        <f t="shared" si="275"/>
        <v>4.8915613498577022</v>
      </c>
      <c r="AC569" s="10">
        <f t="shared" si="276"/>
        <v>4.7905613498577022</v>
      </c>
      <c r="AD569" s="3">
        <f t="shared" si="277"/>
        <v>694.78772296703437</v>
      </c>
      <c r="AI569" s="94">
        <f t="shared" si="278"/>
        <v>0.63222393513816533</v>
      </c>
    </row>
    <row r="570" spans="2:35">
      <c r="B570" s="39">
        <f t="shared" si="279"/>
        <v>542</v>
      </c>
      <c r="C570" s="42">
        <f t="shared" si="280"/>
        <v>11.697841726618805</v>
      </c>
      <c r="D570" s="10">
        <f t="shared" si="281"/>
        <v>6.3021582733811492</v>
      </c>
      <c r="E570" s="40">
        <f t="shared" si="282"/>
        <v>37.395683453237702</v>
      </c>
      <c r="F570" s="40">
        <f t="shared" si="283"/>
        <v>50</v>
      </c>
      <c r="G570" s="3">
        <f t="shared" si="284"/>
        <v>175.81294964029109</v>
      </c>
      <c r="H570" s="3">
        <f t="shared" si="285"/>
        <v>116.21860174682885</v>
      </c>
      <c r="I570">
        <f t="shared" si="270"/>
        <v>1.1621860174682886E-4</v>
      </c>
      <c r="J570" s="4">
        <f t="shared" si="286"/>
        <v>1098.329962116936</v>
      </c>
      <c r="K570" s="40">
        <f t="shared" si="287"/>
        <v>9.4505521973973075</v>
      </c>
      <c r="L570" s="40">
        <f t="shared" si="271"/>
        <v>0</v>
      </c>
      <c r="M570" s="10">
        <f t="shared" si="288"/>
        <v>4.8915613498577022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13.706097009403504</v>
      </c>
      <c r="Q570" s="42">
        <f t="shared" si="290"/>
        <v>0.87407358528662682</v>
      </c>
      <c r="R570" s="4">
        <f t="shared" si="291"/>
        <v>152107.28905434403</v>
      </c>
      <c r="S570">
        <f t="shared" si="272"/>
        <v>1.5210728905434403E-4</v>
      </c>
      <c r="T570" s="41">
        <f t="shared" si="273"/>
        <v>5.1548114983348701E-4</v>
      </c>
      <c r="U570" s="42">
        <f t="shared" si="292"/>
        <v>0.27296413557247307</v>
      </c>
      <c r="V570" s="42">
        <f t="shared" si="293"/>
        <v>0.63579245093245929</v>
      </c>
      <c r="W570" s="42">
        <f t="shared" si="294"/>
        <v>0.63201796866889348</v>
      </c>
      <c r="X570" s="42">
        <f t="shared" si="295"/>
        <v>3.7744822635658037E-3</v>
      </c>
      <c r="Y570" s="42">
        <f t="shared" si="269"/>
        <v>7.8847180172938354E-3</v>
      </c>
      <c r="Z570" s="10">
        <f t="shared" si="296"/>
        <v>15.2958416032105</v>
      </c>
      <c r="AA570">
        <f t="shared" si="274"/>
        <v>4889986.6231741868</v>
      </c>
      <c r="AB570" s="10">
        <f t="shared" si="275"/>
        <v>4.8899866231741864</v>
      </c>
      <c r="AC570" s="10">
        <f t="shared" si="276"/>
        <v>4.7889866231741864</v>
      </c>
      <c r="AD570" s="3">
        <f t="shared" si="277"/>
        <v>694.55933621090458</v>
      </c>
      <c r="AI570" s="94">
        <f t="shared" si="278"/>
        <v>0.63201796866889348</v>
      </c>
    </row>
    <row r="571" spans="2:35">
      <c r="B571" s="39">
        <f t="shared" si="279"/>
        <v>543</v>
      </c>
      <c r="C571" s="42">
        <f t="shared" si="280"/>
        <v>11.719424460431755</v>
      </c>
      <c r="D571" s="10">
        <f t="shared" si="281"/>
        <v>6.2805755395682006</v>
      </c>
      <c r="E571" s="40">
        <f t="shared" si="282"/>
        <v>37.438848920863599</v>
      </c>
      <c r="F571" s="40">
        <f t="shared" si="283"/>
        <v>50</v>
      </c>
      <c r="G571" s="3">
        <f t="shared" si="284"/>
        <v>175.6834532374134</v>
      </c>
      <c r="H571" s="3">
        <f t="shared" si="285"/>
        <v>116.21860174682885</v>
      </c>
      <c r="I571">
        <f t="shared" si="270"/>
        <v>1.1621860174682886E-4</v>
      </c>
      <c r="J571" s="4">
        <f t="shared" si="286"/>
        <v>1100.8670083450793</v>
      </c>
      <c r="K571" s="40">
        <f t="shared" si="287"/>
        <v>9.4723821470784273</v>
      </c>
      <c r="L571" s="40">
        <f t="shared" si="271"/>
        <v>0</v>
      </c>
      <c r="M571" s="10">
        <f t="shared" si="288"/>
        <v>4.8899866231741864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13.704689310481912</v>
      </c>
      <c r="Q571" s="42">
        <f t="shared" si="290"/>
        <v>0.87564842827095057</v>
      </c>
      <c r="R571" s="4">
        <f t="shared" si="291"/>
        <v>151549.53619876099</v>
      </c>
      <c r="S571">
        <f t="shared" si="272"/>
        <v>1.5154953619876099E-4</v>
      </c>
      <c r="T571" s="41">
        <f t="shared" si="273"/>
        <v>5.1603890268907E-4</v>
      </c>
      <c r="U571" s="42">
        <f t="shared" si="292"/>
        <v>0.27196322018548652</v>
      </c>
      <c r="V571" s="42">
        <f t="shared" si="293"/>
        <v>0.63556519408590006</v>
      </c>
      <c r="W571" s="42">
        <f t="shared" si="294"/>
        <v>0.6318102152372933</v>
      </c>
      <c r="X571" s="42">
        <f t="shared" si="295"/>
        <v>3.7549788486067603E-3</v>
      </c>
      <c r="Y571" s="42">
        <f t="shared" si="269"/>
        <v>7.8906315193898475E-3</v>
      </c>
      <c r="Z571" s="10">
        <f t="shared" si="296"/>
        <v>15.290768735209497</v>
      </c>
      <c r="AA571">
        <f t="shared" si="274"/>
        <v>4888398.355092695</v>
      </c>
      <c r="AB571" s="10">
        <f t="shared" si="275"/>
        <v>4.8883983550926953</v>
      </c>
      <c r="AC571" s="10">
        <f t="shared" si="276"/>
        <v>4.7873983550926953</v>
      </c>
      <c r="AD571" s="3">
        <f t="shared" si="277"/>
        <v>694.32898551018059</v>
      </c>
      <c r="AI571" s="94">
        <f t="shared" si="278"/>
        <v>0.6318102152372933</v>
      </c>
    </row>
    <row r="572" spans="2:35">
      <c r="B572" s="39">
        <f t="shared" si="279"/>
        <v>544</v>
      </c>
      <c r="C572" s="42">
        <f t="shared" si="280"/>
        <v>11.741007194244705</v>
      </c>
      <c r="D572" s="10">
        <f t="shared" si="281"/>
        <v>6.258992805755252</v>
      </c>
      <c r="E572" s="40">
        <f t="shared" si="282"/>
        <v>37.482014388489496</v>
      </c>
      <c r="F572" s="40">
        <f t="shared" si="283"/>
        <v>50</v>
      </c>
      <c r="G572" s="3">
        <f t="shared" si="284"/>
        <v>175.55395683453571</v>
      </c>
      <c r="H572" s="3">
        <f t="shared" si="285"/>
        <v>116.21860174682885</v>
      </c>
      <c r="I572">
        <f t="shared" si="270"/>
        <v>1.1621860174682886E-4</v>
      </c>
      <c r="J572" s="4">
        <f t="shared" si="286"/>
        <v>1103.4069813714095</v>
      </c>
      <c r="K572" s="40">
        <f t="shared" si="287"/>
        <v>9.4942372803200339</v>
      </c>
      <c r="L572" s="40">
        <f t="shared" si="271"/>
        <v>0</v>
      </c>
      <c r="M572" s="10">
        <f t="shared" si="288"/>
        <v>4.8883983550926953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13.703269193727495</v>
      </c>
      <c r="Q572" s="42">
        <f t="shared" si="290"/>
        <v>0.87722343446165063</v>
      </c>
      <c r="R572" s="4">
        <f t="shared" si="291"/>
        <v>150991.92660889638</v>
      </c>
      <c r="S572">
        <f t="shared" si="272"/>
        <v>1.5099192660889639E-4</v>
      </c>
      <c r="T572" s="41">
        <f t="shared" si="273"/>
        <v>5.1659651227893458E-4</v>
      </c>
      <c r="U572" s="42">
        <f t="shared" si="292"/>
        <v>0.27096256189599499</v>
      </c>
      <c r="V572" s="42">
        <f t="shared" si="293"/>
        <v>0.63533609924844681</v>
      </c>
      <c r="W572" s="42">
        <f t="shared" si="294"/>
        <v>0.63160067529129182</v>
      </c>
      <c r="X572" s="42">
        <f t="shared" si="295"/>
        <v>3.7354239571549819E-3</v>
      </c>
      <c r="Y572" s="42">
        <f t="shared" si="269"/>
        <v>7.8965148352472554E-3</v>
      </c>
      <c r="Z572" s="10">
        <f t="shared" si="296"/>
        <v>15.285652627448554</v>
      </c>
      <c r="AA572">
        <f t="shared" si="274"/>
        <v>4886796.5490420414</v>
      </c>
      <c r="AB572" s="10">
        <f t="shared" si="275"/>
        <v>4.8867965490420415</v>
      </c>
      <c r="AC572" s="10">
        <f t="shared" si="276"/>
        <v>4.7857965490420415</v>
      </c>
      <c r="AD572" s="3">
        <f t="shared" si="277"/>
        <v>694.09667136215251</v>
      </c>
      <c r="AI572" s="94">
        <f t="shared" si="278"/>
        <v>0.63160067529129182</v>
      </c>
    </row>
    <row r="573" spans="2:35">
      <c r="B573" s="39">
        <f t="shared" si="279"/>
        <v>545</v>
      </c>
      <c r="C573" s="42">
        <f t="shared" si="280"/>
        <v>11.762589928057656</v>
      </c>
      <c r="D573" s="10">
        <f t="shared" si="281"/>
        <v>6.2374100719423033</v>
      </c>
      <c r="E573" s="40">
        <f t="shared" si="282"/>
        <v>37.525179856115393</v>
      </c>
      <c r="F573" s="40">
        <f t="shared" si="283"/>
        <v>50</v>
      </c>
      <c r="G573" s="3">
        <f t="shared" si="284"/>
        <v>175.42446043165802</v>
      </c>
      <c r="H573" s="3">
        <f t="shared" si="285"/>
        <v>116.21860174682885</v>
      </c>
      <c r="I573">
        <f t="shared" si="270"/>
        <v>1.1621860174682886E-4</v>
      </c>
      <c r="J573" s="4">
        <f t="shared" si="286"/>
        <v>1105.9498811959263</v>
      </c>
      <c r="K573" s="40">
        <f t="shared" si="287"/>
        <v>9.5161175971221255</v>
      </c>
      <c r="L573" s="40">
        <f t="shared" si="271"/>
        <v>0</v>
      </c>
      <c r="M573" s="10">
        <f t="shared" si="288"/>
        <v>4.8867965490420415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13.701836653999893</v>
      </c>
      <c r="Q573" s="42">
        <f t="shared" si="290"/>
        <v>0.87879860532070841</v>
      </c>
      <c r="R573" s="4">
        <f t="shared" si="291"/>
        <v>150434.46142177971</v>
      </c>
      <c r="S573">
        <f t="shared" si="272"/>
        <v>1.5043446142177971E-4</v>
      </c>
      <c r="T573" s="41">
        <f t="shared" si="273"/>
        <v>5.1715397746605126E-4</v>
      </c>
      <c r="U573" s="42">
        <f t="shared" si="292"/>
        <v>0.26996216274445473</v>
      </c>
      <c r="V573" s="42">
        <f t="shared" si="293"/>
        <v>0.63510516702846553</v>
      </c>
      <c r="W573" s="42">
        <f t="shared" si="294"/>
        <v>0.63138934928325197</v>
      </c>
      <c r="X573" s="42">
        <f t="shared" si="295"/>
        <v>3.7158177452135677E-3</v>
      </c>
      <c r="Y573" s="42">
        <f t="shared" si="269"/>
        <v>7.9023678830770858E-3</v>
      </c>
      <c r="Z573" s="10">
        <f t="shared" si="296"/>
        <v>15.280493290986705</v>
      </c>
      <c r="AA573">
        <f t="shared" si="274"/>
        <v>4885181.2084847055</v>
      </c>
      <c r="AB573" s="10">
        <f t="shared" si="275"/>
        <v>4.8851812084847053</v>
      </c>
      <c r="AC573" s="10">
        <f t="shared" si="276"/>
        <v>4.7841812084847053</v>
      </c>
      <c r="AD573" s="3">
        <f t="shared" si="277"/>
        <v>693.86239426899283</v>
      </c>
      <c r="AI573" s="94">
        <f t="shared" si="278"/>
        <v>0.63138934928325197</v>
      </c>
    </row>
    <row r="574" spans="2:35">
      <c r="B574" s="39">
        <f t="shared" si="279"/>
        <v>546</v>
      </c>
      <c r="C574" s="42">
        <f t="shared" si="280"/>
        <v>11.784172661870606</v>
      </c>
      <c r="D574" s="10">
        <f t="shared" si="281"/>
        <v>6.2158273381293547</v>
      </c>
      <c r="E574" s="40">
        <f t="shared" si="282"/>
        <v>37.568345323741291</v>
      </c>
      <c r="F574" s="40">
        <f t="shared" si="283"/>
        <v>50</v>
      </c>
      <c r="G574" s="3">
        <f t="shared" si="284"/>
        <v>175.29496402878033</v>
      </c>
      <c r="H574" s="3">
        <f t="shared" si="285"/>
        <v>116.21860174682885</v>
      </c>
      <c r="I574">
        <f t="shared" si="270"/>
        <v>1.1621860174682886E-4</v>
      </c>
      <c r="J574" s="4">
        <f t="shared" si="286"/>
        <v>1108.4957078186299</v>
      </c>
      <c r="K574" s="40">
        <f t="shared" si="287"/>
        <v>9.5380230974847056</v>
      </c>
      <c r="L574" s="40">
        <f t="shared" si="271"/>
        <v>0</v>
      </c>
      <c r="M574" s="10">
        <f t="shared" si="288"/>
        <v>4.8851812084847053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13.700391686114086</v>
      </c>
      <c r="Q574" s="42">
        <f t="shared" si="290"/>
        <v>0.88037394231160804</v>
      </c>
      <c r="R574" s="4">
        <f t="shared" si="291"/>
        <v>149877.1417744405</v>
      </c>
      <c r="S574">
        <f t="shared" si="272"/>
        <v>1.498771417744405E-4</v>
      </c>
      <c r="T574" s="41">
        <f t="shared" si="273"/>
        <v>5.1771129711339055E-4</v>
      </c>
      <c r="U574" s="42">
        <f t="shared" si="292"/>
        <v>0.26896202477132219</v>
      </c>
      <c r="V574" s="42">
        <f t="shared" si="293"/>
        <v>0.63487239803934603</v>
      </c>
      <c r="W574" s="42">
        <f t="shared" si="294"/>
        <v>0.63117623766997799</v>
      </c>
      <c r="X574" s="42">
        <f t="shared" si="295"/>
        <v>3.69616036936804E-3</v>
      </c>
      <c r="Y574" s="42">
        <f t="shared" si="269"/>
        <v>7.9081905812312479E-3</v>
      </c>
      <c r="Z574" s="10">
        <f t="shared" si="296"/>
        <v>15.275290736989991</v>
      </c>
      <c r="AA574">
        <f t="shared" si="274"/>
        <v>4883552.3369166721</v>
      </c>
      <c r="AB574" s="10">
        <f t="shared" si="275"/>
        <v>4.8835523369166722</v>
      </c>
      <c r="AC574" s="10">
        <f t="shared" si="276"/>
        <v>4.7825523369166723</v>
      </c>
      <c r="AD574" s="3">
        <f t="shared" si="277"/>
        <v>693.62615473773349</v>
      </c>
      <c r="AI574" s="94">
        <f t="shared" si="278"/>
        <v>0.63117623766997799</v>
      </c>
    </row>
    <row r="575" spans="2:35">
      <c r="B575" s="39">
        <f t="shared" si="279"/>
        <v>547</v>
      </c>
      <c r="C575" s="42">
        <f t="shared" si="280"/>
        <v>11.805755395683557</v>
      </c>
      <c r="D575" s="10">
        <f t="shared" si="281"/>
        <v>6.1942446043164061</v>
      </c>
      <c r="E575" s="40">
        <f t="shared" si="282"/>
        <v>37.611510791367188</v>
      </c>
      <c r="F575" s="40">
        <f t="shared" si="283"/>
        <v>50</v>
      </c>
      <c r="G575" s="3">
        <f t="shared" si="284"/>
        <v>175.16546762590264</v>
      </c>
      <c r="H575" s="3">
        <f t="shared" si="285"/>
        <v>116.21860174682885</v>
      </c>
      <c r="I575">
        <f t="shared" si="270"/>
        <v>1.1621860174682886E-4</v>
      </c>
      <c r="J575" s="4">
        <f t="shared" si="286"/>
        <v>1111.0444612395199</v>
      </c>
      <c r="K575" s="40">
        <f t="shared" si="287"/>
        <v>9.5599537814077689</v>
      </c>
      <c r="L575" s="40">
        <f t="shared" si="271"/>
        <v>0</v>
      </c>
      <c r="M575" s="10">
        <f t="shared" si="288"/>
        <v>4.8835523369166722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13.698934284840147</v>
      </c>
      <c r="Q575" s="42">
        <f t="shared" si="290"/>
        <v>0.88194944689935062</v>
      </c>
      <c r="R575" s="4">
        <f t="shared" si="291"/>
        <v>149319.96880390824</v>
      </c>
      <c r="S575">
        <f t="shared" si="272"/>
        <v>1.4931996880390824E-4</v>
      </c>
      <c r="T575" s="41">
        <f t="shared" si="273"/>
        <v>5.1826847008392275E-4</v>
      </c>
      <c r="U575" s="42">
        <f t="shared" si="292"/>
        <v>0.26796215001705354</v>
      </c>
      <c r="V575" s="42">
        <f t="shared" si="293"/>
        <v>0.63463779289992539</v>
      </c>
      <c r="W575" s="42">
        <f t="shared" si="294"/>
        <v>0.63096134091269485</v>
      </c>
      <c r="X575" s="42">
        <f t="shared" si="295"/>
        <v>3.6764519872305446E-3</v>
      </c>
      <c r="Y575" s="42">
        <f t="shared" si="269"/>
        <v>7.913982848203745E-3</v>
      </c>
      <c r="Z575" s="10">
        <f t="shared" si="296"/>
        <v>15.270044976732311</v>
      </c>
      <c r="AA575">
        <f t="shared" si="274"/>
        <v>4881909.9378676964</v>
      </c>
      <c r="AB575" s="10">
        <f t="shared" si="275"/>
        <v>4.8819099378676967</v>
      </c>
      <c r="AC575" s="10">
        <f t="shared" si="276"/>
        <v>4.7809099378676967</v>
      </c>
      <c r="AD575" s="3">
        <f t="shared" si="277"/>
        <v>693.38795328030403</v>
      </c>
      <c r="AI575" s="94">
        <f t="shared" si="278"/>
        <v>0.63096134091269485</v>
      </c>
    </row>
    <row r="576" spans="2:35">
      <c r="B576" s="39">
        <f t="shared" si="279"/>
        <v>548</v>
      </c>
      <c r="C576" s="42">
        <f t="shared" si="280"/>
        <v>11.827338129496507</v>
      </c>
      <c r="D576" s="10">
        <f t="shared" si="281"/>
        <v>6.1726618705034575</v>
      </c>
      <c r="E576" s="40">
        <f t="shared" si="282"/>
        <v>37.654676258993085</v>
      </c>
      <c r="F576" s="40">
        <f t="shared" si="283"/>
        <v>50</v>
      </c>
      <c r="G576" s="3">
        <f t="shared" si="284"/>
        <v>175.03597122302494</v>
      </c>
      <c r="H576" s="3">
        <f t="shared" si="285"/>
        <v>116.21860174682885</v>
      </c>
      <c r="I576">
        <f t="shared" si="270"/>
        <v>1.1621860174682886E-4</v>
      </c>
      <c r="J576" s="4">
        <f t="shared" si="286"/>
        <v>1113.5961414585968</v>
      </c>
      <c r="K576" s="40">
        <f t="shared" si="287"/>
        <v>9.5819096488913189</v>
      </c>
      <c r="L576" s="40">
        <f t="shared" si="271"/>
        <v>0</v>
      </c>
      <c r="M576" s="10">
        <f t="shared" si="288"/>
        <v>4.8819099378676967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13.697464444903384</v>
      </c>
      <c r="Q576" s="42">
        <f t="shared" si="290"/>
        <v>0.88352512055046784</v>
      </c>
      <c r="R576" s="4">
        <f t="shared" si="291"/>
        <v>148762.94364721244</v>
      </c>
      <c r="S576">
        <f t="shared" si="272"/>
        <v>1.4876294364721244E-4</v>
      </c>
      <c r="T576" s="41">
        <f t="shared" si="273"/>
        <v>5.1882549524061858E-4</v>
      </c>
      <c r="U576" s="42">
        <f t="shared" si="292"/>
        <v>0.26696254052210505</v>
      </c>
      <c r="V576" s="42">
        <f t="shared" si="293"/>
        <v>0.63440135223415117</v>
      </c>
      <c r="W576" s="42">
        <f t="shared" si="294"/>
        <v>0.63074465947708214</v>
      </c>
      <c r="X576" s="42">
        <f t="shared" si="295"/>
        <v>3.6566927570690355E-3</v>
      </c>
      <c r="Y576" s="42">
        <f t="shared" si="269"/>
        <v>7.9197446026312898E-3</v>
      </c>
      <c r="Z576" s="10">
        <f t="shared" si="296"/>
        <v>15.264756021595096</v>
      </c>
      <c r="AA576">
        <f t="shared" si="274"/>
        <v>4880254.0149011966</v>
      </c>
      <c r="AB576" s="10">
        <f t="shared" si="275"/>
        <v>4.8802540149011966</v>
      </c>
      <c r="AC576" s="10">
        <f t="shared" si="276"/>
        <v>4.7792540149011966</v>
      </c>
      <c r="AD576" s="3">
        <f t="shared" si="277"/>
        <v>693.14779041351653</v>
      </c>
      <c r="AI576" s="94">
        <f t="shared" si="278"/>
        <v>0.63074465947708214</v>
      </c>
    </row>
    <row r="577" spans="2:35">
      <c r="B577" s="39">
        <f t="shared" si="279"/>
        <v>549</v>
      </c>
      <c r="C577" s="42">
        <f t="shared" si="280"/>
        <v>11.848920863309457</v>
      </c>
      <c r="D577" s="10">
        <f t="shared" si="281"/>
        <v>6.1510791366905089</v>
      </c>
      <c r="E577" s="40">
        <f t="shared" si="282"/>
        <v>37.697841726618982</v>
      </c>
      <c r="F577" s="40">
        <f t="shared" si="283"/>
        <v>50</v>
      </c>
      <c r="G577" s="3">
        <f t="shared" si="284"/>
        <v>174.90647482014725</v>
      </c>
      <c r="H577" s="3">
        <f t="shared" si="285"/>
        <v>116.21860174682885</v>
      </c>
      <c r="I577">
        <f t="shared" si="270"/>
        <v>1.1621860174682886E-4</v>
      </c>
      <c r="J577" s="4">
        <f t="shared" si="286"/>
        <v>1116.1507484758602</v>
      </c>
      <c r="K577" s="40">
        <f t="shared" si="287"/>
        <v>9.6038906999353522</v>
      </c>
      <c r="L577" s="40">
        <f t="shared" si="271"/>
        <v>0</v>
      </c>
      <c r="M577" s="10">
        <f t="shared" si="288"/>
        <v>4.8802540149011966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13.695982160984109</v>
      </c>
      <c r="Q577" s="42">
        <f t="shared" si="290"/>
        <v>0.88510096473303645</v>
      </c>
      <c r="R577" s="4">
        <f t="shared" si="291"/>
        <v>148206.06744138268</v>
      </c>
      <c r="S577">
        <f t="shared" si="272"/>
        <v>1.4820606744138268E-4</v>
      </c>
      <c r="T577" s="41">
        <f t="shared" si="273"/>
        <v>5.1938237144644834E-4</v>
      </c>
      <c r="U577" s="42">
        <f t="shared" si="292"/>
        <v>0.26596319832693327</v>
      </c>
      <c r="V577" s="42">
        <f t="shared" si="293"/>
        <v>0.63416307667098026</v>
      </c>
      <c r="W577" s="42">
        <f t="shared" si="294"/>
        <v>0.63052619383326136</v>
      </c>
      <c r="X577" s="42">
        <f t="shared" si="295"/>
        <v>3.6368828377189022E-3</v>
      </c>
      <c r="Y577" s="42">
        <f t="shared" si="269"/>
        <v>7.9254757632937923E-3</v>
      </c>
      <c r="Z577" s="10">
        <f t="shared" si="296"/>
        <v>15.259423883066773</v>
      </c>
      <c r="AA577">
        <f t="shared" si="274"/>
        <v>4878584.571614095</v>
      </c>
      <c r="AB577" s="10">
        <f t="shared" si="275"/>
        <v>4.8785845716140948</v>
      </c>
      <c r="AC577" s="10">
        <f t="shared" si="276"/>
        <v>4.7775845716140948</v>
      </c>
      <c r="AD577" s="3">
        <f t="shared" si="277"/>
        <v>692.90566665904203</v>
      </c>
      <c r="AI577" s="94">
        <f t="shared" si="278"/>
        <v>0.63052619383326136</v>
      </c>
    </row>
    <row r="578" spans="2:35">
      <c r="B578" s="39">
        <f t="shared" si="279"/>
        <v>550</v>
      </c>
      <c r="C578" s="42">
        <f t="shared" si="280"/>
        <v>11.870503597122408</v>
      </c>
      <c r="D578" s="10">
        <f t="shared" si="281"/>
        <v>6.1294964028775603</v>
      </c>
      <c r="E578" s="40">
        <f t="shared" si="282"/>
        <v>37.741007194244879</v>
      </c>
      <c r="F578" s="40">
        <f t="shared" si="283"/>
        <v>50</v>
      </c>
      <c r="G578" s="3">
        <f t="shared" si="284"/>
        <v>174.77697841726956</v>
      </c>
      <c r="H578" s="3">
        <f t="shared" si="285"/>
        <v>116.21860174682885</v>
      </c>
      <c r="I578">
        <f t="shared" si="270"/>
        <v>1.1621860174682886E-4</v>
      </c>
      <c r="J578" s="4">
        <f t="shared" si="286"/>
        <v>1118.7082822913103</v>
      </c>
      <c r="K578" s="40">
        <f t="shared" si="287"/>
        <v>9.6258969345398739</v>
      </c>
      <c r="L578" s="40">
        <f t="shared" si="271"/>
        <v>0</v>
      </c>
      <c r="M578" s="10">
        <f t="shared" si="288"/>
        <v>4.8785845716140948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13.694487427717414</v>
      </c>
      <c r="Q578" s="42">
        <f t="shared" si="290"/>
        <v>0.886676980916692</v>
      </c>
      <c r="R578" s="4">
        <f t="shared" si="291"/>
        <v>147649.3413234484</v>
      </c>
      <c r="S578">
        <f t="shared" si="272"/>
        <v>1.476493413234484E-4</v>
      </c>
      <c r="T578" s="41">
        <f t="shared" si="273"/>
        <v>5.1993909756438265E-4</v>
      </c>
      <c r="U578" s="42">
        <f t="shared" si="292"/>
        <v>0.26496412547199433</v>
      </c>
      <c r="V578" s="42">
        <f t="shared" si="293"/>
        <v>0.63392296684517957</v>
      </c>
      <c r="W578" s="42">
        <f t="shared" si="294"/>
        <v>0.63030594445577393</v>
      </c>
      <c r="X578" s="42">
        <f t="shared" si="295"/>
        <v>3.6170223894056441E-3</v>
      </c>
      <c r="Y578" s="42">
        <f t="shared" si="269"/>
        <v>7.9311762491161408E-3</v>
      </c>
      <c r="Z578" s="10">
        <f t="shared" si="296"/>
        <v>15.254048572744704</v>
      </c>
      <c r="AA578">
        <f t="shared" si="274"/>
        <v>4876901.6116374172</v>
      </c>
      <c r="AB578" s="10">
        <f t="shared" si="275"/>
        <v>4.8769016116374173</v>
      </c>
      <c r="AC578" s="10">
        <f t="shared" si="276"/>
        <v>4.7759016116374173</v>
      </c>
      <c r="AD578" s="3">
        <f t="shared" si="277"/>
        <v>692.66158254349773</v>
      </c>
      <c r="AI578" s="94">
        <f t="shared" si="278"/>
        <v>0.63030594445577393</v>
      </c>
    </row>
    <row r="579" spans="2:35">
      <c r="B579" s="39">
        <f t="shared" si="279"/>
        <v>551</v>
      </c>
      <c r="C579" s="42">
        <f t="shared" si="280"/>
        <v>11.892086330935358</v>
      </c>
      <c r="D579" s="10">
        <f t="shared" si="281"/>
        <v>6.1079136690646116</v>
      </c>
      <c r="E579" s="40">
        <f t="shared" si="282"/>
        <v>37.784172661870777</v>
      </c>
      <c r="F579" s="40">
        <f t="shared" si="283"/>
        <v>50</v>
      </c>
      <c r="G579" s="3">
        <f t="shared" si="284"/>
        <v>174.64748201439187</v>
      </c>
      <c r="H579" s="3">
        <f t="shared" si="285"/>
        <v>116.21860174682885</v>
      </c>
      <c r="I579">
        <f t="shared" si="270"/>
        <v>1.1621860174682886E-4</v>
      </c>
      <c r="J579" s="4">
        <f t="shared" si="286"/>
        <v>1121.268742904947</v>
      </c>
      <c r="K579" s="40">
        <f t="shared" si="287"/>
        <v>9.6479283527048807</v>
      </c>
      <c r="L579" s="40">
        <f t="shared" si="271"/>
        <v>0</v>
      </c>
      <c r="M579" s="10">
        <f t="shared" si="288"/>
        <v>4.8769016116374173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13.692980239693581</v>
      </c>
      <c r="Q579" s="42">
        <f t="shared" si="290"/>
        <v>0.88825317057264319</v>
      </c>
      <c r="R579" s="4">
        <f t="shared" si="291"/>
        <v>147092.76643043911</v>
      </c>
      <c r="S579">
        <f t="shared" si="272"/>
        <v>1.4709276643043911E-4</v>
      </c>
      <c r="T579" s="41">
        <f t="shared" si="273"/>
        <v>5.204956724573919E-4</v>
      </c>
      <c r="U579" s="42">
        <f t="shared" si="292"/>
        <v>0.26396532399774447</v>
      </c>
      <c r="V579" s="42">
        <f t="shared" si="293"/>
        <v>0.63368102339632826</v>
      </c>
      <c r="W579" s="42">
        <f t="shared" si="294"/>
        <v>0.6300839118236603</v>
      </c>
      <c r="X579" s="42">
        <f t="shared" si="295"/>
        <v>3.5971115726679548E-3</v>
      </c>
      <c r="Y579" s="42">
        <f t="shared" si="269"/>
        <v>7.9368459791682826E-3</v>
      </c>
      <c r="Z579" s="10">
        <f t="shared" si="296"/>
        <v>15.248630102333843</v>
      </c>
      <c r="AA579">
        <f t="shared" si="274"/>
        <v>4875205.1386358775</v>
      </c>
      <c r="AB579" s="10">
        <f t="shared" si="275"/>
        <v>4.8752051386358772</v>
      </c>
      <c r="AC579" s="10">
        <f t="shared" si="276"/>
        <v>4.7742051386358773</v>
      </c>
      <c r="AD579" s="3">
        <f t="shared" si="277"/>
        <v>692.41553859838689</v>
      </c>
      <c r="AI579" s="94">
        <f t="shared" si="278"/>
        <v>0.6300839118236603</v>
      </c>
    </row>
    <row r="580" spans="2:35">
      <c r="B580" s="39">
        <f t="shared" si="279"/>
        <v>552</v>
      </c>
      <c r="C580" s="42">
        <f t="shared" si="280"/>
        <v>11.913669064748309</v>
      </c>
      <c r="D580" s="10">
        <f t="shared" si="281"/>
        <v>6.086330935251663</v>
      </c>
      <c r="E580" s="40">
        <f t="shared" si="282"/>
        <v>37.827338129496674</v>
      </c>
      <c r="F580" s="40">
        <f t="shared" si="283"/>
        <v>50</v>
      </c>
      <c r="G580" s="3">
        <f t="shared" si="284"/>
        <v>174.51798561151418</v>
      </c>
      <c r="H580" s="3">
        <f t="shared" si="285"/>
        <v>116.21860174682885</v>
      </c>
      <c r="I580">
        <f t="shared" si="270"/>
        <v>1.1621860174682886E-4</v>
      </c>
      <c r="J580" s="4">
        <f t="shared" si="286"/>
        <v>1123.8321303167706</v>
      </c>
      <c r="K580" s="40">
        <f t="shared" si="287"/>
        <v>9.6699849544303742</v>
      </c>
      <c r="L580" s="40">
        <f t="shared" si="271"/>
        <v>0</v>
      </c>
      <c r="M580" s="10">
        <f t="shared" si="288"/>
        <v>4.8752051386358772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13.691460591457608</v>
      </c>
      <c r="Q580" s="42">
        <f t="shared" si="290"/>
        <v>0.88982953517368624</v>
      </c>
      <c r="R580" s="4">
        <f t="shared" si="291"/>
        <v>146536.34389938434</v>
      </c>
      <c r="S580">
        <f t="shared" si="272"/>
        <v>1.4653634389938435E-4</v>
      </c>
      <c r="T580" s="41">
        <f t="shared" si="273"/>
        <v>5.2105209498844673E-4</v>
      </c>
      <c r="U580" s="42">
        <f t="shared" si="292"/>
        <v>0.26296679594464017</v>
      </c>
      <c r="V580" s="42">
        <f t="shared" si="293"/>
        <v>0.63343724696912973</v>
      </c>
      <c r="W580" s="42">
        <f t="shared" si="294"/>
        <v>0.62986009642040552</v>
      </c>
      <c r="X580" s="42">
        <f t="shared" si="295"/>
        <v>3.5771505487242061E-3</v>
      </c>
      <c r="Y580" s="42">
        <f t="shared" si="269"/>
        <v>7.9424848726658923E-3</v>
      </c>
      <c r="Z580" s="10">
        <f t="shared" si="296"/>
        <v>15.243168483646537</v>
      </c>
      <c r="AA580">
        <f t="shared" si="274"/>
        <v>4873495.1563078118</v>
      </c>
      <c r="AB580" s="10">
        <f t="shared" si="275"/>
        <v>4.8734951563078122</v>
      </c>
      <c r="AC580" s="10">
        <f t="shared" si="276"/>
        <v>4.7724951563078122</v>
      </c>
      <c r="AD580" s="3">
        <f t="shared" si="277"/>
        <v>692.16753536008878</v>
      </c>
      <c r="AI580" s="94">
        <f t="shared" si="278"/>
        <v>0.62986009642040552</v>
      </c>
    </row>
    <row r="581" spans="2:35">
      <c r="B581" s="39">
        <f t="shared" si="279"/>
        <v>553</v>
      </c>
      <c r="C581" s="42">
        <f t="shared" si="280"/>
        <v>11.935251798561259</v>
      </c>
      <c r="D581" s="10">
        <f t="shared" si="281"/>
        <v>6.0647482014387144</v>
      </c>
      <c r="E581" s="40">
        <f t="shared" si="282"/>
        <v>37.870503597122571</v>
      </c>
      <c r="F581" s="40">
        <f t="shared" si="283"/>
        <v>50</v>
      </c>
      <c r="G581" s="3">
        <f t="shared" si="284"/>
        <v>174.38848920863649</v>
      </c>
      <c r="H581" s="3">
        <f t="shared" si="285"/>
        <v>116.21860174682885</v>
      </c>
      <c r="I581">
        <f t="shared" si="270"/>
        <v>1.1621860174682886E-4</v>
      </c>
      <c r="J581" s="4">
        <f t="shared" si="286"/>
        <v>1126.3984445267806</v>
      </c>
      <c r="K581" s="40">
        <f t="shared" si="287"/>
        <v>9.6920667397163509</v>
      </c>
      <c r="L581" s="40">
        <f t="shared" si="271"/>
        <v>0</v>
      </c>
      <c r="M581" s="10">
        <f t="shared" si="288"/>
        <v>4.8734951563078122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13.689928477509026</v>
      </c>
      <c r="Q581" s="42">
        <f t="shared" si="290"/>
        <v>0.89140607619421874</v>
      </c>
      <c r="R581" s="4">
        <f t="shared" si="291"/>
        <v>145980.07486731364</v>
      </c>
      <c r="S581">
        <f t="shared" si="272"/>
        <v>1.4598007486731364E-4</v>
      </c>
      <c r="T581" s="41">
        <f t="shared" si="273"/>
        <v>5.2160836402051741E-4</v>
      </c>
      <c r="U581" s="42">
        <f t="shared" si="292"/>
        <v>0.26196854335313768</v>
      </c>
      <c r="V581" s="42">
        <f t="shared" si="293"/>
        <v>0.63319163821396285</v>
      </c>
      <c r="W581" s="42">
        <f t="shared" si="294"/>
        <v>0.62963449873393074</v>
      </c>
      <c r="X581" s="42">
        <f t="shared" si="295"/>
        <v>3.5571394800321121E-3</v>
      </c>
      <c r="Y581" s="42">
        <f t="shared" si="269"/>
        <v>7.9480928489719192E-3</v>
      </c>
      <c r="Z581" s="10">
        <f t="shared" si="296"/>
        <v>15.237663728604018</v>
      </c>
      <c r="AA581">
        <f t="shared" si="274"/>
        <v>4871771.6683856472</v>
      </c>
      <c r="AB581" s="10">
        <f t="shared" si="275"/>
        <v>4.8717716683856471</v>
      </c>
      <c r="AC581" s="10">
        <f t="shared" si="276"/>
        <v>4.7707716683856471</v>
      </c>
      <c r="AD581" s="3">
        <f t="shared" si="277"/>
        <v>691.91757336992703</v>
      </c>
      <c r="AI581" s="94">
        <f t="shared" si="278"/>
        <v>0.62963449873393074</v>
      </c>
    </row>
    <row r="582" spans="2:35">
      <c r="B582" s="39">
        <f t="shared" si="279"/>
        <v>554</v>
      </c>
      <c r="C582" s="42">
        <f t="shared" si="280"/>
        <v>11.956834532374209</v>
      </c>
      <c r="D582" s="10">
        <f t="shared" si="281"/>
        <v>6.0431654676257658</v>
      </c>
      <c r="E582" s="40">
        <f t="shared" si="282"/>
        <v>37.913669064748468</v>
      </c>
      <c r="F582" s="40">
        <f t="shared" si="283"/>
        <v>50</v>
      </c>
      <c r="G582" s="3">
        <f t="shared" si="284"/>
        <v>174.25899280575879</v>
      </c>
      <c r="H582" s="3">
        <f t="shared" si="285"/>
        <v>116.21860174682885</v>
      </c>
      <c r="I582">
        <f t="shared" si="270"/>
        <v>1.1621860174682886E-4</v>
      </c>
      <c r="J582" s="4">
        <f t="shared" si="286"/>
        <v>1128.9676855349776</v>
      </c>
      <c r="K582" s="40">
        <f t="shared" si="287"/>
        <v>9.7141737085628179</v>
      </c>
      <c r="L582" s="40">
        <f t="shared" si="271"/>
        <v>0</v>
      </c>
      <c r="M582" s="10">
        <f t="shared" si="288"/>
        <v>4.8717716683856471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13.688383892302218</v>
      </c>
      <c r="Q582" s="42">
        <f t="shared" si="290"/>
        <v>0.89298279511025436</v>
      </c>
      <c r="R582" s="4">
        <f t="shared" si="291"/>
        <v>145423.96047125649</v>
      </c>
      <c r="S582">
        <f t="shared" si="272"/>
        <v>1.454239604712565E-4</v>
      </c>
      <c r="T582" s="41">
        <f t="shared" si="273"/>
        <v>5.2216447841657446E-4</v>
      </c>
      <c r="U582" s="42">
        <f t="shared" si="292"/>
        <v>0.2609705682636933</v>
      </c>
      <c r="V582" s="42">
        <f t="shared" si="293"/>
        <v>0.63294419778613187</v>
      </c>
      <c r="W582" s="42">
        <f t="shared" si="294"/>
        <v>0.62940711925665416</v>
      </c>
      <c r="X582" s="42">
        <f t="shared" si="295"/>
        <v>3.5370785294777107E-3</v>
      </c>
      <c r="Y582" s="42">
        <f t="shared" si="269"/>
        <v>7.9536698275968504E-3</v>
      </c>
      <c r="Z582" s="10">
        <f t="shared" si="296"/>
        <v>15.23211584923542</v>
      </c>
      <c r="AA582">
        <f t="shared" si="274"/>
        <v>4870034.6786355944</v>
      </c>
      <c r="AB582" s="10">
        <f t="shared" si="275"/>
        <v>4.8700346786355944</v>
      </c>
      <c r="AC582" s="10">
        <f t="shared" si="276"/>
        <v>4.7690346786355944</v>
      </c>
      <c r="AD582" s="3">
        <f t="shared" si="277"/>
        <v>691.6656531741254</v>
      </c>
      <c r="AI582" s="94">
        <f t="shared" si="278"/>
        <v>0.62940711925665416</v>
      </c>
    </row>
    <row r="583" spans="2:35">
      <c r="B583" s="39">
        <f t="shared" si="279"/>
        <v>555</v>
      </c>
      <c r="C583" s="42">
        <f t="shared" si="280"/>
        <v>11.97841726618716</v>
      </c>
      <c r="D583" s="10">
        <f t="shared" si="281"/>
        <v>6.0215827338128172</v>
      </c>
      <c r="E583" s="40">
        <f t="shared" si="282"/>
        <v>37.956834532374366</v>
      </c>
      <c r="F583" s="40">
        <f t="shared" si="283"/>
        <v>50</v>
      </c>
      <c r="G583" s="3">
        <f t="shared" si="284"/>
        <v>174.1294964028811</v>
      </c>
      <c r="H583" s="3">
        <f t="shared" si="285"/>
        <v>116.21860174682885</v>
      </c>
      <c r="I583">
        <f t="shared" si="270"/>
        <v>1.1621860174682886E-4</v>
      </c>
      <c r="J583" s="4">
        <f t="shared" si="286"/>
        <v>1131.5398533413609</v>
      </c>
      <c r="K583" s="40">
        <f t="shared" si="287"/>
        <v>9.7363058609697664</v>
      </c>
      <c r="L583" s="40">
        <f t="shared" si="271"/>
        <v>0</v>
      </c>
      <c r="M583" s="10">
        <f t="shared" si="288"/>
        <v>4.8700346786355944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13.686826830246023</v>
      </c>
      <c r="Q583" s="42">
        <f t="shared" si="290"/>
        <v>0.89455969339943664</v>
      </c>
      <c r="R583" s="4">
        <f t="shared" si="291"/>
        <v>144868.00184824239</v>
      </c>
      <c r="S583">
        <f t="shared" si="272"/>
        <v>1.4486800184824238E-4</v>
      </c>
      <c r="T583" s="41">
        <f t="shared" si="273"/>
        <v>5.2272043703958861E-4</v>
      </c>
      <c r="U583" s="42">
        <f t="shared" si="292"/>
        <v>0.25997287271676339</v>
      </c>
      <c r="V583" s="42">
        <f t="shared" si="293"/>
        <v>0.63269492634637625</v>
      </c>
      <c r="W583" s="42">
        <f t="shared" si="294"/>
        <v>0.62917795848545144</v>
      </c>
      <c r="X583" s="42">
        <f t="shared" si="295"/>
        <v>3.5169678609248134E-3</v>
      </c>
      <c r="Y583" s="42">
        <f t="shared" si="269"/>
        <v>7.9592157281998515E-3</v>
      </c>
      <c r="Z583" s="10">
        <f t="shared" si="296"/>
        <v>15.226524857678474</v>
      </c>
      <c r="AA583">
        <f t="shared" si="274"/>
        <v>4868284.1908578658</v>
      </c>
      <c r="AB583" s="10">
        <f t="shared" si="275"/>
        <v>4.8682841908578656</v>
      </c>
      <c r="AC583" s="10">
        <f t="shared" si="276"/>
        <v>4.7672841908578656</v>
      </c>
      <c r="AD583" s="3">
        <f t="shared" si="277"/>
        <v>691.41177532383836</v>
      </c>
      <c r="AI583" s="94">
        <f t="shared" si="278"/>
        <v>0.62917795848545144</v>
      </c>
    </row>
    <row r="584" spans="2:35">
      <c r="B584" s="39">
        <f t="shared" si="279"/>
        <v>556</v>
      </c>
      <c r="C584" s="42">
        <f t="shared" si="280"/>
        <v>12.00000000000011</v>
      </c>
      <c r="D584" s="10">
        <f t="shared" si="281"/>
        <v>5.9999999999998685</v>
      </c>
      <c r="E584" s="40">
        <f t="shared" si="282"/>
        <v>38.000000000000263</v>
      </c>
      <c r="F584" s="40">
        <f t="shared" si="283"/>
        <v>50</v>
      </c>
      <c r="G584" s="3">
        <f t="shared" si="284"/>
        <v>174.00000000000341</v>
      </c>
      <c r="H584" s="3">
        <f t="shared" si="285"/>
        <v>116.21860174682885</v>
      </c>
      <c r="I584">
        <f t="shared" si="270"/>
        <v>1.1621860174682886E-4</v>
      </c>
      <c r="J584" s="4">
        <f t="shared" si="286"/>
        <v>1134.1149479459309</v>
      </c>
      <c r="K584" s="40">
        <f t="shared" si="287"/>
        <v>9.7584631969372015</v>
      </c>
      <c r="L584" s="40">
        <f t="shared" si="271"/>
        <v>0</v>
      </c>
      <c r="M584" s="10">
        <f t="shared" si="288"/>
        <v>4.8682841908578656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13.685257285703816</v>
      </c>
      <c r="Q584" s="42">
        <f t="shared" si="290"/>
        <v>0.89613677254105395</v>
      </c>
      <c r="R584" s="4">
        <f t="shared" si="291"/>
        <v>144312.20013530084</v>
      </c>
      <c r="S584">
        <f t="shared" si="272"/>
        <v>1.4431220013530084E-4</v>
      </c>
      <c r="T584" s="41">
        <f t="shared" si="273"/>
        <v>5.2327623875253015E-4</v>
      </c>
      <c r="U584" s="42">
        <f t="shared" si="292"/>
        <v>0.25897545875280409</v>
      </c>
      <c r="V584" s="42">
        <f t="shared" si="293"/>
        <v>0.63244382456066595</v>
      </c>
      <c r="W584" s="42">
        <f t="shared" si="294"/>
        <v>0.62894701692168409</v>
      </c>
      <c r="X584" s="42">
        <f t="shared" si="295"/>
        <v>3.4968076389818581E-3</v>
      </c>
      <c r="Y584" s="42">
        <f t="shared" si="269"/>
        <v>7.9647304705895376E-3</v>
      </c>
      <c r="Z584" s="10">
        <f t="shared" si="296"/>
        <v>15.220890766179522</v>
      </c>
      <c r="AA584">
        <f t="shared" si="274"/>
        <v>4866520.2088866774</v>
      </c>
      <c r="AB584" s="10">
        <f t="shared" si="275"/>
        <v>4.8665202088866772</v>
      </c>
      <c r="AC584" s="10">
        <f t="shared" si="276"/>
        <v>4.7655202088866773</v>
      </c>
      <c r="AD584" s="3">
        <f t="shared" si="277"/>
        <v>691.15594037515268</v>
      </c>
      <c r="AI584" s="94">
        <f t="shared" si="278"/>
        <v>0.62894701692168409</v>
      </c>
    </row>
    <row r="585" spans="2:35">
      <c r="B585" s="39">
        <f t="shared" si="279"/>
        <v>557</v>
      </c>
      <c r="C585" s="42">
        <f t="shared" si="280"/>
        <v>12.021582733813061</v>
      </c>
      <c r="D585" s="10">
        <f t="shared" si="281"/>
        <v>5.9784172661869199</v>
      </c>
      <c r="E585" s="40">
        <f t="shared" si="282"/>
        <v>38.04316546762616</v>
      </c>
      <c r="F585" s="40">
        <f t="shared" si="283"/>
        <v>50</v>
      </c>
      <c r="G585" s="3">
        <f t="shared" si="284"/>
        <v>173.87050359712572</v>
      </c>
      <c r="H585" s="3">
        <f t="shared" si="285"/>
        <v>116.21860174682885</v>
      </c>
      <c r="I585">
        <f t="shared" si="270"/>
        <v>1.1621860174682886E-4</v>
      </c>
      <c r="J585" s="4">
        <f t="shared" si="286"/>
        <v>1136.6929693486879</v>
      </c>
      <c r="K585" s="40">
        <f t="shared" si="287"/>
        <v>9.7806457164651253</v>
      </c>
      <c r="L585" s="40">
        <f t="shared" si="271"/>
        <v>0</v>
      </c>
      <c r="M585" s="10">
        <f t="shared" si="288"/>
        <v>4.8665202088866772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13.683675252993401</v>
      </c>
      <c r="Q585" s="42">
        <f t="shared" si="290"/>
        <v>0.89771403401605343</v>
      </c>
      <c r="R585" s="4">
        <f t="shared" si="291"/>
        <v>143756.55646946136</v>
      </c>
      <c r="S585">
        <f t="shared" si="272"/>
        <v>1.4375655646946137E-4</v>
      </c>
      <c r="T585" s="41">
        <f t="shared" si="273"/>
        <v>5.238318824183697E-4</v>
      </c>
      <c r="U585" s="42">
        <f t="shared" si="292"/>
        <v>0.25797832841227186</v>
      </c>
      <c r="V585" s="42">
        <f t="shared" si="293"/>
        <v>0.6321908931000515</v>
      </c>
      <c r="W585" s="42">
        <f t="shared" si="294"/>
        <v>0.62871429507119947</v>
      </c>
      <c r="X585" s="42">
        <f t="shared" si="295"/>
        <v>3.4765980288520293E-3</v>
      </c>
      <c r="Y585" s="42">
        <f t="shared" si="269"/>
        <v>7.9702139747245045E-3</v>
      </c>
      <c r="Z585" s="10">
        <f t="shared" si="296"/>
        <v>15.215213587093045</v>
      </c>
      <c r="AA585">
        <f t="shared" si="274"/>
        <v>4864742.7365901023</v>
      </c>
      <c r="AB585" s="10">
        <f t="shared" si="275"/>
        <v>4.8647427365901024</v>
      </c>
      <c r="AC585" s="10">
        <f t="shared" si="276"/>
        <v>4.7637427365901024</v>
      </c>
      <c r="AD585" s="3">
        <f t="shared" si="277"/>
        <v>690.89814888906483</v>
      </c>
      <c r="AI585" s="94">
        <f t="shared" si="278"/>
        <v>0.62871429507119947</v>
      </c>
    </row>
    <row r="586" spans="2:35">
      <c r="B586" s="39">
        <f t="shared" si="279"/>
        <v>558</v>
      </c>
      <c r="C586" s="42">
        <f t="shared" si="280"/>
        <v>12.043165467626011</v>
      </c>
      <c r="D586" s="10">
        <f t="shared" si="281"/>
        <v>5.9568345323739713</v>
      </c>
      <c r="E586" s="40">
        <f t="shared" si="282"/>
        <v>38.086330935252057</v>
      </c>
      <c r="F586" s="40">
        <f t="shared" si="283"/>
        <v>50</v>
      </c>
      <c r="G586" s="3">
        <f t="shared" si="284"/>
        <v>173.74100719424803</v>
      </c>
      <c r="H586" s="3">
        <f t="shared" si="285"/>
        <v>116.21860174682885</v>
      </c>
      <c r="I586">
        <f t="shared" si="270"/>
        <v>1.1621860174682886E-4</v>
      </c>
      <c r="J586" s="4">
        <f t="shared" si="286"/>
        <v>1139.2739175496313</v>
      </c>
      <c r="K586" s="40">
        <f t="shared" si="287"/>
        <v>9.8028534195535322</v>
      </c>
      <c r="L586" s="40">
        <f t="shared" si="271"/>
        <v>0</v>
      </c>
      <c r="M586" s="10">
        <f t="shared" si="288"/>
        <v>4.8647427365901024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13.682080726386751</v>
      </c>
      <c r="Q586" s="42">
        <f t="shared" si="290"/>
        <v>0.89929147930705555</v>
      </c>
      <c r="R586" s="4">
        <f t="shared" si="291"/>
        <v>143201.0719877535</v>
      </c>
      <c r="S586">
        <f t="shared" si="272"/>
        <v>1.4320107198775351E-4</v>
      </c>
      <c r="T586" s="41">
        <f t="shared" si="273"/>
        <v>5.2438736690007745E-4</v>
      </c>
      <c r="U586" s="42">
        <f t="shared" si="292"/>
        <v>0.25698148373562302</v>
      </c>
      <c r="V586" s="42">
        <f t="shared" si="293"/>
        <v>0.63193613264113124</v>
      </c>
      <c r="W586" s="42">
        <f t="shared" si="294"/>
        <v>0.62847979344431171</v>
      </c>
      <c r="X586" s="42">
        <f t="shared" si="295"/>
        <v>3.4563391968195356E-3</v>
      </c>
      <c r="Y586" s="42">
        <f t="shared" si="269"/>
        <v>7.9756661607146336E-3</v>
      </c>
      <c r="Z586" s="10">
        <f t="shared" si="296"/>
        <v>15.209493332882683</v>
      </c>
      <c r="AA586">
        <f t="shared" si="274"/>
        <v>4862951.7778703924</v>
      </c>
      <c r="AB586" s="10">
        <f t="shared" si="275"/>
        <v>4.8629517778703928</v>
      </c>
      <c r="AC586" s="10">
        <f t="shared" si="276"/>
        <v>4.7619517778703928</v>
      </c>
      <c r="AD586" s="3">
        <f t="shared" si="277"/>
        <v>690.63840143152902</v>
      </c>
      <c r="AI586" s="94">
        <f t="shared" si="278"/>
        <v>0.62847979344431171</v>
      </c>
    </row>
    <row r="587" spans="2:35">
      <c r="B587" s="39">
        <f t="shared" si="279"/>
        <v>559</v>
      </c>
      <c r="C587" s="42">
        <f t="shared" si="280"/>
        <v>12.064748201438961</v>
      </c>
      <c r="D587" s="10">
        <f t="shared" si="281"/>
        <v>5.9352517985610227</v>
      </c>
      <c r="E587" s="40">
        <f t="shared" si="282"/>
        <v>38.129496402877955</v>
      </c>
      <c r="F587" s="40">
        <f t="shared" si="283"/>
        <v>50</v>
      </c>
      <c r="G587" s="3">
        <f t="shared" si="284"/>
        <v>173.61151079137034</v>
      </c>
      <c r="H587" s="3">
        <f t="shared" si="285"/>
        <v>116.21860174682885</v>
      </c>
      <c r="I587">
        <f t="shared" si="270"/>
        <v>1.1621860174682886E-4</v>
      </c>
      <c r="J587" s="4">
        <f t="shared" si="286"/>
        <v>1141.8577925487614</v>
      </c>
      <c r="K587" s="40">
        <f t="shared" si="287"/>
        <v>9.8250863062024241</v>
      </c>
      <c r="L587" s="40">
        <f t="shared" si="271"/>
        <v>0</v>
      </c>
      <c r="M587" s="10">
        <f t="shared" si="288"/>
        <v>4.8629517778703928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13.680473700110179</v>
      </c>
      <c r="Q587" s="42">
        <f t="shared" si="290"/>
        <v>0.90086910989836877</v>
      </c>
      <c r="R587" s="4">
        <f t="shared" si="291"/>
        <v>142645.74782720674</v>
      </c>
      <c r="S587">
        <f t="shared" si="272"/>
        <v>1.4264574782720674E-4</v>
      </c>
      <c r="T587" s="41">
        <f t="shared" si="273"/>
        <v>5.2494269106062434E-4</v>
      </c>
      <c r="U587" s="42">
        <f t="shared" si="292"/>
        <v>0.2559849267633138</v>
      </c>
      <c r="V587" s="42">
        <f t="shared" si="293"/>
        <v>0.63167954386564129</v>
      </c>
      <c r="W587" s="42">
        <f t="shared" si="294"/>
        <v>0.62824351255584454</v>
      </c>
      <c r="X587" s="42">
        <f t="shared" si="295"/>
        <v>3.4360313097967499E-3</v>
      </c>
      <c r="Y587" s="42">
        <f t="shared" si="269"/>
        <v>7.9810869488216793E-3</v>
      </c>
      <c r="Z587" s="10">
        <f t="shared" si="296"/>
        <v>15.20373001612087</v>
      </c>
      <c r="AA587">
        <f t="shared" si="274"/>
        <v>4861147.336663859</v>
      </c>
      <c r="AB587" s="10">
        <f t="shared" si="275"/>
        <v>4.8611473366638593</v>
      </c>
      <c r="AC587" s="10">
        <f t="shared" si="276"/>
        <v>4.7601473366638594</v>
      </c>
      <c r="AD587" s="3">
        <f t="shared" si="277"/>
        <v>690.3766985734386</v>
      </c>
      <c r="AI587" s="94">
        <f t="shared" si="278"/>
        <v>0.62824351255584454</v>
      </c>
    </row>
    <row r="588" spans="2:35">
      <c r="B588" s="39">
        <f t="shared" si="279"/>
        <v>560</v>
      </c>
      <c r="C588" s="42">
        <f t="shared" si="280"/>
        <v>12.086330935251912</v>
      </c>
      <c r="D588" s="10">
        <f t="shared" si="281"/>
        <v>5.9136690647480741</v>
      </c>
      <c r="E588" s="40">
        <f t="shared" si="282"/>
        <v>38.172661870503852</v>
      </c>
      <c r="F588" s="40">
        <f t="shared" si="283"/>
        <v>50</v>
      </c>
      <c r="G588" s="3">
        <f t="shared" si="284"/>
        <v>173.48201438849264</v>
      </c>
      <c r="H588" s="3">
        <f t="shared" si="285"/>
        <v>116.21860174682885</v>
      </c>
      <c r="I588">
        <f t="shared" si="270"/>
        <v>1.1621860174682886E-4</v>
      </c>
      <c r="J588" s="4">
        <f t="shared" si="286"/>
        <v>1144.4445943460782</v>
      </c>
      <c r="K588" s="40">
        <f t="shared" si="287"/>
        <v>9.8473443764118045</v>
      </c>
      <c r="L588" s="40">
        <f t="shared" si="271"/>
        <v>0</v>
      </c>
      <c r="M588" s="10">
        <f t="shared" si="288"/>
        <v>4.8611473366638593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13.678854168344126</v>
      </c>
      <c r="Q588" s="42">
        <f t="shared" si="290"/>
        <v>0.90244692727600384</v>
      </c>
      <c r="R588" s="4">
        <f t="shared" si="291"/>
        <v>142090.58512485059</v>
      </c>
      <c r="S588">
        <f t="shared" si="272"/>
        <v>1.4209058512485061E-4</v>
      </c>
      <c r="T588" s="41">
        <f t="shared" si="273"/>
        <v>5.2549785376298044E-4</v>
      </c>
      <c r="U588" s="42">
        <f t="shared" si="292"/>
        <v>0.25498865953580058</v>
      </c>
      <c r="V588" s="42">
        <f t="shared" si="293"/>
        <v>0.63142112746057566</v>
      </c>
      <c r="W588" s="42">
        <f t="shared" si="294"/>
        <v>0.62800545292511478</v>
      </c>
      <c r="X588" s="42">
        <f t="shared" si="295"/>
        <v>3.4156745354608775E-3</v>
      </c>
      <c r="Y588" s="42">
        <f t="shared" si="269"/>
        <v>7.9864762594600743E-3</v>
      </c>
      <c r="Z588" s="10">
        <f t="shared" si="296"/>
        <v>15.197923649488928</v>
      </c>
      <c r="AA588">
        <f t="shared" si="274"/>
        <v>4859329.4169409079</v>
      </c>
      <c r="AB588" s="10">
        <f t="shared" si="275"/>
        <v>4.8593294169409083</v>
      </c>
      <c r="AC588" s="10">
        <f t="shared" si="276"/>
        <v>4.7583294169409083</v>
      </c>
      <c r="AD588" s="3">
        <f t="shared" si="277"/>
        <v>690.11304089063208</v>
      </c>
      <c r="AI588" s="94">
        <f t="shared" si="278"/>
        <v>0.62800545292511478</v>
      </c>
    </row>
    <row r="589" spans="2:35">
      <c r="B589" s="39">
        <f t="shared" si="279"/>
        <v>561</v>
      </c>
      <c r="C589" s="42">
        <f t="shared" si="280"/>
        <v>12.107913669064862</v>
      </c>
      <c r="D589" s="10">
        <f t="shared" si="281"/>
        <v>5.8920863309351255</v>
      </c>
      <c r="E589" s="40">
        <f t="shared" si="282"/>
        <v>38.215827338129749</v>
      </c>
      <c r="F589" s="40">
        <f t="shared" si="283"/>
        <v>50</v>
      </c>
      <c r="G589" s="3">
        <f t="shared" si="284"/>
        <v>173.35251798561495</v>
      </c>
      <c r="H589" s="3">
        <f t="shared" si="285"/>
        <v>116.21860174682885</v>
      </c>
      <c r="I589">
        <f t="shared" si="270"/>
        <v>1.1621860174682886E-4</v>
      </c>
      <c r="J589" s="4">
        <f t="shared" si="286"/>
        <v>1147.0343229415816</v>
      </c>
      <c r="K589" s="40">
        <f t="shared" si="287"/>
        <v>9.8696276301816699</v>
      </c>
      <c r="L589" s="40">
        <f t="shared" si="271"/>
        <v>0</v>
      </c>
      <c r="M589" s="10">
        <f t="shared" si="288"/>
        <v>4.8593294169409083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13.677222125223059</v>
      </c>
      <c r="Q589" s="42">
        <f t="shared" si="290"/>
        <v>0.9040249329276886</v>
      </c>
      <c r="R589" s="4">
        <f t="shared" si="291"/>
        <v>141535.58501771453</v>
      </c>
      <c r="S589">
        <f t="shared" si="272"/>
        <v>1.4153558501771453E-4</v>
      </c>
      <c r="T589" s="41">
        <f t="shared" si="273"/>
        <v>5.2605285387011648E-4</v>
      </c>
      <c r="U589" s="42">
        <f t="shared" si="292"/>
        <v>0.25399268409353959</v>
      </c>
      <c r="V589" s="42">
        <f t="shared" si="293"/>
        <v>0.63116088411827698</v>
      </c>
      <c r="W589" s="42">
        <f t="shared" si="294"/>
        <v>0.62776561507593731</v>
      </c>
      <c r="X589" s="42">
        <f t="shared" si="295"/>
        <v>3.3952690423396659E-3</v>
      </c>
      <c r="Y589" s="42">
        <f t="shared" si="269"/>
        <v>7.9918340131978766E-3</v>
      </c>
      <c r="Z589" s="10">
        <f t="shared" si="296"/>
        <v>15.192074245777357</v>
      </c>
      <c r="AA589">
        <f t="shared" si="274"/>
        <v>4857498.0227061259</v>
      </c>
      <c r="AB589" s="10">
        <f t="shared" si="275"/>
        <v>4.8574980227061255</v>
      </c>
      <c r="AC589" s="10">
        <f t="shared" si="276"/>
        <v>4.7564980227061255</v>
      </c>
      <c r="AD589" s="3">
        <f t="shared" si="277"/>
        <v>689.84742896390514</v>
      </c>
      <c r="AI589" s="94">
        <f t="shared" si="278"/>
        <v>0.62776561507593731</v>
      </c>
    </row>
    <row r="590" spans="2:35">
      <c r="B590" s="39">
        <f t="shared" si="279"/>
        <v>562</v>
      </c>
      <c r="C590" s="42">
        <f t="shared" si="280"/>
        <v>12.129496402877812</v>
      </c>
      <c r="D590" s="10">
        <f t="shared" si="281"/>
        <v>5.8705035971221768</v>
      </c>
      <c r="E590" s="40">
        <f t="shared" si="282"/>
        <v>38.258992805755646</v>
      </c>
      <c r="F590" s="40">
        <f t="shared" si="283"/>
        <v>50</v>
      </c>
      <c r="G590" s="3">
        <f t="shared" si="284"/>
        <v>173.22302158273726</v>
      </c>
      <c r="H590" s="3">
        <f t="shared" si="285"/>
        <v>116.21860174682885</v>
      </c>
      <c r="I590">
        <f t="shared" si="270"/>
        <v>1.1621860174682886E-4</v>
      </c>
      <c r="J590" s="4">
        <f t="shared" si="286"/>
        <v>1149.6269783352718</v>
      </c>
      <c r="K590" s="40">
        <f t="shared" si="287"/>
        <v>9.8919360675120203</v>
      </c>
      <c r="L590" s="40">
        <f t="shared" si="271"/>
        <v>0</v>
      </c>
      <c r="M590" s="10">
        <f t="shared" si="288"/>
        <v>4.8574980227061255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13.675577564835423</v>
      </c>
      <c r="Q590" s="42">
        <f t="shared" si="290"/>
        <v>0.90560312834288237</v>
      </c>
      <c r="R590" s="4">
        <f t="shared" si="291"/>
        <v>140980.74864282817</v>
      </c>
      <c r="S590">
        <f t="shared" si="272"/>
        <v>1.4098074864282817E-4</v>
      </c>
      <c r="T590" s="41">
        <f t="shared" si="273"/>
        <v>5.2660769024500287E-4</v>
      </c>
      <c r="U590" s="42">
        <f t="shared" si="292"/>
        <v>0.25299700247698731</v>
      </c>
      <c r="V590" s="42">
        <f t="shared" si="293"/>
        <v>0.63089881453623964</v>
      </c>
      <c r="W590" s="42">
        <f t="shared" si="294"/>
        <v>0.62752399953663673</v>
      </c>
      <c r="X590" s="42">
        <f t="shared" si="295"/>
        <v>3.3748149996029042E-3</v>
      </c>
      <c r="Y590" s="42">
        <f t="shared" si="269"/>
        <v>7.9971601307573768E-3</v>
      </c>
      <c r="Z590" s="10">
        <f t="shared" si="296"/>
        <v>15.186181817885567</v>
      </c>
      <c r="AA590">
        <f t="shared" si="274"/>
        <v>4855653.1579981986</v>
      </c>
      <c r="AB590" s="10">
        <f t="shared" si="275"/>
        <v>4.8556531579981987</v>
      </c>
      <c r="AC590" s="10">
        <f t="shared" si="276"/>
        <v>4.7546531579981988</v>
      </c>
      <c r="AD590" s="3">
        <f t="shared" si="277"/>
        <v>689.57986337899911</v>
      </c>
      <c r="AI590" s="94">
        <f t="shared" si="278"/>
        <v>0.62752399953663673</v>
      </c>
    </row>
    <row r="591" spans="2:35">
      <c r="B591" s="39">
        <f t="shared" si="279"/>
        <v>563</v>
      </c>
      <c r="C591" s="42">
        <f t="shared" si="280"/>
        <v>12.151079136690763</v>
      </c>
      <c r="D591" s="10">
        <f t="shared" si="281"/>
        <v>5.8489208633092282</v>
      </c>
      <c r="E591" s="40">
        <f t="shared" si="282"/>
        <v>38.302158273381544</v>
      </c>
      <c r="F591" s="40">
        <f t="shared" si="283"/>
        <v>50</v>
      </c>
      <c r="G591" s="3">
        <f t="shared" si="284"/>
        <v>173.09352517985957</v>
      </c>
      <c r="H591" s="3">
        <f t="shared" si="285"/>
        <v>116.21860174682885</v>
      </c>
      <c r="I591">
        <f t="shared" si="270"/>
        <v>1.1621860174682886E-4</v>
      </c>
      <c r="J591" s="4">
        <f t="shared" si="286"/>
        <v>1152.2225605271487</v>
      </c>
      <c r="K591" s="40">
        <f t="shared" si="287"/>
        <v>9.9142696884028574</v>
      </c>
      <c r="L591" s="40">
        <f t="shared" si="271"/>
        <v>0</v>
      </c>
      <c r="M591" s="10">
        <f t="shared" si="288"/>
        <v>4.8556531579981987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13.673920481223464</v>
      </c>
      <c r="Q591" s="42">
        <f t="shared" si="290"/>
        <v>0.90718151501279065</v>
      </c>
      <c r="R591" s="4">
        <f t="shared" si="291"/>
        <v>140426.07713722091</v>
      </c>
      <c r="S591">
        <f t="shared" si="272"/>
        <v>1.404260771372209E-4</v>
      </c>
      <c r="T591" s="41">
        <f t="shared" si="273"/>
        <v>5.2716236175061012E-4</v>
      </c>
      <c r="U591" s="42">
        <f t="shared" si="292"/>
        <v>0.25200161672659976</v>
      </c>
      <c r="V591" s="42">
        <f t="shared" si="293"/>
        <v>0.63063491941767691</v>
      </c>
      <c r="W591" s="42">
        <f t="shared" si="294"/>
        <v>0.62728060684003595</v>
      </c>
      <c r="X591" s="42">
        <f t="shared" si="295"/>
        <v>3.354312577640961E-3</v>
      </c>
      <c r="Y591" s="42">
        <f t="shared" si="269"/>
        <v>8.0024545330166317E-3</v>
      </c>
      <c r="Z591" s="10">
        <f t="shared" si="296"/>
        <v>15.180246378823288</v>
      </c>
      <c r="AA591">
        <f t="shared" si="274"/>
        <v>4853794.8268903531</v>
      </c>
      <c r="AB591" s="10">
        <f t="shared" si="275"/>
        <v>4.8537948268903532</v>
      </c>
      <c r="AC591" s="10">
        <f t="shared" si="276"/>
        <v>4.7527948268903533</v>
      </c>
      <c r="AD591" s="3">
        <f t="shared" si="277"/>
        <v>689.31034472666465</v>
      </c>
      <c r="AI591" s="94">
        <f t="shared" si="278"/>
        <v>0.62728060684003595</v>
      </c>
    </row>
    <row r="592" spans="2:35">
      <c r="B592" s="39">
        <f t="shared" si="279"/>
        <v>564</v>
      </c>
      <c r="C592" s="42">
        <f t="shared" si="280"/>
        <v>12.172661870503713</v>
      </c>
      <c r="D592" s="10">
        <f t="shared" si="281"/>
        <v>5.8273381294962796</v>
      </c>
      <c r="E592" s="40">
        <f t="shared" si="282"/>
        <v>38.345323741007441</v>
      </c>
      <c r="F592" s="40">
        <f t="shared" si="283"/>
        <v>50</v>
      </c>
      <c r="G592" s="3">
        <f t="shared" si="284"/>
        <v>172.96402877698188</v>
      </c>
      <c r="H592" s="3">
        <f t="shared" si="285"/>
        <v>116.21860174682885</v>
      </c>
      <c r="I592">
        <f t="shared" si="270"/>
        <v>1.1621860174682886E-4</v>
      </c>
      <c r="J592" s="4">
        <f t="shared" si="286"/>
        <v>1154.821069517212</v>
      </c>
      <c r="K592" s="40">
        <f t="shared" si="287"/>
        <v>9.9366284928541777</v>
      </c>
      <c r="L592" s="40">
        <f t="shared" si="271"/>
        <v>0</v>
      </c>
      <c r="M592" s="10">
        <f t="shared" si="288"/>
        <v>4.8537948268903532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13.672250868383482</v>
      </c>
      <c r="Q592" s="42">
        <f t="shared" si="290"/>
        <v>0.90876009443038008</v>
      </c>
      <c r="R592" s="4">
        <f t="shared" si="291"/>
        <v>139871.57163792234</v>
      </c>
      <c r="S592">
        <f t="shared" si="272"/>
        <v>1.3987157163792234E-4</v>
      </c>
      <c r="T592" s="41">
        <f t="shared" si="273"/>
        <v>5.2771686724990873E-4</v>
      </c>
      <c r="U592" s="42">
        <f t="shared" si="292"/>
        <v>0.25100652888283354</v>
      </c>
      <c r="V592" s="42">
        <f t="shared" si="293"/>
        <v>0.63036919947035486</v>
      </c>
      <c r="W592" s="42">
        <f t="shared" si="294"/>
        <v>0.62703543752351532</v>
      </c>
      <c r="X592" s="42">
        <f t="shared" si="295"/>
        <v>3.3337619468395419E-3</v>
      </c>
      <c r="Y592" s="42">
        <f t="shared" si="269"/>
        <v>8.0077171410090561E-3</v>
      </c>
      <c r="Z592" s="10">
        <f t="shared" si="296"/>
        <v>15.17426794170836</v>
      </c>
      <c r="AA592">
        <f t="shared" si="274"/>
        <v>4851923.033489665</v>
      </c>
      <c r="AB592" s="10">
        <f t="shared" si="275"/>
        <v>4.8519230334896646</v>
      </c>
      <c r="AC592" s="10">
        <f t="shared" si="276"/>
        <v>4.7509230334896646</v>
      </c>
      <c r="AD592" s="3">
        <f t="shared" si="277"/>
        <v>689.03887360256203</v>
      </c>
      <c r="AI592" s="94">
        <f t="shared" si="278"/>
        <v>0.62703543752351532</v>
      </c>
    </row>
    <row r="593" spans="2:35">
      <c r="B593" s="39">
        <f t="shared" si="279"/>
        <v>565</v>
      </c>
      <c r="C593" s="42">
        <f t="shared" si="280"/>
        <v>12.194244604316664</v>
      </c>
      <c r="D593" s="10">
        <f t="shared" si="281"/>
        <v>5.805755395683331</v>
      </c>
      <c r="E593" s="40">
        <f t="shared" si="282"/>
        <v>38.388489208633338</v>
      </c>
      <c r="F593" s="40">
        <f t="shared" si="283"/>
        <v>50</v>
      </c>
      <c r="G593" s="3">
        <f t="shared" si="284"/>
        <v>172.83453237410419</v>
      </c>
      <c r="H593" s="3">
        <f t="shared" si="285"/>
        <v>116.21860174682885</v>
      </c>
      <c r="I593">
        <f t="shared" si="270"/>
        <v>1.1621860174682886E-4</v>
      </c>
      <c r="J593" s="4">
        <f t="shared" si="286"/>
        <v>1157.4225053054624</v>
      </c>
      <c r="K593" s="40">
        <f t="shared" si="287"/>
        <v>9.9590124808659901</v>
      </c>
      <c r="L593" s="40">
        <f t="shared" si="271"/>
        <v>0</v>
      </c>
      <c r="M593" s="10">
        <f t="shared" si="288"/>
        <v>4.8519230334896646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13.67056872026509</v>
      </c>
      <c r="Q593" s="42">
        <f t="shared" si="290"/>
        <v>0.91033886809039288</v>
      </c>
      <c r="R593" s="4">
        <f t="shared" si="291"/>
        <v>139317.2332819619</v>
      </c>
      <c r="S593">
        <f t="shared" si="272"/>
        <v>1.3931723328196191E-4</v>
      </c>
      <c r="T593" s="41">
        <f t="shared" si="273"/>
        <v>5.2827120560586911E-4</v>
      </c>
      <c r="U593" s="42">
        <f t="shared" si="292"/>
        <v>0.2500117409861447</v>
      </c>
      <c r="V593" s="42">
        <f t="shared" si="293"/>
        <v>0.63010165540813878</v>
      </c>
      <c r="W593" s="42">
        <f t="shared" si="294"/>
        <v>0.62678849212892052</v>
      </c>
      <c r="X593" s="42">
        <f t="shared" si="295"/>
        <v>3.3131632792182675E-3</v>
      </c>
      <c r="Y593" s="42">
        <f t="shared" si="269"/>
        <v>8.0129478759256075E-3</v>
      </c>
      <c r="Z593" s="10">
        <f t="shared" si="296"/>
        <v>15.168246519769397</v>
      </c>
      <c r="AA593">
        <f t="shared" si="274"/>
        <v>4850037.7819378879</v>
      </c>
      <c r="AB593" s="10">
        <f t="shared" si="275"/>
        <v>4.8500377819378881</v>
      </c>
      <c r="AC593" s="10">
        <f t="shared" si="276"/>
        <v>4.7490377819378882</v>
      </c>
      <c r="AD593" s="3">
        <f t="shared" si="277"/>
        <v>688.76545060738044</v>
      </c>
      <c r="AI593" s="94">
        <f t="shared" si="278"/>
        <v>0.62678849212892052</v>
      </c>
    </row>
    <row r="594" spans="2:35">
      <c r="B594" s="39">
        <f t="shared" si="279"/>
        <v>566</v>
      </c>
      <c r="C594" s="42">
        <f t="shared" si="280"/>
        <v>12.215827338129614</v>
      </c>
      <c r="D594" s="10">
        <f t="shared" si="281"/>
        <v>5.7841726618703824</v>
      </c>
      <c r="E594" s="40">
        <f t="shared" si="282"/>
        <v>38.431654676259235</v>
      </c>
      <c r="F594" s="40">
        <f t="shared" si="283"/>
        <v>50</v>
      </c>
      <c r="G594" s="3">
        <f t="shared" si="284"/>
        <v>172.70503597122649</v>
      </c>
      <c r="H594" s="3">
        <f t="shared" si="285"/>
        <v>116.21860174682885</v>
      </c>
      <c r="I594">
        <f t="shared" si="270"/>
        <v>1.1621860174682886E-4</v>
      </c>
      <c r="J594" s="4">
        <f t="shared" si="286"/>
        <v>1160.0268678918992</v>
      </c>
      <c r="K594" s="40">
        <f t="shared" si="287"/>
        <v>9.9814216524382839</v>
      </c>
      <c r="L594" s="40">
        <f t="shared" si="271"/>
        <v>0</v>
      </c>
      <c r="M594" s="10">
        <f t="shared" si="288"/>
        <v>4.8500377819378881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13.668874030771848</v>
      </c>
      <c r="Q594" s="42">
        <f t="shared" si="290"/>
        <v>0.91191783748936184</v>
      </c>
      <c r="R594" s="4">
        <f t="shared" si="291"/>
        <v>138763.0632063692</v>
      </c>
      <c r="S594">
        <f t="shared" si="272"/>
        <v>1.387630632063692E-4</v>
      </c>
      <c r="T594" s="41">
        <f t="shared" si="273"/>
        <v>5.2882537568146176E-4</v>
      </c>
      <c r="U594" s="42">
        <f t="shared" si="292"/>
        <v>0.24901725507698982</v>
      </c>
      <c r="V594" s="42">
        <f t="shared" si="293"/>
        <v>0.62983228794951018</v>
      </c>
      <c r="W594" s="42">
        <f t="shared" si="294"/>
        <v>0.62653977120267268</v>
      </c>
      <c r="X594" s="42">
        <f t="shared" si="295"/>
        <v>3.2925167468375038E-3</v>
      </c>
      <c r="Y594" s="42">
        <f t="shared" si="269"/>
        <v>8.018146659114456E-3</v>
      </c>
      <c r="Z594" s="10">
        <f t="shared" si="296"/>
        <v>15.162182126343708</v>
      </c>
      <c r="AA594">
        <f t="shared" si="274"/>
        <v>4848139.0764108123</v>
      </c>
      <c r="AB594" s="10">
        <f t="shared" si="275"/>
        <v>4.8481390764108125</v>
      </c>
      <c r="AC594" s="10">
        <f t="shared" si="276"/>
        <v>4.7471390764108126</v>
      </c>
      <c r="AD594" s="3">
        <f t="shared" si="277"/>
        <v>688.49007634674581</v>
      </c>
      <c r="AI594" s="94">
        <f t="shared" si="278"/>
        <v>0.62653977120267268</v>
      </c>
    </row>
    <row r="595" spans="2:35">
      <c r="B595" s="39">
        <f t="shared" si="279"/>
        <v>567</v>
      </c>
      <c r="C595" s="42">
        <f t="shared" si="280"/>
        <v>12.237410071942564</v>
      </c>
      <c r="D595" s="10">
        <f t="shared" si="281"/>
        <v>5.7625899280574338</v>
      </c>
      <c r="E595" s="40">
        <f t="shared" si="282"/>
        <v>38.474820143885132</v>
      </c>
      <c r="F595" s="40">
        <f t="shared" si="283"/>
        <v>50</v>
      </c>
      <c r="G595" s="3">
        <f t="shared" si="284"/>
        <v>172.5755395683488</v>
      </c>
      <c r="H595" s="3">
        <f t="shared" si="285"/>
        <v>116.21860174682885</v>
      </c>
      <c r="I595">
        <f t="shared" si="270"/>
        <v>1.1621860174682886E-4</v>
      </c>
      <c r="J595" s="4">
        <f t="shared" si="286"/>
        <v>1162.6341572765227</v>
      </c>
      <c r="K595" s="40">
        <f t="shared" si="287"/>
        <v>10.003856007571065</v>
      </c>
      <c r="L595" s="40">
        <f t="shared" si="271"/>
        <v>0</v>
      </c>
      <c r="M595" s="10">
        <f t="shared" si="288"/>
        <v>4.8481390764108125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13.667166793760535</v>
      </c>
      <c r="Q595" s="42">
        <f t="shared" si="290"/>
        <v>0.91349700412562496</v>
      </c>
      <c r="R595" s="4">
        <f t="shared" si="291"/>
        <v>138209.06254817365</v>
      </c>
      <c r="S595">
        <f t="shared" si="272"/>
        <v>1.3820906254817365E-4</v>
      </c>
      <c r="T595" s="41">
        <f t="shared" si="273"/>
        <v>5.2937937633965731E-4</v>
      </c>
      <c r="U595" s="42">
        <f t="shared" si="292"/>
        <v>0.24802307319582501</v>
      </c>
      <c r="V595" s="42">
        <f t="shared" si="293"/>
        <v>0.629561097818919</v>
      </c>
      <c r="W595" s="42">
        <f t="shared" si="294"/>
        <v>0.62628927529568301</v>
      </c>
      <c r="X595" s="42">
        <f t="shared" si="295"/>
        <v>3.2718225232359899E-3</v>
      </c>
      <c r="Y595" s="42">
        <f t="shared" si="269"/>
        <v>8.023313412082924E-3</v>
      </c>
      <c r="Z595" s="10">
        <f t="shared" si="296"/>
        <v>15.156074774879505</v>
      </c>
      <c r="AA595">
        <f t="shared" si="274"/>
        <v>4846226.9211189477</v>
      </c>
      <c r="AB595" s="10">
        <f t="shared" si="275"/>
        <v>4.8462269211189479</v>
      </c>
      <c r="AC595" s="10">
        <f t="shared" si="276"/>
        <v>4.7452269211189479</v>
      </c>
      <c r="AD595" s="3">
        <f t="shared" si="277"/>
        <v>688.21275143131948</v>
      </c>
      <c r="AI595" s="94">
        <f t="shared" si="278"/>
        <v>0.62628927529568301</v>
      </c>
    </row>
    <row r="596" spans="2:35">
      <c r="B596" s="39">
        <f t="shared" si="279"/>
        <v>568</v>
      </c>
      <c r="C596" s="42">
        <f t="shared" si="280"/>
        <v>12.258992805755515</v>
      </c>
      <c r="D596" s="10">
        <f t="shared" si="281"/>
        <v>5.7410071942444851</v>
      </c>
      <c r="E596" s="40">
        <f t="shared" si="282"/>
        <v>38.51798561151103</v>
      </c>
      <c r="F596" s="40">
        <f t="shared" si="283"/>
        <v>50</v>
      </c>
      <c r="G596" s="3">
        <f t="shared" si="284"/>
        <v>172.44604316547111</v>
      </c>
      <c r="H596" s="3">
        <f t="shared" si="285"/>
        <v>116.21860174682885</v>
      </c>
      <c r="I596">
        <f t="shared" si="270"/>
        <v>1.1621860174682886E-4</v>
      </c>
      <c r="J596" s="4">
        <f t="shared" si="286"/>
        <v>1165.2443734593326</v>
      </c>
      <c r="K596" s="40">
        <f t="shared" si="287"/>
        <v>10.026315546264327</v>
      </c>
      <c r="L596" s="40">
        <f t="shared" si="271"/>
        <v>0</v>
      </c>
      <c r="M596" s="10">
        <f t="shared" si="288"/>
        <v>4.8462269211189479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13.665447003041658</v>
      </c>
      <c r="Q596" s="42">
        <f t="shared" si="290"/>
        <v>0.91507636949934057</v>
      </c>
      <c r="R596" s="4">
        <f t="shared" si="291"/>
        <v>137655.23244440483</v>
      </c>
      <c r="S596">
        <f t="shared" si="272"/>
        <v>1.3765523244440482E-4</v>
      </c>
      <c r="T596" s="41">
        <f t="shared" si="273"/>
        <v>5.2993320644342617E-4</v>
      </c>
      <c r="U596" s="42">
        <f t="shared" si="292"/>
        <v>0.24702919738310666</v>
      </c>
      <c r="V596" s="42">
        <f t="shared" si="293"/>
        <v>0.6292880857455746</v>
      </c>
      <c r="W596" s="42">
        <f t="shared" si="294"/>
        <v>0.62603700496344306</v>
      </c>
      <c r="X596" s="42">
        <f t="shared" si="295"/>
        <v>3.2510807821315435E-3</v>
      </c>
      <c r="Y596" s="42">
        <f t="shared" si="269"/>
        <v>8.028448056497375E-3</v>
      </c>
      <c r="Z596" s="10">
        <f t="shared" si="296"/>
        <v>15.149924478934242</v>
      </c>
      <c r="AA596">
        <f t="shared" si="274"/>
        <v>4844301.3203070089</v>
      </c>
      <c r="AB596" s="10">
        <f t="shared" si="275"/>
        <v>4.8443013203070091</v>
      </c>
      <c r="AC596" s="10">
        <f t="shared" si="276"/>
        <v>4.7433013203070091</v>
      </c>
      <c r="AD596" s="3">
        <f t="shared" si="277"/>
        <v>687.93347647672351</v>
      </c>
      <c r="AI596" s="94">
        <f t="shared" si="278"/>
        <v>0.62603700496344306</v>
      </c>
    </row>
    <row r="597" spans="2:35">
      <c r="B597" s="39">
        <f t="shared" si="279"/>
        <v>569</v>
      </c>
      <c r="C597" s="42">
        <f t="shared" si="280"/>
        <v>12.280575539568465</v>
      </c>
      <c r="D597" s="10">
        <f t="shared" si="281"/>
        <v>5.7194244604315365</v>
      </c>
      <c r="E597" s="40">
        <f t="shared" si="282"/>
        <v>38.561151079136927</v>
      </c>
      <c r="F597" s="40">
        <f t="shared" si="283"/>
        <v>50</v>
      </c>
      <c r="G597" s="3">
        <f t="shared" si="284"/>
        <v>172.31654676259342</v>
      </c>
      <c r="H597" s="3">
        <f t="shared" si="285"/>
        <v>116.21860174682885</v>
      </c>
      <c r="I597">
        <f t="shared" si="270"/>
        <v>1.1621860174682886E-4</v>
      </c>
      <c r="J597" s="4">
        <f t="shared" si="286"/>
        <v>1167.8575164403296</v>
      </c>
      <c r="K597" s="40">
        <f t="shared" si="287"/>
        <v>10.048800268518081</v>
      </c>
      <c r="L597" s="40">
        <f t="shared" si="271"/>
        <v>0</v>
      </c>
      <c r="M597" s="10">
        <f t="shared" si="288"/>
        <v>4.8443013203070091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13.663714652378843</v>
      </c>
      <c r="Q597" s="42">
        <f t="shared" si="290"/>
        <v>0.91665593511250221</v>
      </c>
      <c r="R597" s="4">
        <f t="shared" si="291"/>
        <v>137101.57403209221</v>
      </c>
      <c r="S597">
        <f t="shared" si="272"/>
        <v>1.3710157403209219E-4</v>
      </c>
      <c r="T597" s="41">
        <f t="shared" si="273"/>
        <v>5.3048686485573883E-4</v>
      </c>
      <c r="U597" s="42">
        <f t="shared" si="292"/>
        <v>0.24603562967929105</v>
      </c>
      <c r="V597" s="42">
        <f t="shared" si="293"/>
        <v>0.62901325246433148</v>
      </c>
      <c r="W597" s="42">
        <f t="shared" si="294"/>
        <v>0.62578296076595774</v>
      </c>
      <c r="X597" s="42">
        <f t="shared" si="295"/>
        <v>3.230291698373744E-3</v>
      </c>
      <c r="Y597" s="42">
        <f t="shared" si="269"/>
        <v>8.0335505141846085E-3</v>
      </c>
      <c r="Z597" s="10">
        <f t="shared" si="296"/>
        <v>15.143731252175794</v>
      </c>
      <c r="AA597">
        <f t="shared" si="274"/>
        <v>4842362.2782542817</v>
      </c>
      <c r="AB597" s="10">
        <f t="shared" si="275"/>
        <v>4.8423622782542814</v>
      </c>
      <c r="AC597" s="10">
        <f t="shared" si="276"/>
        <v>4.7413622782542815</v>
      </c>
      <c r="AD597" s="3">
        <f t="shared" si="277"/>
        <v>687.65225210359415</v>
      </c>
      <c r="AI597" s="94">
        <f t="shared" si="278"/>
        <v>0.62578296076595774</v>
      </c>
    </row>
    <row r="598" spans="2:35">
      <c r="B598" s="39">
        <f t="shared" si="279"/>
        <v>570</v>
      </c>
      <c r="C598" s="42">
        <f t="shared" si="280"/>
        <v>12.302158273381416</v>
      </c>
      <c r="D598" s="10">
        <f t="shared" si="281"/>
        <v>5.6978417266185879</v>
      </c>
      <c r="E598" s="40">
        <f t="shared" si="282"/>
        <v>38.604316546762824</v>
      </c>
      <c r="F598" s="40">
        <f t="shared" si="283"/>
        <v>50</v>
      </c>
      <c r="G598" s="3">
        <f t="shared" si="284"/>
        <v>172.18705035971573</v>
      </c>
      <c r="H598" s="3">
        <f t="shared" si="285"/>
        <v>116.21860174682885</v>
      </c>
      <c r="I598">
        <f t="shared" si="270"/>
        <v>1.1621860174682886E-4</v>
      </c>
      <c r="J598" s="4">
        <f t="shared" si="286"/>
        <v>1170.473586219513</v>
      </c>
      <c r="K598" s="40">
        <f t="shared" si="287"/>
        <v>10.071310174332316</v>
      </c>
      <c r="L598" s="40">
        <f t="shared" si="271"/>
        <v>0</v>
      </c>
      <c r="M598" s="10">
        <f t="shared" si="288"/>
        <v>4.8423622782542814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13.66196973548905</v>
      </c>
      <c r="Q598" s="42">
        <f t="shared" si="290"/>
        <v>0.91823570246895336</v>
      </c>
      <c r="R598" s="4">
        <f t="shared" si="291"/>
        <v>136548.08844826533</v>
      </c>
      <c r="S598">
        <f t="shared" si="272"/>
        <v>1.3654808844826532E-4</v>
      </c>
      <c r="T598" s="41">
        <f t="shared" si="273"/>
        <v>5.310403504395657E-4</v>
      </c>
      <c r="U598" s="42">
        <f t="shared" si="292"/>
        <v>0.24504237212483454</v>
      </c>
      <c r="V598" s="42">
        <f t="shared" si="293"/>
        <v>0.62873659871526522</v>
      </c>
      <c r="W598" s="42">
        <f t="shared" si="294"/>
        <v>0.62552714326779246</v>
      </c>
      <c r="X598" s="42">
        <f t="shared" si="295"/>
        <v>3.2094554474727532E-3</v>
      </c>
      <c r="Y598" s="42">
        <f t="shared" si="269"/>
        <v>8.0386207071325103E-3</v>
      </c>
      <c r="Z598" s="10">
        <f t="shared" si="296"/>
        <v>15.137495108382229</v>
      </c>
      <c r="AA598">
        <f t="shared" si="274"/>
        <v>4840409.7992745498</v>
      </c>
      <c r="AB598" s="10">
        <f t="shared" si="275"/>
        <v>4.8404097992745498</v>
      </c>
      <c r="AC598" s="10">
        <f t="shared" si="276"/>
        <v>4.7394097992745499</v>
      </c>
      <c r="AD598" s="3">
        <f t="shared" si="277"/>
        <v>687.36907893757063</v>
      </c>
      <c r="AI598" s="94">
        <f t="shared" si="278"/>
        <v>0.62552714326779246</v>
      </c>
    </row>
    <row r="599" spans="2:35">
      <c r="B599" s="39">
        <f t="shared" si="279"/>
        <v>571</v>
      </c>
      <c r="C599" s="42">
        <f t="shared" si="280"/>
        <v>12.323741007194366</v>
      </c>
      <c r="D599" s="10">
        <f t="shared" si="281"/>
        <v>5.6762589928056393</v>
      </c>
      <c r="E599" s="40">
        <f t="shared" si="282"/>
        <v>38.647482014388721</v>
      </c>
      <c r="F599" s="40">
        <f t="shared" si="283"/>
        <v>50</v>
      </c>
      <c r="G599" s="3">
        <f t="shared" si="284"/>
        <v>172.05755395683803</v>
      </c>
      <c r="H599" s="3">
        <f t="shared" si="285"/>
        <v>116.21860174682885</v>
      </c>
      <c r="I599">
        <f t="shared" si="270"/>
        <v>1.1621860174682886E-4</v>
      </c>
      <c r="J599" s="4">
        <f t="shared" si="286"/>
        <v>1173.0925827968831</v>
      </c>
      <c r="K599" s="40">
        <f t="shared" si="287"/>
        <v>10.09384526370704</v>
      </c>
      <c r="L599" s="40">
        <f t="shared" si="271"/>
        <v>0</v>
      </c>
      <c r="M599" s="10">
        <f t="shared" si="288"/>
        <v>4.8404097992745498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13.660212246042361</v>
      </c>
      <c r="Q599" s="42">
        <f t="shared" si="290"/>
        <v>0.91981567307440293</v>
      </c>
      <c r="R599" s="4">
        <f t="shared" si="291"/>
        <v>135994.77682995365</v>
      </c>
      <c r="S599">
        <f t="shared" si="272"/>
        <v>1.3599477682995365E-4</v>
      </c>
      <c r="T599" s="41">
        <f t="shared" si="273"/>
        <v>5.315936620578774E-4</v>
      </c>
      <c r="U599" s="42">
        <f t="shared" si="292"/>
        <v>0.24404942676019331</v>
      </c>
      <c r="V599" s="42">
        <f t="shared" si="293"/>
        <v>0.62845812524385281</v>
      </c>
      <c r="W599" s="42">
        <f t="shared" si="294"/>
        <v>0.62526955303806386</v>
      </c>
      <c r="X599" s="42">
        <f t="shared" si="295"/>
        <v>3.1885722057889421E-3</v>
      </c>
      <c r="Y599" s="42">
        <f t="shared" si="269"/>
        <v>8.0436585574910104E-3</v>
      </c>
      <c r="Z599" s="10">
        <f t="shared" si="296"/>
        <v>15.13121606144216</v>
      </c>
      <c r="AA599">
        <f t="shared" si="274"/>
        <v>4838443.8877162114</v>
      </c>
      <c r="AB599" s="10">
        <f t="shared" si="275"/>
        <v>4.8384438877162115</v>
      </c>
      <c r="AC599" s="10">
        <f t="shared" si="276"/>
        <v>4.7374438877162115</v>
      </c>
      <c r="AD599" s="3">
        <f t="shared" si="277"/>
        <v>687.08395760931273</v>
      </c>
      <c r="AI599" s="94">
        <f t="shared" si="278"/>
        <v>0.62526955303806386</v>
      </c>
    </row>
    <row r="600" spans="2:35">
      <c r="B600" s="39">
        <f t="shared" si="279"/>
        <v>572</v>
      </c>
      <c r="C600" s="42">
        <f t="shared" si="280"/>
        <v>12.345323741007316</v>
      </c>
      <c r="D600" s="10">
        <f t="shared" si="281"/>
        <v>5.6546762589926907</v>
      </c>
      <c r="E600" s="40">
        <f t="shared" si="282"/>
        <v>38.690647482014619</v>
      </c>
      <c r="F600" s="40">
        <f t="shared" si="283"/>
        <v>50</v>
      </c>
      <c r="G600" s="3">
        <f t="shared" si="284"/>
        <v>171.92805755396034</v>
      </c>
      <c r="H600" s="3">
        <f t="shared" si="285"/>
        <v>116.21860174682885</v>
      </c>
      <c r="I600">
        <f t="shared" si="270"/>
        <v>1.1621860174682886E-4</v>
      </c>
      <c r="J600" s="4">
        <f t="shared" si="286"/>
        <v>1175.71450617244</v>
      </c>
      <c r="K600" s="40">
        <f t="shared" si="287"/>
        <v>10.116405536642249</v>
      </c>
      <c r="L600" s="40">
        <f t="shared" si="271"/>
        <v>0</v>
      </c>
      <c r="M600" s="10">
        <f t="shared" si="288"/>
        <v>4.8384438877162115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13.658442177661957</v>
      </c>
      <c r="Q600" s="42">
        <f t="shared" si="290"/>
        <v>0.92139584843644007</v>
      </c>
      <c r="R600" s="4">
        <f t="shared" si="291"/>
        <v>135441.64031418675</v>
      </c>
      <c r="S600">
        <f t="shared" si="272"/>
        <v>1.3544164031418674E-4</v>
      </c>
      <c r="T600" s="41">
        <f t="shared" si="273"/>
        <v>5.3214679857364433E-4</v>
      </c>
      <c r="U600" s="42">
        <f t="shared" si="292"/>
        <v>0.2430567956258238</v>
      </c>
      <c r="V600" s="42">
        <f t="shared" si="293"/>
        <v>0.62817783280067307</v>
      </c>
      <c r="W600" s="42">
        <f t="shared" si="294"/>
        <v>0.62501019065045538</v>
      </c>
      <c r="X600" s="42">
        <f t="shared" si="295"/>
        <v>3.1676421502176977E-3</v>
      </c>
      <c r="Y600" s="42">
        <f t="shared" si="269"/>
        <v>8.0486639875725352E-3</v>
      </c>
      <c r="Z600" s="10">
        <f t="shared" si="296"/>
        <v>15.124894125354157</v>
      </c>
      <c r="AA600">
        <f t="shared" si="274"/>
        <v>4836464.5479620872</v>
      </c>
      <c r="AB600" s="10">
        <f t="shared" si="275"/>
        <v>4.8364645479620876</v>
      </c>
      <c r="AC600" s="10">
        <f t="shared" si="276"/>
        <v>4.7354645479620876</v>
      </c>
      <c r="AD600" s="3">
        <f t="shared" si="277"/>
        <v>686.79688875447243</v>
      </c>
      <c r="AI600" s="94">
        <f t="shared" si="278"/>
        <v>0.62501019065045538</v>
      </c>
    </row>
    <row r="601" spans="2:35">
      <c r="B601" s="39">
        <f t="shared" si="279"/>
        <v>573</v>
      </c>
      <c r="C601" s="42">
        <f t="shared" si="280"/>
        <v>12.366906474820267</v>
      </c>
      <c r="D601" s="10">
        <f t="shared" si="281"/>
        <v>5.633093525179742</v>
      </c>
      <c r="E601" s="40">
        <f t="shared" si="282"/>
        <v>38.733812949640516</v>
      </c>
      <c r="F601" s="40">
        <f t="shared" si="283"/>
        <v>50</v>
      </c>
      <c r="G601" s="3">
        <f t="shared" si="284"/>
        <v>171.79856115108265</v>
      </c>
      <c r="H601" s="3">
        <f t="shared" si="285"/>
        <v>116.21860174682885</v>
      </c>
      <c r="I601">
        <f t="shared" si="270"/>
        <v>1.1621860174682886E-4</v>
      </c>
      <c r="J601" s="4">
        <f t="shared" si="286"/>
        <v>1178.3393563461836</v>
      </c>
      <c r="K601" s="40">
        <f t="shared" si="287"/>
        <v>10.138990993137945</v>
      </c>
      <c r="L601" s="40">
        <f t="shared" si="271"/>
        <v>0</v>
      </c>
      <c r="M601" s="10">
        <f t="shared" si="288"/>
        <v>4.8364645479620876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13.656659523923828</v>
      </c>
      <c r="Q601" s="42">
        <f t="shared" si="290"/>
        <v>0.9229762300645491</v>
      </c>
      <c r="R601" s="4">
        <f t="shared" si="291"/>
        <v>134888.68003799414</v>
      </c>
      <c r="S601">
        <f t="shared" si="272"/>
        <v>1.3488868003799415E-4</v>
      </c>
      <c r="T601" s="41">
        <f t="shared" si="273"/>
        <v>5.3269975884983689E-4</v>
      </c>
      <c r="U601" s="42">
        <f t="shared" si="292"/>
        <v>0.24206448076218234</v>
      </c>
      <c r="V601" s="42">
        <f t="shared" si="293"/>
        <v>0.62789572214199352</v>
      </c>
      <c r="W601" s="42">
        <f t="shared" si="294"/>
        <v>0.62474905668319203</v>
      </c>
      <c r="X601" s="42">
        <f t="shared" si="295"/>
        <v>3.1466654588014897E-3</v>
      </c>
      <c r="Y601" s="42">
        <f t="shared" si="269"/>
        <v>8.0536369198534307E-3</v>
      </c>
      <c r="Z601" s="10">
        <f t="shared" si="296"/>
        <v>15.118529314227972</v>
      </c>
      <c r="AA601">
        <f t="shared" si="274"/>
        <v>4834471.7844298128</v>
      </c>
      <c r="AB601" s="10">
        <f t="shared" si="275"/>
        <v>4.8344717844298124</v>
      </c>
      <c r="AC601" s="10">
        <f t="shared" si="276"/>
        <v>4.7334717844298124</v>
      </c>
      <c r="AD601" s="3">
        <f t="shared" si="277"/>
        <v>686.5078730137509</v>
      </c>
      <c r="AI601" s="94">
        <f t="shared" si="278"/>
        <v>0.62474905668319203</v>
      </c>
    </row>
    <row r="602" spans="2:35">
      <c r="B602" s="39">
        <f t="shared" si="279"/>
        <v>574</v>
      </c>
      <c r="C602" s="42">
        <f t="shared" si="280"/>
        <v>12.388489208633217</v>
      </c>
      <c r="D602" s="10">
        <f t="shared" si="281"/>
        <v>5.6115107913667934</v>
      </c>
      <c r="E602" s="40">
        <f t="shared" si="282"/>
        <v>38.776978417266413</v>
      </c>
      <c r="F602" s="40">
        <f t="shared" si="283"/>
        <v>50</v>
      </c>
      <c r="G602" s="3">
        <f t="shared" si="284"/>
        <v>171.66906474820496</v>
      </c>
      <c r="H602" s="3">
        <f t="shared" si="285"/>
        <v>116.21860174682885</v>
      </c>
      <c r="I602">
        <f t="shared" si="270"/>
        <v>1.1621860174682886E-4</v>
      </c>
      <c r="J602" s="4">
        <f t="shared" si="286"/>
        <v>1180.9671333181136</v>
      </c>
      <c r="K602" s="40">
        <f t="shared" si="287"/>
        <v>10.161601633194124</v>
      </c>
      <c r="L602" s="40">
        <f t="shared" si="271"/>
        <v>0</v>
      </c>
      <c r="M602" s="10">
        <f t="shared" si="288"/>
        <v>4.8344717844298124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13.65486427835696</v>
      </c>
      <c r="Q602" s="42">
        <f t="shared" si="290"/>
        <v>0.92455681947012514</v>
      </c>
      <c r="R602" s="4">
        <f t="shared" si="291"/>
        <v>134335.89713840527</v>
      </c>
      <c r="S602">
        <f t="shared" si="272"/>
        <v>1.3433589713840528E-4</v>
      </c>
      <c r="T602" s="41">
        <f t="shared" si="273"/>
        <v>5.3325254174942571E-4</v>
      </c>
      <c r="U602" s="42">
        <f t="shared" si="292"/>
        <v>0.24107248420972516</v>
      </c>
      <c r="V602" s="42">
        <f t="shared" si="293"/>
        <v>0.62761179402923917</v>
      </c>
      <c r="W602" s="42">
        <f t="shared" si="294"/>
        <v>0.62448615171909161</v>
      </c>
      <c r="X602" s="42">
        <f t="shared" si="295"/>
        <v>3.1256423101475583E-3</v>
      </c>
      <c r="Y602" s="42">
        <f t="shared" si="269"/>
        <v>8.0585772769744702E-3</v>
      </c>
      <c r="Z602" s="10">
        <f t="shared" si="296"/>
        <v>15.112121642284041</v>
      </c>
      <c r="AA602">
        <f t="shared" si="274"/>
        <v>4832465.6015716735</v>
      </c>
      <c r="AB602" s="10">
        <f t="shared" si="275"/>
        <v>4.8324656015716734</v>
      </c>
      <c r="AC602" s="10">
        <f t="shared" si="276"/>
        <v>4.7314656015716734</v>
      </c>
      <c r="AD602" s="3">
        <f t="shared" si="277"/>
        <v>686.21691103287503</v>
      </c>
      <c r="AI602" s="94">
        <f t="shared" si="278"/>
        <v>0.62448615171909161</v>
      </c>
    </row>
    <row r="603" spans="2:35">
      <c r="B603" s="39">
        <f t="shared" si="279"/>
        <v>575</v>
      </c>
      <c r="C603" s="42">
        <f t="shared" si="280"/>
        <v>12.410071942446168</v>
      </c>
      <c r="D603" s="10">
        <f t="shared" si="281"/>
        <v>5.5899280575538448</v>
      </c>
      <c r="E603" s="40">
        <f t="shared" si="282"/>
        <v>38.82014388489231</v>
      </c>
      <c r="F603" s="40">
        <f t="shared" si="283"/>
        <v>50</v>
      </c>
      <c r="G603" s="3">
        <f t="shared" si="284"/>
        <v>171.53956834532727</v>
      </c>
      <c r="H603" s="3">
        <f t="shared" si="285"/>
        <v>116.21860174682885</v>
      </c>
      <c r="I603">
        <f t="shared" si="270"/>
        <v>1.1621860174682886E-4</v>
      </c>
      <c r="J603" s="4">
        <f t="shared" si="286"/>
        <v>1183.5978370882303</v>
      </c>
      <c r="K603" s="40">
        <f t="shared" si="287"/>
        <v>10.18423745681079</v>
      </c>
      <c r="L603" s="40">
        <f t="shared" si="271"/>
        <v>0</v>
      </c>
      <c r="M603" s="10">
        <f t="shared" si="288"/>
        <v>4.8324656015716734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13.653056434443087</v>
      </c>
      <c r="Q603" s="42">
        <f t="shared" si="290"/>
        <v>0.92613761816648899</v>
      </c>
      <c r="R603" s="4">
        <f t="shared" si="291"/>
        <v>133783.29275244969</v>
      </c>
      <c r="S603">
        <f t="shared" si="272"/>
        <v>1.337832927524497E-4</v>
      </c>
      <c r="T603" s="41">
        <f t="shared" si="273"/>
        <v>5.3380514613538129E-4</v>
      </c>
      <c r="U603" s="42">
        <f t="shared" si="292"/>
        <v>0.24008080800890857</v>
      </c>
      <c r="V603" s="42">
        <f t="shared" si="293"/>
        <v>0.62732604922918656</v>
      </c>
      <c r="W603" s="42">
        <f t="shared" si="294"/>
        <v>0.62422147634554337</v>
      </c>
      <c r="X603" s="42">
        <f t="shared" si="295"/>
        <v>3.1045728836431863E-3</v>
      </c>
      <c r="Y603" s="42">
        <f t="shared" si="269"/>
        <v>8.0634849817416993E-3</v>
      </c>
      <c r="Z603" s="10">
        <f t="shared" si="296"/>
        <v>15.105671123853636</v>
      </c>
      <c r="AA603">
        <f t="shared" si="274"/>
        <v>4830446.0038746586</v>
      </c>
      <c r="AB603" s="10">
        <f t="shared" si="275"/>
        <v>4.8304460038746582</v>
      </c>
      <c r="AC603" s="10">
        <f t="shared" si="276"/>
        <v>4.7294460038746582</v>
      </c>
      <c r="AD603" s="3">
        <f t="shared" si="277"/>
        <v>685.92400346260456</v>
      </c>
      <c r="AI603" s="94">
        <f t="shared" si="278"/>
        <v>0.62422147634554337</v>
      </c>
    </row>
    <row r="604" spans="2:35">
      <c r="B604" s="39">
        <f t="shared" si="279"/>
        <v>576</v>
      </c>
      <c r="C604" s="42">
        <f t="shared" si="280"/>
        <v>12.431654676259118</v>
      </c>
      <c r="D604" s="10">
        <f t="shared" si="281"/>
        <v>5.5683453237408962</v>
      </c>
      <c r="E604" s="40">
        <f t="shared" si="282"/>
        <v>38.863309352518208</v>
      </c>
      <c r="F604" s="40">
        <f t="shared" si="283"/>
        <v>50</v>
      </c>
      <c r="G604" s="3">
        <f t="shared" si="284"/>
        <v>171.41007194244958</v>
      </c>
      <c r="H604" s="3">
        <f t="shared" si="285"/>
        <v>116.21860174682885</v>
      </c>
      <c r="I604">
        <f t="shared" si="270"/>
        <v>1.1621860174682886E-4</v>
      </c>
      <c r="J604" s="4">
        <f t="shared" si="286"/>
        <v>1186.2314676565338</v>
      </c>
      <c r="K604" s="40">
        <f t="shared" si="287"/>
        <v>10.206898463987942</v>
      </c>
      <c r="L604" s="40">
        <f t="shared" si="271"/>
        <v>0</v>
      </c>
      <c r="M604" s="10">
        <f t="shared" si="288"/>
        <v>4.8304460038746582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13.651235985616573</v>
      </c>
      <c r="Q604" s="42">
        <f t="shared" si="290"/>
        <v>0.92771862766890256</v>
      </c>
      <c r="R604" s="4">
        <f t="shared" si="291"/>
        <v>133230.86801715693</v>
      </c>
      <c r="S604">
        <f t="shared" si="272"/>
        <v>1.3323086801715693E-4</v>
      </c>
      <c r="T604" s="41">
        <f t="shared" si="273"/>
        <v>5.3435757087067414E-4</v>
      </c>
      <c r="U604" s="42">
        <f t="shared" si="292"/>
        <v>0.23908945420018896</v>
      </c>
      <c r="V604" s="42">
        <f t="shared" si="293"/>
        <v>0.62703848851396127</v>
      </c>
      <c r="W604" s="42">
        <f t="shared" si="294"/>
        <v>0.62395503115451489</v>
      </c>
      <c r="X604" s="42">
        <f t="shared" si="295"/>
        <v>3.0834573594463732E-3</v>
      </c>
      <c r="Y604" s="42">
        <f t="shared" si="269"/>
        <v>8.0683599571272704E-3</v>
      </c>
      <c r="Z604" s="10">
        <f t="shared" si="296"/>
        <v>15.099177773378988</v>
      </c>
      <c r="AA604">
        <f t="shared" si="274"/>
        <v>4828412.9958604965</v>
      </c>
      <c r="AB604" s="10">
        <f t="shared" si="275"/>
        <v>4.8284129958604964</v>
      </c>
      <c r="AC604" s="10">
        <f t="shared" si="276"/>
        <v>4.7274129958604965</v>
      </c>
      <c r="AD604" s="3">
        <f t="shared" si="277"/>
        <v>685.62915095873768</v>
      </c>
      <c r="AI604" s="94">
        <f t="shared" si="278"/>
        <v>0.62395503115451489</v>
      </c>
    </row>
    <row r="605" spans="2:35">
      <c r="B605" s="39">
        <f t="shared" si="279"/>
        <v>577</v>
      </c>
      <c r="C605" s="42">
        <f t="shared" si="280"/>
        <v>12.453237410072068</v>
      </c>
      <c r="D605" s="10">
        <f t="shared" si="281"/>
        <v>5.5467625899279476</v>
      </c>
      <c r="E605" s="40">
        <f t="shared" si="282"/>
        <v>38.906474820144105</v>
      </c>
      <c r="F605" s="40">
        <f t="shared" si="283"/>
        <v>50</v>
      </c>
      <c r="G605" s="3">
        <f t="shared" si="284"/>
        <v>171.28057553957188</v>
      </c>
      <c r="H605" s="3">
        <f t="shared" si="285"/>
        <v>116.21860174682885</v>
      </c>
      <c r="I605">
        <f t="shared" si="270"/>
        <v>1.1621860174682886E-4</v>
      </c>
      <c r="J605" s="4">
        <f t="shared" si="286"/>
        <v>1188.8680250230241</v>
      </c>
      <c r="K605" s="40">
        <f t="shared" si="287"/>
        <v>10.229584654725581</v>
      </c>
      <c r="L605" s="40">
        <f t="shared" si="271"/>
        <v>0</v>
      </c>
      <c r="M605" s="10">
        <f t="shared" si="288"/>
        <v>4.8284129958604964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13.649402925264324</v>
      </c>
      <c r="Q605" s="42">
        <f t="shared" si="290"/>
        <v>0.92929984949458411</v>
      </c>
      <c r="R605" s="4">
        <f t="shared" si="291"/>
        <v>132678.62406955642</v>
      </c>
      <c r="S605">
        <f t="shared" si="272"/>
        <v>1.3267862406955643E-4</v>
      </c>
      <c r="T605" s="41">
        <f t="shared" si="273"/>
        <v>5.3490981481827456E-4</v>
      </c>
      <c r="U605" s="42">
        <f t="shared" si="292"/>
        <v>0.23809842482402246</v>
      </c>
      <c r="V605" s="42">
        <f t="shared" si="293"/>
        <v>0.62674911266123823</v>
      </c>
      <c r="W605" s="42">
        <f t="shared" si="294"/>
        <v>0.62368681674255744</v>
      </c>
      <c r="X605" s="42">
        <f t="shared" si="295"/>
        <v>3.0622959186807908E-3</v>
      </c>
      <c r="Y605" s="42">
        <f t="shared" si="269"/>
        <v>8.0732021262705841E-3</v>
      </c>
      <c r="Z605" s="10">
        <f t="shared" si="296"/>
        <v>15.092641605413991</v>
      </c>
      <c r="AA605">
        <f t="shared" si="274"/>
        <v>4826366.5820858786</v>
      </c>
      <c r="AB605" s="10">
        <f t="shared" si="275"/>
        <v>4.8263665820858783</v>
      </c>
      <c r="AC605" s="10">
        <f t="shared" si="276"/>
        <v>4.7253665820858783</v>
      </c>
      <c r="AD605" s="3">
        <f t="shared" si="277"/>
        <v>685.33235418214338</v>
      </c>
      <c r="AI605" s="94">
        <f t="shared" si="278"/>
        <v>0.62368681674255744</v>
      </c>
    </row>
    <row r="606" spans="2:35">
      <c r="B606" s="39">
        <f t="shared" si="279"/>
        <v>578</v>
      </c>
      <c r="C606" s="42">
        <f t="shared" si="280"/>
        <v>12.474820143885019</v>
      </c>
      <c r="D606" s="10">
        <f t="shared" si="281"/>
        <v>5.525179856114999</v>
      </c>
      <c r="E606" s="40">
        <f t="shared" si="282"/>
        <v>38.949640287770002</v>
      </c>
      <c r="F606" s="40">
        <f t="shared" si="283"/>
        <v>50</v>
      </c>
      <c r="G606" s="3">
        <f t="shared" si="284"/>
        <v>171.15107913669419</v>
      </c>
      <c r="H606" s="3">
        <f t="shared" si="285"/>
        <v>116.21860174682885</v>
      </c>
      <c r="I606">
        <f t="shared" si="270"/>
        <v>1.1621860174682886E-4</v>
      </c>
      <c r="J606" s="4">
        <f t="shared" si="286"/>
        <v>1191.5075091877011</v>
      </c>
      <c r="K606" s="40">
        <f t="shared" si="287"/>
        <v>10.252296029023707</v>
      </c>
      <c r="L606" s="40">
        <f t="shared" si="271"/>
        <v>0</v>
      </c>
      <c r="M606" s="10">
        <f t="shared" si="288"/>
        <v>4.8263665820858783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13.647557246725846</v>
      </c>
      <c r="Q606" s="42">
        <f t="shared" si="290"/>
        <v>0.93088128516272373</v>
      </c>
      <c r="R606" s="4">
        <f t="shared" si="291"/>
        <v>132126.56204667778</v>
      </c>
      <c r="S606">
        <f t="shared" si="272"/>
        <v>1.3212656204667777E-4</v>
      </c>
      <c r="T606" s="41">
        <f t="shared" si="273"/>
        <v>5.3546187684115328E-4</v>
      </c>
      <c r="U606" s="42">
        <f t="shared" si="292"/>
        <v>0.2371077219208656</v>
      </c>
      <c r="V606" s="42">
        <f t="shared" si="293"/>
        <v>0.62645792245366205</v>
      </c>
      <c r="W606" s="42">
        <f t="shared" si="294"/>
        <v>0.62341683371083434</v>
      </c>
      <c r="X606" s="42">
        <f t="shared" si="295"/>
        <v>3.0410887428277134E-3</v>
      </c>
      <c r="Y606" s="42">
        <f t="shared" ref="Y606:Y669" si="299">IF((X606*(Q606-Q605)+Y605)&lt;0,0,X606*(Q606-Q605)+Y605)</f>
        <v>8.0780114124784693E-3</v>
      </c>
      <c r="Z606" s="10">
        <f t="shared" si="296"/>
        <v>15.086062634623083</v>
      </c>
      <c r="AA606">
        <f t="shared" si="274"/>
        <v>4824306.767142104</v>
      </c>
      <c r="AB606" s="10">
        <f t="shared" si="275"/>
        <v>4.8243067671421036</v>
      </c>
      <c r="AC606" s="10">
        <f t="shared" si="276"/>
        <v>4.7233067671421036</v>
      </c>
      <c r="AD606" s="3">
        <f t="shared" si="277"/>
        <v>685.03361379870978</v>
      </c>
      <c r="AI606" s="94">
        <f t="shared" si="278"/>
        <v>0.62341683371083434</v>
      </c>
    </row>
    <row r="607" spans="2:35">
      <c r="B607" s="39">
        <f t="shared" si="279"/>
        <v>579</v>
      </c>
      <c r="C607" s="42">
        <f t="shared" si="280"/>
        <v>12.496402877697969</v>
      </c>
      <c r="D607" s="10">
        <f t="shared" si="281"/>
        <v>5.5035971223020503</v>
      </c>
      <c r="E607" s="40">
        <f t="shared" si="282"/>
        <v>38.992805755395899</v>
      </c>
      <c r="F607" s="40">
        <f t="shared" si="283"/>
        <v>50</v>
      </c>
      <c r="G607" s="3">
        <f t="shared" si="284"/>
        <v>171.0215827338165</v>
      </c>
      <c r="H607" s="3">
        <f t="shared" si="285"/>
        <v>116.21860174682885</v>
      </c>
      <c r="I607">
        <f t="shared" si="270"/>
        <v>1.1621860174682886E-4</v>
      </c>
      <c r="J607" s="4">
        <f t="shared" si="286"/>
        <v>1194.1499201505644</v>
      </c>
      <c r="K607" s="40">
        <f t="shared" si="287"/>
        <v>10.275032586882315</v>
      </c>
      <c r="L607" s="40">
        <f t="shared" si="271"/>
        <v>0</v>
      </c>
      <c r="M607" s="10">
        <f t="shared" si="288"/>
        <v>4.8243067671421036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13.645698943292777</v>
      </c>
      <c r="Q607" s="42">
        <f t="shared" si="290"/>
        <v>0.93246293619449871</v>
      </c>
      <c r="R607" s="4">
        <f t="shared" si="291"/>
        <v>131574.68308555044</v>
      </c>
      <c r="S607">
        <f t="shared" si="272"/>
        <v>1.3157468308555044E-4</v>
      </c>
      <c r="T607" s="41">
        <f t="shared" si="273"/>
        <v>5.3601375580228058E-4</v>
      </c>
      <c r="U607" s="42">
        <f t="shared" si="292"/>
        <v>0.23611734753117453</v>
      </c>
      <c r="V607" s="42">
        <f t="shared" si="293"/>
        <v>0.62616491867971502</v>
      </c>
      <c r="W607" s="42">
        <f t="shared" si="294"/>
        <v>0.62314508266507496</v>
      </c>
      <c r="X607" s="42">
        <f t="shared" si="295"/>
        <v>3.0198360146400649E-3</v>
      </c>
      <c r="Y607" s="42">
        <f t="shared" si="299"/>
        <v>8.0827877392268162E-3</v>
      </c>
      <c r="Z607" s="10">
        <f t="shared" si="296"/>
        <v>15.079440875782886</v>
      </c>
      <c r="AA607">
        <f t="shared" si="274"/>
        <v>4822233.5556555949</v>
      </c>
      <c r="AB607" s="10">
        <f t="shared" si="275"/>
        <v>4.8222335556555951</v>
      </c>
      <c r="AC607" s="10">
        <f t="shared" si="276"/>
        <v>4.7212335556555951</v>
      </c>
      <c r="AD607" s="3">
        <f t="shared" si="277"/>
        <v>684.73293047941911</v>
      </c>
      <c r="AI607" s="94">
        <f t="shared" si="278"/>
        <v>0.62314508266507496</v>
      </c>
    </row>
    <row r="608" spans="2:35">
      <c r="B608" s="39">
        <f t="shared" si="279"/>
        <v>580</v>
      </c>
      <c r="C608" s="42">
        <f t="shared" si="280"/>
        <v>12.51798561151092</v>
      </c>
      <c r="D608" s="10">
        <f t="shared" si="281"/>
        <v>5.4820143884891017</v>
      </c>
      <c r="E608" s="40">
        <f t="shared" si="282"/>
        <v>39.035971223021797</v>
      </c>
      <c r="F608" s="40">
        <f t="shared" si="283"/>
        <v>50</v>
      </c>
      <c r="G608" s="3">
        <f t="shared" si="284"/>
        <v>170.89208633093881</v>
      </c>
      <c r="H608" s="3">
        <f t="shared" si="285"/>
        <v>116.21860174682885</v>
      </c>
      <c r="I608">
        <f t="shared" si="270"/>
        <v>1.1621860174682886E-4</v>
      </c>
      <c r="J608" s="4">
        <f t="shared" si="286"/>
        <v>1196.7952579116145</v>
      </c>
      <c r="K608" s="40">
        <f t="shared" si="287"/>
        <v>10.297794328301411</v>
      </c>
      <c r="L608" s="40">
        <f t="shared" si="271"/>
        <v>0</v>
      </c>
      <c r="M608" s="10">
        <f t="shared" si="288"/>
        <v>4.8222335556555951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13.64382800820923</v>
      </c>
      <c r="Q608" s="42">
        <f t="shared" si="290"/>
        <v>0.93404480411308899</v>
      </c>
      <c r="R608" s="4">
        <f t="shared" si="291"/>
        <v>131022.988323204</v>
      </c>
      <c r="S608">
        <f t="shared" si="272"/>
        <v>1.3102298832320399E-4</v>
      </c>
      <c r="T608" s="41">
        <f t="shared" si="273"/>
        <v>5.3656545056462697E-4</v>
      </c>
      <c r="U608" s="42">
        <f t="shared" si="292"/>
        <v>0.23512730369540571</v>
      </c>
      <c r="V608" s="42">
        <f t="shared" si="293"/>
        <v>0.62587010213287375</v>
      </c>
      <c r="W608" s="42">
        <f t="shared" si="294"/>
        <v>0.62287156421564249</v>
      </c>
      <c r="X608" s="42">
        <f t="shared" si="295"/>
        <v>2.9985379172312587E-3</v>
      </c>
      <c r="Y608" s="42">
        <f t="shared" si="299"/>
        <v>8.0875310301607613E-3</v>
      </c>
      <c r="Z608" s="10">
        <f t="shared" si="296"/>
        <v>15.072776343781108</v>
      </c>
      <c r="AA608">
        <f t="shared" si="274"/>
        <v>4820146.9522875575</v>
      </c>
      <c r="AB608" s="10">
        <f t="shared" si="275"/>
        <v>4.8201469522875575</v>
      </c>
      <c r="AC608" s="10">
        <f t="shared" si="276"/>
        <v>4.7191469522875575</v>
      </c>
      <c r="AD608" s="3">
        <f t="shared" si="277"/>
        <v>684.43030490029844</v>
      </c>
      <c r="AI608" s="94">
        <f t="shared" si="278"/>
        <v>0.62287156421564249</v>
      </c>
    </row>
    <row r="609" spans="2:35">
      <c r="B609" s="39">
        <f t="shared" si="279"/>
        <v>581</v>
      </c>
      <c r="C609" s="42">
        <f t="shared" si="280"/>
        <v>12.53956834532387</v>
      </c>
      <c r="D609" s="10">
        <f t="shared" si="281"/>
        <v>5.4604316546761531</v>
      </c>
      <c r="E609" s="40">
        <f t="shared" si="282"/>
        <v>39.079136690647694</v>
      </c>
      <c r="F609" s="40">
        <f t="shared" si="283"/>
        <v>50</v>
      </c>
      <c r="G609" s="3">
        <f t="shared" si="284"/>
        <v>170.76258992806112</v>
      </c>
      <c r="H609" s="3">
        <f t="shared" si="285"/>
        <v>116.21860174682885</v>
      </c>
      <c r="I609">
        <f t="shared" si="270"/>
        <v>1.1621860174682886E-4</v>
      </c>
      <c r="J609" s="4">
        <f t="shared" si="286"/>
        <v>1199.4435224708516</v>
      </c>
      <c r="K609" s="40">
        <f t="shared" si="287"/>
        <v>10.320581253280993</v>
      </c>
      <c r="L609" s="40">
        <f t="shared" si="271"/>
        <v>0</v>
      </c>
      <c r="M609" s="10">
        <f t="shared" si="288"/>
        <v>4.8201469522875575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13.641944434671322</v>
      </c>
      <c r="Q609" s="42">
        <f t="shared" si="290"/>
        <v>0.93562689044369274</v>
      </c>
      <c r="R609" s="4">
        <f t="shared" si="291"/>
        <v>130471.47889666782</v>
      </c>
      <c r="S609">
        <f t="shared" si="272"/>
        <v>1.3047147889666782E-4</v>
      </c>
      <c r="T609" s="41">
        <f t="shared" si="273"/>
        <v>5.3711695999116319E-4</v>
      </c>
      <c r="U609" s="42">
        <f t="shared" si="292"/>
        <v>0.23413759245401522</v>
      </c>
      <c r="V609" s="42">
        <f t="shared" si="293"/>
        <v>0.62557347361240756</v>
      </c>
      <c r="W609" s="42">
        <f t="shared" si="294"/>
        <v>0.62259627897748893</v>
      </c>
      <c r="X609" s="42">
        <f t="shared" si="295"/>
        <v>2.977194634918634E-3</v>
      </c>
      <c r="Y609" s="42">
        <f t="shared" si="299"/>
        <v>8.0922412090962126E-3</v>
      </c>
      <c r="Z609" s="10">
        <f t="shared" si="296"/>
        <v>15.066069053617946</v>
      </c>
      <c r="AA609">
        <f t="shared" si="274"/>
        <v>4818046.9617344132</v>
      </c>
      <c r="AB609" s="10">
        <f t="shared" si="275"/>
        <v>4.8180469617344128</v>
      </c>
      <c r="AC609" s="10">
        <f t="shared" si="276"/>
        <v>4.7170469617344128</v>
      </c>
      <c r="AD609" s="3">
        <f t="shared" si="277"/>
        <v>684.12573774248199</v>
      </c>
      <c r="AI609" s="94">
        <f t="shared" si="278"/>
        <v>0.62259627897748893</v>
      </c>
    </row>
    <row r="610" spans="2:35">
      <c r="B610" s="39">
        <f t="shared" si="279"/>
        <v>582</v>
      </c>
      <c r="C610" s="42">
        <f t="shared" si="280"/>
        <v>12.56115107913682</v>
      </c>
      <c r="D610" s="10">
        <f t="shared" si="281"/>
        <v>5.4388489208632045</v>
      </c>
      <c r="E610" s="40">
        <f t="shared" si="282"/>
        <v>39.122302158273591</v>
      </c>
      <c r="F610" s="40">
        <f t="shared" si="283"/>
        <v>50</v>
      </c>
      <c r="G610" s="3">
        <f t="shared" si="284"/>
        <v>170.63309352518343</v>
      </c>
      <c r="H610" s="3">
        <f t="shared" si="285"/>
        <v>116.21860174682885</v>
      </c>
      <c r="I610">
        <f t="shared" si="270"/>
        <v>1.1621860174682886E-4</v>
      </c>
      <c r="J610" s="4">
        <f t="shared" si="286"/>
        <v>1202.094713828275</v>
      </c>
      <c r="K610" s="40">
        <f t="shared" si="287"/>
        <v>10.343393361821059</v>
      </c>
      <c r="L610" s="40">
        <f t="shared" si="271"/>
        <v>0</v>
      </c>
      <c r="M610" s="10">
        <f t="shared" si="288"/>
        <v>4.8180469617344128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13.640048215827438</v>
      </c>
      <c r="Q610" s="42">
        <f t="shared" si="290"/>
        <v>0.93720919671354197</v>
      </c>
      <c r="R610" s="4">
        <f t="shared" si="291"/>
        <v>129920.15594297157</v>
      </c>
      <c r="S610">
        <f t="shared" si="272"/>
        <v>1.2992015594297157E-4</v>
      </c>
      <c r="T610" s="41">
        <f t="shared" si="273"/>
        <v>5.3766828294485943E-4</v>
      </c>
      <c r="U610" s="42">
        <f t="shared" si="292"/>
        <v>0.23314821584745962</v>
      </c>
      <c r="V610" s="42">
        <f t="shared" si="293"/>
        <v>0.62527503392239547</v>
      </c>
      <c r="W610" s="42">
        <f t="shared" si="294"/>
        <v>0.62231922757021252</v>
      </c>
      <c r="X610" s="42">
        <f t="shared" si="295"/>
        <v>2.9558063521829547E-3</v>
      </c>
      <c r="Y610" s="42">
        <f t="shared" si="299"/>
        <v>8.0969182000197315E-3</v>
      </c>
      <c r="Z610" s="10">
        <f t="shared" si="296"/>
        <v>15.059319020404466</v>
      </c>
      <c r="AA610">
        <f t="shared" si="274"/>
        <v>4815933.5887272982</v>
      </c>
      <c r="AB610" s="10">
        <f t="shared" si="275"/>
        <v>4.8159335887272983</v>
      </c>
      <c r="AC610" s="10">
        <f t="shared" si="276"/>
        <v>4.7149335887272983</v>
      </c>
      <c r="AD610" s="3">
        <f t="shared" si="277"/>
        <v>683.81922969213895</v>
      </c>
      <c r="AI610" s="94">
        <f t="shared" si="278"/>
        <v>0.62231922757021252</v>
      </c>
    </row>
    <row r="611" spans="2:35">
      <c r="B611" s="39">
        <f t="shared" si="279"/>
        <v>583</v>
      </c>
      <c r="C611" s="42">
        <f t="shared" si="280"/>
        <v>12.582733812949771</v>
      </c>
      <c r="D611" s="10">
        <f t="shared" si="281"/>
        <v>5.4172661870502559</v>
      </c>
      <c r="E611" s="40">
        <f t="shared" si="282"/>
        <v>39.165467625899488</v>
      </c>
      <c r="F611" s="40">
        <f t="shared" si="283"/>
        <v>50</v>
      </c>
      <c r="G611" s="3">
        <f t="shared" si="284"/>
        <v>170.50359712230573</v>
      </c>
      <c r="H611" s="3">
        <f t="shared" si="285"/>
        <v>116.21860174682885</v>
      </c>
      <c r="I611">
        <f t="shared" si="270"/>
        <v>1.1621860174682886E-4</v>
      </c>
      <c r="J611" s="4">
        <f t="shared" si="286"/>
        <v>1204.7488319838851</v>
      </c>
      <c r="K611" s="40">
        <f t="shared" si="287"/>
        <v>10.366230653921612</v>
      </c>
      <c r="L611" s="40">
        <f t="shared" si="271"/>
        <v>0</v>
      </c>
      <c r="M611" s="10">
        <f t="shared" si="288"/>
        <v>4.8159335887272983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13.638139344777624</v>
      </c>
      <c r="Q611" s="42">
        <f t="shared" si="290"/>
        <v>0.93879172445191816</v>
      </c>
      <c r="R611" s="4">
        <f t="shared" si="291"/>
        <v>129369.02059914469</v>
      </c>
      <c r="S611">
        <f t="shared" si="272"/>
        <v>1.2936902059914468E-4</v>
      </c>
      <c r="T611" s="41">
        <f t="shared" si="273"/>
        <v>5.3821941828868639E-4</v>
      </c>
      <c r="U611" s="42">
        <f t="shared" si="292"/>
        <v>0.23215917591619509</v>
      </c>
      <c r="V611" s="42">
        <f t="shared" si="293"/>
        <v>0.62497478387290251</v>
      </c>
      <c r="W611" s="42">
        <f t="shared" si="294"/>
        <v>0.62204041061799109</v>
      </c>
      <c r="X611" s="42">
        <f t="shared" si="295"/>
        <v>2.9343732549114154E-3</v>
      </c>
      <c r="Y611" s="42">
        <f t="shared" si="299"/>
        <v>8.1015619270903786E-3</v>
      </c>
      <c r="Z611" s="10">
        <f t="shared" si="296"/>
        <v>15.052526259364576</v>
      </c>
      <c r="AA611">
        <f t="shared" si="274"/>
        <v>4813806.8380326768</v>
      </c>
      <c r="AB611" s="10">
        <f t="shared" si="275"/>
        <v>4.8138068380326766</v>
      </c>
      <c r="AC611" s="10">
        <f t="shared" si="276"/>
        <v>4.7128068380326766</v>
      </c>
      <c r="AD611" s="3">
        <f t="shared" si="277"/>
        <v>683.51078144056225</v>
      </c>
      <c r="AI611" s="94">
        <f t="shared" si="278"/>
        <v>0.62204041061799109</v>
      </c>
    </row>
    <row r="612" spans="2:35">
      <c r="B612" s="39">
        <f t="shared" si="279"/>
        <v>584</v>
      </c>
      <c r="C612" s="42">
        <f t="shared" si="280"/>
        <v>12.604316546762721</v>
      </c>
      <c r="D612" s="10">
        <f t="shared" si="281"/>
        <v>5.3956834532373072</v>
      </c>
      <c r="E612" s="40">
        <f t="shared" si="282"/>
        <v>39.208633093525386</v>
      </c>
      <c r="F612" s="40">
        <f t="shared" si="283"/>
        <v>50</v>
      </c>
      <c r="G612" s="3">
        <f t="shared" si="284"/>
        <v>170.37410071942804</v>
      </c>
      <c r="H612" s="3">
        <f t="shared" si="285"/>
        <v>116.21860174682885</v>
      </c>
      <c r="I612">
        <f t="shared" si="270"/>
        <v>1.1621860174682886E-4</v>
      </c>
      <c r="J612" s="4">
        <f t="shared" si="286"/>
        <v>1207.405876937682</v>
      </c>
      <c r="K612" s="40">
        <f t="shared" si="287"/>
        <v>10.389093129582651</v>
      </c>
      <c r="L612" s="40">
        <f t="shared" si="271"/>
        <v>0</v>
      </c>
      <c r="M612" s="10">
        <f t="shared" si="288"/>
        <v>4.8138068380326766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13.636217814574001</v>
      </c>
      <c r="Q612" s="42">
        <f t="shared" si="290"/>
        <v>0.94037447519016781</v>
      </c>
      <c r="R612" s="4">
        <f t="shared" si="291"/>
        <v>128818.07400221667</v>
      </c>
      <c r="S612">
        <f t="shared" si="272"/>
        <v>1.2881807400221668E-4</v>
      </c>
      <c r="T612" s="41">
        <f t="shared" si="273"/>
        <v>5.3877036488561439E-4</v>
      </c>
      <c r="U612" s="42">
        <f t="shared" si="292"/>
        <v>0.23117047470067792</v>
      </c>
      <c r="V612" s="42">
        <f t="shared" si="293"/>
        <v>0.6246727242791017</v>
      </c>
      <c r="W612" s="42">
        <f t="shared" si="294"/>
        <v>0.62175982874966373</v>
      </c>
      <c r="X612" s="42">
        <f t="shared" si="295"/>
        <v>2.9128955294379644E-3</v>
      </c>
      <c r="Y612" s="42">
        <f t="shared" si="299"/>
        <v>8.1061723146400415E-3</v>
      </c>
      <c r="Z612" s="10">
        <f t="shared" si="296"/>
        <v>15.045690785834243</v>
      </c>
      <c r="AA612">
        <f t="shared" si="274"/>
        <v>4811666.7144520972</v>
      </c>
      <c r="AB612" s="10">
        <f t="shared" si="275"/>
        <v>4.8116667144520973</v>
      </c>
      <c r="AC612" s="10">
        <f t="shared" si="276"/>
        <v>4.7106667144520973</v>
      </c>
      <c r="AD612" s="3">
        <f t="shared" si="277"/>
        <v>683.20039368413302</v>
      </c>
      <c r="AI612" s="94">
        <f t="shared" si="278"/>
        <v>0.62175982874966373</v>
      </c>
    </row>
    <row r="613" spans="2:35">
      <c r="B613" s="39">
        <f t="shared" si="279"/>
        <v>585</v>
      </c>
      <c r="C613" s="42">
        <f t="shared" si="280"/>
        <v>12.625899280575672</v>
      </c>
      <c r="D613" s="10">
        <f t="shared" si="281"/>
        <v>5.3741007194243586</v>
      </c>
      <c r="E613" s="40">
        <f t="shared" si="282"/>
        <v>39.251798561151283</v>
      </c>
      <c r="F613" s="40">
        <f t="shared" si="283"/>
        <v>50</v>
      </c>
      <c r="G613" s="3">
        <f t="shared" si="284"/>
        <v>170.24460431655035</v>
      </c>
      <c r="H613" s="3">
        <f t="shared" si="285"/>
        <v>116.21860174682885</v>
      </c>
      <c r="I613">
        <f t="shared" si="270"/>
        <v>1.1621860174682886E-4</v>
      </c>
      <c r="J613" s="4">
        <f t="shared" si="286"/>
        <v>1210.0658486896655</v>
      </c>
      <c r="K613" s="40">
        <f t="shared" si="287"/>
        <v>10.411980788804176</v>
      </c>
      <c r="L613" s="40">
        <f t="shared" si="271"/>
        <v>0</v>
      </c>
      <c r="M613" s="10">
        <f t="shared" si="288"/>
        <v>4.8116667144520973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13.634283618220392</v>
      </c>
      <c r="Q613" s="42">
        <f t="shared" si="290"/>
        <v>0.94195745046171842</v>
      </c>
      <c r="R613" s="4">
        <f t="shared" si="291"/>
        <v>128267.3172892171</v>
      </c>
      <c r="S613">
        <f t="shared" si="272"/>
        <v>1.2826731728921709E-4</v>
      </c>
      <c r="T613" s="41">
        <f t="shared" si="273"/>
        <v>5.3932112159861393E-4</v>
      </c>
      <c r="U613" s="42">
        <f t="shared" si="292"/>
        <v>0.23018211424136453</v>
      </c>
      <c r="V613" s="42">
        <f t="shared" si="293"/>
        <v>0.62436885596149527</v>
      </c>
      <c r="W613" s="42">
        <f t="shared" si="294"/>
        <v>0.62147748259869806</v>
      </c>
      <c r="X613" s="42">
        <f t="shared" si="295"/>
        <v>2.8913733627972116E-3</v>
      </c>
      <c r="Y613" s="42">
        <f t="shared" si="299"/>
        <v>8.1107492871741703E-3</v>
      </c>
      <c r="Z613" s="10">
        <f t="shared" si="296"/>
        <v>15.038812615261413</v>
      </c>
      <c r="AA613">
        <f t="shared" si="274"/>
        <v>4809513.2228221716</v>
      </c>
      <c r="AB613" s="10">
        <f t="shared" si="275"/>
        <v>4.8095132228221713</v>
      </c>
      <c r="AC613" s="10">
        <f t="shared" si="276"/>
        <v>4.7085132228221713</v>
      </c>
      <c r="AD613" s="3">
        <f t="shared" si="277"/>
        <v>682.8880671243179</v>
      </c>
      <c r="AI613" s="94">
        <f t="shared" si="278"/>
        <v>0.62147748259869806</v>
      </c>
    </row>
    <row r="614" spans="2:35">
      <c r="B614" s="39">
        <f t="shared" si="279"/>
        <v>586</v>
      </c>
      <c r="C614" s="42">
        <f t="shared" si="280"/>
        <v>12.647482014388622</v>
      </c>
      <c r="D614" s="10">
        <f t="shared" si="281"/>
        <v>5.35251798561141</v>
      </c>
      <c r="E614" s="40">
        <f t="shared" si="282"/>
        <v>39.29496402877718</v>
      </c>
      <c r="F614" s="40">
        <f t="shared" si="283"/>
        <v>50</v>
      </c>
      <c r="G614" s="3">
        <f t="shared" si="284"/>
        <v>170.11510791367266</v>
      </c>
      <c r="H614" s="3">
        <f t="shared" si="285"/>
        <v>116.21860174682885</v>
      </c>
      <c r="I614">
        <f t="shared" si="270"/>
        <v>1.1621860174682886E-4</v>
      </c>
      <c r="J614" s="4">
        <f t="shared" si="286"/>
        <v>1212.7287472398357</v>
      </c>
      <c r="K614" s="40">
        <f t="shared" si="287"/>
        <v>10.434893631586187</v>
      </c>
      <c r="L614" s="40">
        <f t="shared" si="271"/>
        <v>0</v>
      </c>
      <c r="M614" s="10">
        <f t="shared" si="288"/>
        <v>4.8095132228221713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13.632336748672161</v>
      </c>
      <c r="Q614" s="42">
        <f t="shared" si="290"/>
        <v>0.94354065180209401</v>
      </c>
      <c r="R614" s="4">
        <f t="shared" si="291"/>
        <v>127716.75159717539</v>
      </c>
      <c r="S614">
        <f t="shared" si="272"/>
        <v>1.2771675159717539E-4</v>
      </c>
      <c r="T614" s="41">
        <f t="shared" si="273"/>
        <v>5.3987168729065563E-4</v>
      </c>
      <c r="U614" s="42">
        <f t="shared" si="292"/>
        <v>0.22919409657871109</v>
      </c>
      <c r="V614" s="42">
        <f t="shared" si="293"/>
        <v>0.6240631797463263</v>
      </c>
      <c r="W614" s="42">
        <f t="shared" si="294"/>
        <v>0.62119337280318698</v>
      </c>
      <c r="X614" s="42">
        <f t="shared" si="295"/>
        <v>2.8698069431393192E-3</v>
      </c>
      <c r="Y614" s="42">
        <f t="shared" si="299"/>
        <v>8.1152927693731673E-3</v>
      </c>
      <c r="Z614" s="10">
        <f t="shared" si="296"/>
        <v>15.031891763207177</v>
      </c>
      <c r="AA614">
        <f t="shared" si="274"/>
        <v>4807346.3680149307</v>
      </c>
      <c r="AB614" s="10">
        <f t="shared" si="275"/>
        <v>4.8073463680149304</v>
      </c>
      <c r="AC614" s="10">
        <f t="shared" si="276"/>
        <v>4.7063463680149304</v>
      </c>
      <c r="AD614" s="3">
        <f t="shared" si="277"/>
        <v>682.57380246772016</v>
      </c>
      <c r="AI614" s="94">
        <f t="shared" si="278"/>
        <v>0.62119337280318698</v>
      </c>
    </row>
    <row r="615" spans="2:35">
      <c r="B615" s="39">
        <f t="shared" si="279"/>
        <v>587</v>
      </c>
      <c r="C615" s="42">
        <f t="shared" si="280"/>
        <v>12.669064748201572</v>
      </c>
      <c r="D615" s="10">
        <f t="shared" si="281"/>
        <v>5.3309352517984614</v>
      </c>
      <c r="E615" s="40">
        <f t="shared" si="282"/>
        <v>39.338129496403077</v>
      </c>
      <c r="F615" s="40">
        <f t="shared" si="283"/>
        <v>50</v>
      </c>
      <c r="G615" s="3">
        <f t="shared" si="284"/>
        <v>169.98561151079497</v>
      </c>
      <c r="H615" s="3">
        <f t="shared" si="285"/>
        <v>116.21860174682885</v>
      </c>
      <c r="I615">
        <f t="shared" ref="I615:I678" si="300">H615/1000^2</f>
        <v>1.1621860174682886E-4</v>
      </c>
      <c r="J615" s="4">
        <f t="shared" si="286"/>
        <v>1215.3945725881924</v>
      </c>
      <c r="K615" s="40">
        <f t="shared" si="287"/>
        <v>10.457831657928683</v>
      </c>
      <c r="L615" s="40">
        <f t="shared" ref="L615:L678" si="301">IF((gstar-K615)&lt;0,0,gstar-K615)</f>
        <v>0</v>
      </c>
      <c r="M615" s="10">
        <f t="shared" si="288"/>
        <v>4.8073463680149304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13.63037719883639</v>
      </c>
      <c r="Q615" s="42">
        <f t="shared" si="290"/>
        <v>0.94512408074893139</v>
      </c>
      <c r="R615" s="4">
        <f t="shared" si="291"/>
        <v>127166.37806312111</v>
      </c>
      <c r="S615">
        <f t="shared" ref="S615:S678" si="302">R615/1000^3</f>
        <v>1.271663780631211E-4</v>
      </c>
      <c r="T615" s="41">
        <f t="shared" ref="T615:T678" si="303">(vc/1000^3-S615)</f>
        <v>5.4042206082470989E-4</v>
      </c>
      <c r="U615" s="42">
        <f t="shared" si="292"/>
        <v>0.22820642375317396</v>
      </c>
      <c r="V615" s="42">
        <f t="shared" si="293"/>
        <v>0.62375569646483564</v>
      </c>
      <c r="W615" s="42">
        <f t="shared" si="294"/>
        <v>0.62090750000589712</v>
      </c>
      <c r="X615" s="42">
        <f t="shared" si="295"/>
        <v>2.8481964589385234E-3</v>
      </c>
      <c r="Y615" s="42">
        <f t="shared" si="299"/>
        <v>8.1198026860925306E-3</v>
      </c>
      <c r="Z615" s="10">
        <f t="shared" si="296"/>
        <v>15.024928245344618</v>
      </c>
      <c r="AA615">
        <f t="shared" ref="AA615:AA678" si="304">Z615*rat*to+patm*1000000</f>
        <v>4805166.1549374741</v>
      </c>
      <c r="AB615" s="10">
        <f t="shared" ref="AB615:AB678" si="305">AA615/1000000</f>
        <v>4.8051661549374742</v>
      </c>
      <c r="AC615" s="10">
        <f t="shared" ref="AC615:AC678" si="306">AB615-patm</f>
        <v>4.7041661549374743</v>
      </c>
      <c r="AD615" s="3">
        <f t="shared" ref="AD615:AD678" si="307">AC615*1000000/6895</f>
        <v>682.25760042602963</v>
      </c>
      <c r="AI615" s="94">
        <f t="shared" ref="AI615:AI678" si="308">($M615-patm)*1000000*$I615/SQRT(rat*to)*SQRT(k)*(2/(k+1))^((k+1)/2/(k-1))</f>
        <v>0.62090750000589712</v>
      </c>
    </row>
    <row r="616" spans="2:35">
      <c r="B616" s="39">
        <f t="shared" ref="B616:B679" si="309">1+B615</f>
        <v>588</v>
      </c>
      <c r="C616" s="42">
        <f t="shared" ref="C616:C679" si="310">xincp+C615</f>
        <v>12.690647482014523</v>
      </c>
      <c r="D616" s="10">
        <f t="shared" ref="D616:D679" si="311">(F616-E616)/2</f>
        <v>5.3093525179855128</v>
      </c>
      <c r="E616" s="40">
        <f t="shared" ref="E616:E679" si="312">E615+ci*2*xincp</f>
        <v>39.381294964028974</v>
      </c>
      <c r="F616" s="40">
        <f t="shared" ref="F616:F679" si="313">F615-osi*2*xincp</f>
        <v>50</v>
      </c>
      <c r="G616" s="3">
        <f t="shared" ref="G616:G679" si="314">G615-ei*n*2*xincp</f>
        <v>169.85611510791728</v>
      </c>
      <c r="H616" s="3">
        <f t="shared" ref="H616:H679" si="315">PI()/4*(dto+erate*(two-D616)/two)^2</f>
        <v>116.21860174682885</v>
      </c>
      <c r="I616">
        <f t="shared" si="300"/>
        <v>1.1621860174682886E-4</v>
      </c>
      <c r="J616" s="4">
        <f t="shared" ref="J616:J679" si="316">PI()/4*dc^2-PI()/4*(F616^2-E616^2)</f>
        <v>1218.0633247347359</v>
      </c>
      <c r="K616" s="40">
        <f t="shared" ref="K616:K679" si="317">J616/H616</f>
        <v>10.480794867831664</v>
      </c>
      <c r="L616" s="40">
        <f t="shared" si="301"/>
        <v>0</v>
      </c>
      <c r="M616" s="10">
        <f t="shared" ref="M616:M679" si="318">AB615</f>
        <v>4.8051661549374742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13.628404961571396</v>
      </c>
      <c r="Q616" s="42">
        <f t="shared" ref="Q616:Q679" si="320">xincp/P616+Q615</f>
        <v>0.94670773884199566</v>
      </c>
      <c r="R616" s="4">
        <f t="shared" ref="R616:R679" si="321">PI()/4*(F616^2-E616^2)*G616</f>
        <v>126616.19782408376</v>
      </c>
      <c r="S616">
        <f t="shared" si="302"/>
        <v>1.2661619782408377E-4</v>
      </c>
      <c r="T616" s="41">
        <f t="shared" si="303"/>
        <v>5.4097224106374722E-4</v>
      </c>
      <c r="U616" s="42">
        <f t="shared" ref="U616:U679" si="322">rhopgrain*R616/1000^2</f>
        <v>0.22721909780520949</v>
      </c>
      <c r="V616" s="42">
        <f t="shared" ref="V616:V679" si="323">(U615-U616)/(Q616-Q615)</f>
        <v>0.62344640695395448</v>
      </c>
      <c r="W616" s="42">
        <f t="shared" ref="W616:W679" si="324">IF(V616&lt;AI616,IF(AB615&gt;pbd,AI616,0),AI616)</f>
        <v>0.62061986485422105</v>
      </c>
      <c r="X616" s="42">
        <f t="shared" ref="X616:X679" si="325">V616-W616</f>
        <v>2.8265420997334312E-3</v>
      </c>
      <c r="Y616" s="42">
        <f t="shared" si="299"/>
        <v>8.124278962364161E-3</v>
      </c>
      <c r="Z616" s="10">
        <f t="shared" ref="Z616:Z679" si="326">Y616/T616</f>
        <v>15.017922077459811</v>
      </c>
      <c r="AA616">
        <f t="shared" si="304"/>
        <v>4802972.5885322755</v>
      </c>
      <c r="AB616" s="10">
        <f t="shared" si="305"/>
        <v>4.8029725885322758</v>
      </c>
      <c r="AC616" s="10">
        <f t="shared" si="306"/>
        <v>4.7019725885322758</v>
      </c>
      <c r="AD616" s="3">
        <f t="shared" si="307"/>
        <v>681.93946171606603</v>
      </c>
      <c r="AI616" s="94">
        <f t="shared" si="308"/>
        <v>0.62061986485422105</v>
      </c>
    </row>
    <row r="617" spans="2:35">
      <c r="B617" s="39">
        <f t="shared" si="309"/>
        <v>589</v>
      </c>
      <c r="C617" s="42">
        <f t="shared" si="310"/>
        <v>12.712230215827473</v>
      </c>
      <c r="D617" s="10">
        <f t="shared" si="311"/>
        <v>5.2877697841725642</v>
      </c>
      <c r="E617" s="40">
        <f t="shared" si="312"/>
        <v>39.424460431654872</v>
      </c>
      <c r="F617" s="40">
        <f t="shared" si="313"/>
        <v>50</v>
      </c>
      <c r="G617" s="3">
        <f t="shared" si="314"/>
        <v>169.72661870503958</v>
      </c>
      <c r="H617" s="3">
        <f t="shared" si="315"/>
        <v>116.21860174682885</v>
      </c>
      <c r="I617">
        <f t="shared" si="300"/>
        <v>1.1621860174682886E-4</v>
      </c>
      <c r="J617" s="4">
        <f t="shared" si="316"/>
        <v>1220.7350036794662</v>
      </c>
      <c r="K617" s="40">
        <f t="shared" si="317"/>
        <v>10.503783261295133</v>
      </c>
      <c r="L617" s="40">
        <f t="shared" si="301"/>
        <v>0</v>
      </c>
      <c r="M617" s="10">
        <f t="shared" si="318"/>
        <v>4.8029725885322758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13.626420029686871</v>
      </c>
      <c r="Q617" s="42">
        <f t="shared" si="320"/>
        <v>0.94829162762319641</v>
      </c>
      <c r="R617" s="4">
        <f t="shared" si="321"/>
        <v>126066.21201709285</v>
      </c>
      <c r="S617">
        <f t="shared" si="302"/>
        <v>1.2606621201709286E-4</v>
      </c>
      <c r="T617" s="41">
        <f t="shared" si="303"/>
        <v>5.4152222687073813E-4</v>
      </c>
      <c r="U617" s="42">
        <f t="shared" si="322"/>
        <v>0.22623212077527396</v>
      </c>
      <c r="V617" s="42">
        <f t="shared" si="323"/>
        <v>0.62313531205600026</v>
      </c>
      <c r="W617" s="42">
        <f t="shared" si="324"/>
        <v>0.62033046800021874</v>
      </c>
      <c r="X617" s="42">
        <f t="shared" si="325"/>
        <v>2.8048440557815191E-3</v>
      </c>
      <c r="Y617" s="42">
        <f t="shared" si="299"/>
        <v>8.1287215233971314E-3</v>
      </c>
      <c r="Z617" s="10">
        <f t="shared" si="326"/>
        <v>15.010873275451839</v>
      </c>
      <c r="AA617">
        <f t="shared" si="304"/>
        <v>4800765.6737771891</v>
      </c>
      <c r="AB617" s="10">
        <f t="shared" si="305"/>
        <v>4.8007656737771889</v>
      </c>
      <c r="AC617" s="10">
        <f t="shared" si="306"/>
        <v>4.6997656737771889</v>
      </c>
      <c r="AD617" s="3">
        <f t="shared" si="307"/>
        <v>681.61938705978082</v>
      </c>
      <c r="AI617" s="94">
        <f t="shared" si="308"/>
        <v>0.62033046800021874</v>
      </c>
    </row>
    <row r="618" spans="2:35">
      <c r="B618" s="39">
        <f t="shared" si="309"/>
        <v>590</v>
      </c>
      <c r="C618" s="42">
        <f t="shared" si="310"/>
        <v>12.733812949640424</v>
      </c>
      <c r="D618" s="10">
        <f t="shared" si="311"/>
        <v>5.2661870503596155</v>
      </c>
      <c r="E618" s="40">
        <f t="shared" si="312"/>
        <v>39.467625899280769</v>
      </c>
      <c r="F618" s="40">
        <f t="shared" si="313"/>
        <v>50</v>
      </c>
      <c r="G618" s="3">
        <f t="shared" si="314"/>
        <v>169.59712230216189</v>
      </c>
      <c r="H618" s="3">
        <f t="shared" si="315"/>
        <v>116.21860174682885</v>
      </c>
      <c r="I618">
        <f t="shared" si="300"/>
        <v>1.1621860174682886E-4</v>
      </c>
      <c r="J618" s="4">
        <f t="shared" si="316"/>
        <v>1223.409609422383</v>
      </c>
      <c r="K618" s="40">
        <f t="shared" si="317"/>
        <v>10.526796838319086</v>
      </c>
      <c r="L618" s="40">
        <f t="shared" si="301"/>
        <v>0</v>
      </c>
      <c r="M618" s="10">
        <f t="shared" si="318"/>
        <v>4.8007656737771889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13.624422395943721</v>
      </c>
      <c r="Q618" s="42">
        <f t="shared" si="320"/>
        <v>0.94987574863660362</v>
      </c>
      <c r="R618" s="4">
        <f t="shared" si="321"/>
        <v>125516.42177917791</v>
      </c>
      <c r="S618">
        <f t="shared" si="302"/>
        <v>1.255164217791779E-4</v>
      </c>
      <c r="T618" s="41">
        <f t="shared" si="303"/>
        <v>5.4207201710865314E-4</v>
      </c>
      <c r="U618" s="42">
        <f t="shared" si="322"/>
        <v>0.22524549470382371</v>
      </c>
      <c r="V618" s="42">
        <f t="shared" si="323"/>
        <v>0.62282241261869498</v>
      </c>
      <c r="W618" s="42">
        <f t="shared" si="324"/>
        <v>0.62003931010061764</v>
      </c>
      <c r="X618" s="42">
        <f t="shared" si="325"/>
        <v>2.7831025180773405E-3</v>
      </c>
      <c r="Y618" s="42">
        <f t="shared" si="299"/>
        <v>8.1331302945784837E-3</v>
      </c>
      <c r="Z618" s="10">
        <f t="shared" si="326"/>
        <v>15.003781855332841</v>
      </c>
      <c r="AA618">
        <f t="shared" si="304"/>
        <v>4798545.4156854693</v>
      </c>
      <c r="AB618" s="10">
        <f t="shared" si="305"/>
        <v>4.798545415685469</v>
      </c>
      <c r="AC618" s="10">
        <f t="shared" si="306"/>
        <v>4.697545415685469</v>
      </c>
      <c r="AD618" s="3">
        <f t="shared" si="307"/>
        <v>681.29737718425952</v>
      </c>
      <c r="AI618" s="94">
        <f t="shared" si="308"/>
        <v>0.62003931010061764</v>
      </c>
    </row>
    <row r="619" spans="2:35">
      <c r="B619" s="39">
        <f t="shared" si="309"/>
        <v>591</v>
      </c>
      <c r="C619" s="42">
        <f t="shared" si="310"/>
        <v>12.755395683453374</v>
      </c>
      <c r="D619" s="10">
        <f t="shared" si="311"/>
        <v>5.2446043165466669</v>
      </c>
      <c r="E619" s="40">
        <f t="shared" si="312"/>
        <v>39.510791366906666</v>
      </c>
      <c r="F619" s="40">
        <f t="shared" si="313"/>
        <v>50</v>
      </c>
      <c r="G619" s="3">
        <f t="shared" si="314"/>
        <v>169.4676258992842</v>
      </c>
      <c r="H619" s="3">
        <f t="shared" si="315"/>
        <v>116.21860174682885</v>
      </c>
      <c r="I619">
        <f t="shared" si="300"/>
        <v>1.1621860174682886E-4</v>
      </c>
      <c r="J619" s="4">
        <f t="shared" si="316"/>
        <v>1226.0871419634866</v>
      </c>
      <c r="K619" s="40">
        <f t="shared" si="317"/>
        <v>10.549835598903526</v>
      </c>
      <c r="L619" s="40">
        <f t="shared" si="301"/>
        <v>0</v>
      </c>
      <c r="M619" s="10">
        <f t="shared" si="318"/>
        <v>4.798545415685469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13.622412053053953</v>
      </c>
      <c r="Q619" s="42">
        <f t="shared" si="320"/>
        <v>0.95146010342846377</v>
      </c>
      <c r="R619" s="4">
        <f t="shared" si="321"/>
        <v>124966.82824736842</v>
      </c>
      <c r="S619">
        <f t="shared" si="302"/>
        <v>1.2496682824736843E-4</v>
      </c>
      <c r="T619" s="41">
        <f t="shared" si="303"/>
        <v>5.4262161064046253E-4</v>
      </c>
      <c r="U619" s="42">
        <f t="shared" si="322"/>
        <v>0.22425922163131498</v>
      </c>
      <c r="V619" s="42">
        <f t="shared" si="323"/>
        <v>0.62250770949528145</v>
      </c>
      <c r="W619" s="42">
        <f t="shared" si="324"/>
        <v>0.61974639181681535</v>
      </c>
      <c r="X619" s="42">
        <f t="shared" si="325"/>
        <v>2.761317678466102E-3</v>
      </c>
      <c r="Y619" s="42">
        <f t="shared" si="299"/>
        <v>8.1375052014742103E-3</v>
      </c>
      <c r="Z619" s="10">
        <f t="shared" si="326"/>
        <v>14.996647833228424</v>
      </c>
      <c r="AA619">
        <f t="shared" si="304"/>
        <v>4796311.8193058949</v>
      </c>
      <c r="AB619" s="10">
        <f t="shared" si="305"/>
        <v>4.7963118193058945</v>
      </c>
      <c r="AC619" s="10">
        <f t="shared" si="306"/>
        <v>4.6953118193058945</v>
      </c>
      <c r="AD619" s="3">
        <f t="shared" si="307"/>
        <v>680.97343282173961</v>
      </c>
      <c r="AI619" s="94">
        <f t="shared" si="308"/>
        <v>0.61974639181681535</v>
      </c>
    </row>
    <row r="620" spans="2:35">
      <c r="B620" s="39">
        <f t="shared" si="309"/>
        <v>592</v>
      </c>
      <c r="C620" s="42">
        <f t="shared" si="310"/>
        <v>12.776978417266324</v>
      </c>
      <c r="D620" s="10">
        <f t="shared" si="311"/>
        <v>5.2230215827337183</v>
      </c>
      <c r="E620" s="40">
        <f t="shared" si="312"/>
        <v>39.553956834532563</v>
      </c>
      <c r="F620" s="40">
        <f t="shared" si="313"/>
        <v>50</v>
      </c>
      <c r="G620" s="3">
        <f t="shared" si="314"/>
        <v>169.33812949640651</v>
      </c>
      <c r="H620" s="3">
        <f t="shared" si="315"/>
        <v>116.21860174682885</v>
      </c>
      <c r="I620">
        <f t="shared" si="300"/>
        <v>1.1621860174682886E-4</v>
      </c>
      <c r="J620" s="4">
        <f t="shared" si="316"/>
        <v>1228.7676013027767</v>
      </c>
      <c r="K620" s="40">
        <f t="shared" si="317"/>
        <v>10.572899543048452</v>
      </c>
      <c r="L620" s="40">
        <f t="shared" si="301"/>
        <v>0</v>
      </c>
      <c r="M620" s="10">
        <f t="shared" si="318"/>
        <v>4.7963118193058945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13.620388993680608</v>
      </c>
      <c r="Q620" s="42">
        <f t="shared" si="320"/>
        <v>0.9530446935472161</v>
      </c>
      <c r="R620" s="4">
        <f t="shared" si="321"/>
        <v>124417.43255869397</v>
      </c>
      <c r="S620">
        <f t="shared" si="302"/>
        <v>1.2441743255869395E-4</v>
      </c>
      <c r="T620" s="41">
        <f t="shared" si="303"/>
        <v>5.4317100632913704E-4</v>
      </c>
      <c r="U620" s="42">
        <f t="shared" si="322"/>
        <v>0.22327330359820424</v>
      </c>
      <c r="V620" s="42">
        <f t="shared" si="323"/>
        <v>0.622191203544184</v>
      </c>
      <c r="W620" s="42">
        <f t="shared" si="324"/>
        <v>0.61945171381489661</v>
      </c>
      <c r="X620" s="42">
        <f t="shared" si="325"/>
        <v>2.7394897292873921E-3</v>
      </c>
      <c r="Y620" s="42">
        <f t="shared" si="299"/>
        <v>8.1418461698296619E-3</v>
      </c>
      <c r="Z620" s="10">
        <f t="shared" si="326"/>
        <v>14.989471225376988</v>
      </c>
      <c r="AA620">
        <f t="shared" si="304"/>
        <v>4794064.8897225577</v>
      </c>
      <c r="AB620" s="10">
        <f t="shared" si="305"/>
        <v>4.7940648897225575</v>
      </c>
      <c r="AC620" s="10">
        <f t="shared" si="306"/>
        <v>4.6930648897225575</v>
      </c>
      <c r="AD620" s="3">
        <f t="shared" si="307"/>
        <v>680.6475547095805</v>
      </c>
      <c r="AI620" s="94">
        <f t="shared" si="308"/>
        <v>0.61945171381489661</v>
      </c>
    </row>
    <row r="621" spans="2:35">
      <c r="B621" s="39">
        <f t="shared" si="309"/>
        <v>593</v>
      </c>
      <c r="C621" s="42">
        <f t="shared" si="310"/>
        <v>12.798561151079275</v>
      </c>
      <c r="D621" s="10">
        <f t="shared" si="311"/>
        <v>5.2014388489207697</v>
      </c>
      <c r="E621" s="40">
        <f t="shared" si="312"/>
        <v>39.597122302158461</v>
      </c>
      <c r="F621" s="40">
        <f t="shared" si="313"/>
        <v>50</v>
      </c>
      <c r="G621" s="3">
        <f t="shared" si="314"/>
        <v>169.20863309352882</v>
      </c>
      <c r="H621" s="3">
        <f t="shared" si="315"/>
        <v>116.21860174682885</v>
      </c>
      <c r="I621">
        <f t="shared" si="300"/>
        <v>1.1621860174682886E-4</v>
      </c>
      <c r="J621" s="4">
        <f t="shared" si="316"/>
        <v>1231.4509874402534</v>
      </c>
      <c r="K621" s="40">
        <f t="shared" si="317"/>
        <v>10.59598867075386</v>
      </c>
      <c r="L621" s="40">
        <f t="shared" si="301"/>
        <v>0</v>
      </c>
      <c r="M621" s="10">
        <f t="shared" si="318"/>
        <v>4.7940648897225575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13.618353210437428</v>
      </c>
      <c r="Q621" s="42">
        <f t="shared" si="320"/>
        <v>0.95462952054350869</v>
      </c>
      <c r="R621" s="4">
        <f t="shared" si="321"/>
        <v>123868.23585018395</v>
      </c>
      <c r="S621">
        <f t="shared" si="302"/>
        <v>1.2386823585018396E-4</v>
      </c>
      <c r="T621" s="41">
        <f t="shared" si="303"/>
        <v>5.4372020303764706E-4</v>
      </c>
      <c r="U621" s="42">
        <f t="shared" si="322"/>
        <v>0.22228774264494758</v>
      </c>
      <c r="V621" s="42">
        <f t="shared" si="323"/>
        <v>0.62187289562974624</v>
      </c>
      <c r="W621" s="42">
        <f t="shared" si="324"/>
        <v>0.619155276765605</v>
      </c>
      <c r="X621" s="42">
        <f t="shared" si="325"/>
        <v>2.7176188641412358E-3</v>
      </c>
      <c r="Y621" s="42">
        <f t="shared" si="299"/>
        <v>8.1461531255711869E-3</v>
      </c>
      <c r="Z621" s="10">
        <f t="shared" si="326"/>
        <v>14.982252048131361</v>
      </c>
      <c r="AA621">
        <f t="shared" si="304"/>
        <v>4791804.6320553767</v>
      </c>
      <c r="AB621" s="10">
        <f t="shared" si="305"/>
        <v>4.7918046320553769</v>
      </c>
      <c r="AC621" s="10">
        <f t="shared" si="306"/>
        <v>4.6908046320553769</v>
      </c>
      <c r="AD621" s="3">
        <f t="shared" si="307"/>
        <v>680.31974359033745</v>
      </c>
      <c r="AI621" s="94">
        <f t="shared" si="308"/>
        <v>0.619155276765605</v>
      </c>
    </row>
    <row r="622" spans="2:35">
      <c r="B622" s="39">
        <f t="shared" si="309"/>
        <v>594</v>
      </c>
      <c r="C622" s="42">
        <f t="shared" si="310"/>
        <v>12.820143884892225</v>
      </c>
      <c r="D622" s="10">
        <f t="shared" si="311"/>
        <v>5.1798561151078211</v>
      </c>
      <c r="E622" s="40">
        <f t="shared" si="312"/>
        <v>39.640287769784358</v>
      </c>
      <c r="F622" s="40">
        <f t="shared" si="313"/>
        <v>50</v>
      </c>
      <c r="G622" s="3">
        <f t="shared" si="314"/>
        <v>169.07913669065113</v>
      </c>
      <c r="H622" s="3">
        <f t="shared" si="315"/>
        <v>116.21860174682885</v>
      </c>
      <c r="I622">
        <f t="shared" si="300"/>
        <v>1.1621860174682886E-4</v>
      </c>
      <c r="J622" s="4">
        <f t="shared" si="316"/>
        <v>1234.137300375917</v>
      </c>
      <c r="K622" s="40">
        <f t="shared" si="317"/>
        <v>10.619102982019758</v>
      </c>
      <c r="L622" s="40">
        <f t="shared" si="301"/>
        <v>0</v>
      </c>
      <c r="M622" s="10">
        <f t="shared" si="318"/>
        <v>4.7918046320553769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13.616304695889156</v>
      </c>
      <c r="Q622" s="42">
        <f t="shared" si="320"/>
        <v>0.9562145859702148</v>
      </c>
      <c r="R622" s="4">
        <f t="shared" si="321"/>
        <v>123319.23925886794</v>
      </c>
      <c r="S622">
        <f t="shared" si="302"/>
        <v>1.2331923925886794E-4</v>
      </c>
      <c r="T622" s="41">
        <f t="shared" si="303"/>
        <v>5.442691996289631E-4</v>
      </c>
      <c r="U622" s="42">
        <f t="shared" si="322"/>
        <v>0.22130254081200146</v>
      </c>
      <c r="V622" s="42">
        <f t="shared" si="323"/>
        <v>0.62155278662120939</v>
      </c>
      <c r="W622" s="42">
        <f t="shared" si="324"/>
        <v>0.6188570813444102</v>
      </c>
      <c r="X622" s="42">
        <f t="shared" si="325"/>
        <v>2.6957052767991874E-3</v>
      </c>
      <c r="Y622" s="42">
        <f t="shared" si="299"/>
        <v>8.1504259948060303E-3</v>
      </c>
      <c r="Z622" s="10">
        <f t="shared" si="326"/>
        <v>14.974990317957188</v>
      </c>
      <c r="AA622">
        <f t="shared" si="304"/>
        <v>4789531.0514595946</v>
      </c>
      <c r="AB622" s="10">
        <f t="shared" si="305"/>
        <v>4.789531051459595</v>
      </c>
      <c r="AC622" s="10">
        <f t="shared" si="306"/>
        <v>4.688531051459595</v>
      </c>
      <c r="AD622" s="3">
        <f t="shared" si="307"/>
        <v>679.99000021168888</v>
      </c>
      <c r="AI622" s="94">
        <f t="shared" si="308"/>
        <v>0.6188570813444102</v>
      </c>
    </row>
    <row r="623" spans="2:35">
      <c r="B623" s="39">
        <f t="shared" si="309"/>
        <v>595</v>
      </c>
      <c r="C623" s="42">
        <f t="shared" si="310"/>
        <v>12.841726618705176</v>
      </c>
      <c r="D623" s="10">
        <f t="shared" si="311"/>
        <v>5.1582733812948725</v>
      </c>
      <c r="E623" s="40">
        <f t="shared" si="312"/>
        <v>39.683453237410255</v>
      </c>
      <c r="F623" s="40">
        <f t="shared" si="313"/>
        <v>50</v>
      </c>
      <c r="G623" s="3">
        <f t="shared" si="314"/>
        <v>168.94964028777343</v>
      </c>
      <c r="H623" s="3">
        <f t="shared" si="315"/>
        <v>116.21860174682885</v>
      </c>
      <c r="I623">
        <f t="shared" si="300"/>
        <v>1.1621860174682886E-4</v>
      </c>
      <c r="J623" s="4">
        <f t="shared" si="316"/>
        <v>1236.8265401097672</v>
      </c>
      <c r="K623" s="40">
        <f t="shared" si="317"/>
        <v>10.642242476846141</v>
      </c>
      <c r="L623" s="40">
        <f t="shared" si="301"/>
        <v>0</v>
      </c>
      <c r="M623" s="10">
        <f t="shared" si="318"/>
        <v>4.789531051459595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13.614243442550928</v>
      </c>
      <c r="Q623" s="42">
        <f t="shared" si="320"/>
        <v>0.95779989138244903</v>
      </c>
      <c r="R623" s="4">
        <f t="shared" si="321"/>
        <v>122770.44392177544</v>
      </c>
      <c r="S623">
        <f t="shared" si="302"/>
        <v>1.2277044392177544E-4</v>
      </c>
      <c r="T623" s="41">
        <f t="shared" si="303"/>
        <v>5.4481799496605557E-4</v>
      </c>
      <c r="U623" s="42">
        <f t="shared" si="322"/>
        <v>0.22031770013982208</v>
      </c>
      <c r="V623" s="42">
        <f t="shared" si="323"/>
        <v>0.62123087739378302</v>
      </c>
      <c r="W623" s="42">
        <f t="shared" si="324"/>
        <v>0.61855712823144282</v>
      </c>
      <c r="X623" s="42">
        <f t="shared" si="325"/>
        <v>2.6737491623401999E-3</v>
      </c>
      <c r="Y623" s="42">
        <f t="shared" si="299"/>
        <v>8.1546647038240449E-3</v>
      </c>
      <c r="Z623" s="10">
        <f t="shared" si="326"/>
        <v>14.96768605143469</v>
      </c>
      <c r="AA623">
        <f t="shared" si="304"/>
        <v>4787244.1531263245</v>
      </c>
      <c r="AB623" s="10">
        <f t="shared" si="305"/>
        <v>4.7872441531263243</v>
      </c>
      <c r="AC623" s="10">
        <f t="shared" si="306"/>
        <v>4.6862441531263244</v>
      </c>
      <c r="AD623" s="3">
        <f t="shared" si="307"/>
        <v>679.65832532651552</v>
      </c>
      <c r="AI623" s="94">
        <f t="shared" si="308"/>
        <v>0.61855712823144282</v>
      </c>
    </row>
    <row r="624" spans="2:35">
      <c r="B624" s="39">
        <f t="shared" si="309"/>
        <v>596</v>
      </c>
      <c r="C624" s="42">
        <f t="shared" si="310"/>
        <v>12.863309352518126</v>
      </c>
      <c r="D624" s="10">
        <f t="shared" si="311"/>
        <v>5.1366906474819238</v>
      </c>
      <c r="E624" s="40">
        <f t="shared" si="312"/>
        <v>39.726618705036152</v>
      </c>
      <c r="F624" s="40">
        <f t="shared" si="313"/>
        <v>50</v>
      </c>
      <c r="G624" s="3">
        <f t="shared" si="314"/>
        <v>168.82014388489574</v>
      </c>
      <c r="H624" s="3">
        <f t="shared" si="315"/>
        <v>116.21860174682885</v>
      </c>
      <c r="I624">
        <f t="shared" si="300"/>
        <v>1.1621860174682886E-4</v>
      </c>
      <c r="J624" s="4">
        <f t="shared" si="316"/>
        <v>1239.5187066418039</v>
      </c>
      <c r="K624" s="40">
        <f t="shared" si="317"/>
        <v>10.665407155233009</v>
      </c>
      <c r="L624" s="40">
        <f t="shared" si="301"/>
        <v>0</v>
      </c>
      <c r="M624" s="10">
        <f t="shared" si="318"/>
        <v>4.7872441531263243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13.612169442888607</v>
      </c>
      <c r="Q624" s="42">
        <f t="shared" si="320"/>
        <v>0.95938543833758372</v>
      </c>
      <c r="R624" s="4">
        <f t="shared" si="321"/>
        <v>122221.85097593597</v>
      </c>
      <c r="S624">
        <f t="shared" si="302"/>
        <v>1.2222185097593598E-4</v>
      </c>
      <c r="T624" s="41">
        <f t="shared" si="303"/>
        <v>5.4536658791189498E-4</v>
      </c>
      <c r="U624" s="42">
        <f t="shared" si="322"/>
        <v>0.21933322266886587</v>
      </c>
      <c r="V624" s="42">
        <f t="shared" si="323"/>
        <v>0.62090716882779051</v>
      </c>
      <c r="W624" s="42">
        <f t="shared" si="324"/>
        <v>0.61825541811156548</v>
      </c>
      <c r="X624" s="42">
        <f t="shared" si="325"/>
        <v>2.651750716225032E-3</v>
      </c>
      <c r="Y624" s="42">
        <f t="shared" si="299"/>
        <v>8.1588691790979318E-3</v>
      </c>
      <c r="Z624" s="10">
        <f t="shared" si="326"/>
        <v>14.960339265257689</v>
      </c>
      <c r="AA624">
        <f t="shared" si="304"/>
        <v>4784943.9422822483</v>
      </c>
      <c r="AB624" s="10">
        <f t="shared" si="305"/>
        <v>4.784943942282248</v>
      </c>
      <c r="AC624" s="10">
        <f t="shared" si="306"/>
        <v>4.683943942282248</v>
      </c>
      <c r="AD624" s="3">
        <f t="shared" si="307"/>
        <v>679.32471969285689</v>
      </c>
      <c r="AI624" s="94">
        <f t="shared" si="308"/>
        <v>0.61825541811156548</v>
      </c>
    </row>
    <row r="625" spans="2:35">
      <c r="B625" s="39">
        <f t="shared" si="309"/>
        <v>597</v>
      </c>
      <c r="C625" s="42">
        <f t="shared" si="310"/>
        <v>12.884892086331076</v>
      </c>
      <c r="D625" s="10">
        <f t="shared" si="311"/>
        <v>5.1151079136689752</v>
      </c>
      <c r="E625" s="40">
        <f t="shared" si="312"/>
        <v>39.76978417266205</v>
      </c>
      <c r="F625" s="40">
        <f t="shared" si="313"/>
        <v>50</v>
      </c>
      <c r="G625" s="3">
        <f t="shared" si="314"/>
        <v>168.69064748201805</v>
      </c>
      <c r="H625" s="3">
        <f t="shared" si="315"/>
        <v>116.21860174682885</v>
      </c>
      <c r="I625">
        <f t="shared" si="300"/>
        <v>1.1621860174682886E-4</v>
      </c>
      <c r="J625" s="4">
        <f t="shared" si="316"/>
        <v>1242.2137999720276</v>
      </c>
      <c r="K625" s="40">
        <f t="shared" si="317"/>
        <v>10.688597017180365</v>
      </c>
      <c r="L625" s="40">
        <f t="shared" si="301"/>
        <v>0</v>
      </c>
      <c r="M625" s="10">
        <f t="shared" si="318"/>
        <v>4.784943942282248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13.610082689318347</v>
      </c>
      <c r="Q625" s="42">
        <f t="shared" si="320"/>
        <v>0.96097122839526561</v>
      </c>
      <c r="R625" s="4">
        <f t="shared" si="321"/>
        <v>121673.461558379</v>
      </c>
      <c r="S625">
        <f t="shared" si="302"/>
        <v>1.21673461558379E-4</v>
      </c>
      <c r="T625" s="41">
        <f t="shared" si="303"/>
        <v>5.4591497732945206E-4</v>
      </c>
      <c r="U625" s="42">
        <f t="shared" si="322"/>
        <v>0.21834911043958902</v>
      </c>
      <c r="V625" s="42">
        <f t="shared" si="323"/>
        <v>0.62058166180927687</v>
      </c>
      <c r="W625" s="42">
        <f t="shared" si="324"/>
        <v>0.61795195167433337</v>
      </c>
      <c r="X625" s="42">
        <f t="shared" si="325"/>
        <v>2.6297101349435081E-3</v>
      </c>
      <c r="Y625" s="42">
        <f t="shared" si="299"/>
        <v>8.1630393472845106E-3</v>
      </c>
      <c r="Z625" s="10">
        <f t="shared" si="326"/>
        <v>14.952949976234542</v>
      </c>
      <c r="AA625">
        <f t="shared" si="304"/>
        <v>4782630.4241899075</v>
      </c>
      <c r="AB625" s="10">
        <f t="shared" si="305"/>
        <v>4.7826304241899074</v>
      </c>
      <c r="AC625" s="10">
        <f t="shared" si="306"/>
        <v>4.6816304241899074</v>
      </c>
      <c r="AD625" s="3">
        <f t="shared" si="307"/>
        <v>678.9891840739532</v>
      </c>
      <c r="AI625" s="94">
        <f t="shared" si="308"/>
        <v>0.61795195167433337</v>
      </c>
    </row>
    <row r="626" spans="2:35">
      <c r="B626" s="39">
        <f t="shared" si="309"/>
        <v>598</v>
      </c>
      <c r="C626" s="42">
        <f t="shared" si="310"/>
        <v>12.906474820144027</v>
      </c>
      <c r="D626" s="10">
        <f t="shared" si="311"/>
        <v>5.0935251798560266</v>
      </c>
      <c r="E626" s="40">
        <f t="shared" si="312"/>
        <v>39.812949640287947</v>
      </c>
      <c r="F626" s="40">
        <f t="shared" si="313"/>
        <v>50</v>
      </c>
      <c r="G626" s="3">
        <f t="shared" si="314"/>
        <v>168.56115107914036</v>
      </c>
      <c r="H626" s="3">
        <f t="shared" si="315"/>
        <v>116.21860174682885</v>
      </c>
      <c r="I626">
        <f t="shared" si="300"/>
        <v>1.1621860174682886E-4</v>
      </c>
      <c r="J626" s="4">
        <f t="shared" si="316"/>
        <v>1244.9118201004376</v>
      </c>
      <c r="K626" s="40">
        <f t="shared" si="317"/>
        <v>10.711812062688203</v>
      </c>
      <c r="L626" s="40">
        <f t="shared" si="301"/>
        <v>0</v>
      </c>
      <c r="M626" s="10">
        <f t="shared" si="318"/>
        <v>4.7826304241899074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13.607983174206694</v>
      </c>
      <c r="Q626" s="42">
        <f t="shared" si="320"/>
        <v>0.96255726311743217</v>
      </c>
      <c r="R626" s="4">
        <f t="shared" si="321"/>
        <v>121125.27680613413</v>
      </c>
      <c r="S626">
        <f t="shared" si="302"/>
        <v>1.2112527680613413E-4</v>
      </c>
      <c r="T626" s="41">
        <f t="shared" si="303"/>
        <v>5.4646316208169688E-4</v>
      </c>
      <c r="U626" s="42">
        <f t="shared" si="322"/>
        <v>0.217365365492448</v>
      </c>
      <c r="V626" s="42">
        <f t="shared" si="323"/>
        <v>0.62025435722945155</v>
      </c>
      <c r="W626" s="42">
        <f t="shared" si="324"/>
        <v>0.61764672961403266</v>
      </c>
      <c r="X626" s="42">
        <f t="shared" si="325"/>
        <v>2.6076276154188838E-3</v>
      </c>
      <c r="Y626" s="42">
        <f t="shared" si="299"/>
        <v>8.1671751352250452E-3</v>
      </c>
      <c r="Z626" s="10">
        <f t="shared" si="326"/>
        <v>14.94551820128736</v>
      </c>
      <c r="AA626">
        <f t="shared" si="304"/>
        <v>4780303.6041474566</v>
      </c>
      <c r="AB626" s="10">
        <f t="shared" si="305"/>
        <v>4.7803036041474565</v>
      </c>
      <c r="AC626" s="10">
        <f t="shared" si="306"/>
        <v>4.6793036041474565</v>
      </c>
      <c r="AD626" s="3">
        <f t="shared" si="307"/>
        <v>678.65171923820981</v>
      </c>
      <c r="AI626" s="94">
        <f t="shared" si="308"/>
        <v>0.61764672961403266</v>
      </c>
    </row>
    <row r="627" spans="2:35">
      <c r="B627" s="39">
        <f t="shared" si="309"/>
        <v>599</v>
      </c>
      <c r="C627" s="42">
        <f t="shared" si="310"/>
        <v>12.928057553956977</v>
      </c>
      <c r="D627" s="10">
        <f t="shared" si="311"/>
        <v>5.071942446043078</v>
      </c>
      <c r="E627" s="40">
        <f t="shared" si="312"/>
        <v>39.856115107913844</v>
      </c>
      <c r="F627" s="40">
        <f t="shared" si="313"/>
        <v>50</v>
      </c>
      <c r="G627" s="3">
        <f t="shared" si="314"/>
        <v>168.43165467626267</v>
      </c>
      <c r="H627" s="3">
        <f t="shared" si="315"/>
        <v>116.21860174682885</v>
      </c>
      <c r="I627">
        <f t="shared" si="300"/>
        <v>1.1621860174682886E-4</v>
      </c>
      <c r="J627" s="4">
        <f t="shared" si="316"/>
        <v>1247.6127670270348</v>
      </c>
      <c r="K627" s="40">
        <f t="shared" si="317"/>
        <v>10.735052291756533</v>
      </c>
      <c r="L627" s="40">
        <f t="shared" si="301"/>
        <v>0</v>
      </c>
      <c r="M627" s="10">
        <f t="shared" si="318"/>
        <v>4.7803036041474565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13.605870889870202</v>
      </c>
      <c r="Q627" s="42">
        <f t="shared" si="320"/>
        <v>0.96414354406832803</v>
      </c>
      <c r="R627" s="4">
        <f t="shared" si="321"/>
        <v>120577.29785623078</v>
      </c>
      <c r="S627">
        <f t="shared" si="302"/>
        <v>1.2057729785623079E-4</v>
      </c>
      <c r="T627" s="41">
        <f t="shared" si="303"/>
        <v>5.4701114103160027E-4</v>
      </c>
      <c r="U627" s="42">
        <f t="shared" si="322"/>
        <v>0.21638198986789892</v>
      </c>
      <c r="V627" s="42">
        <f t="shared" si="323"/>
        <v>0.61992525598553205</v>
      </c>
      <c r="W627" s="42">
        <f t="shared" si="324"/>
        <v>0.61733975262964824</v>
      </c>
      <c r="X627" s="42">
        <f t="shared" si="325"/>
        <v>2.5855033558838114E-3</v>
      </c>
      <c r="Y627" s="42">
        <f t="shared" si="299"/>
        <v>8.1712764699469614E-3</v>
      </c>
      <c r="Z627" s="10">
        <f t="shared" si="326"/>
        <v>14.93804395745372</v>
      </c>
      <c r="AA627">
        <f t="shared" si="304"/>
        <v>4777963.4874892058</v>
      </c>
      <c r="AB627" s="10">
        <f t="shared" si="305"/>
        <v>4.7779634874892061</v>
      </c>
      <c r="AC627" s="10">
        <f t="shared" si="306"/>
        <v>4.6769634874892061</v>
      </c>
      <c r="AD627" s="3">
        <f t="shared" si="307"/>
        <v>678.31232595927565</v>
      </c>
      <c r="AI627" s="94">
        <f t="shared" si="308"/>
        <v>0.61733975262964824</v>
      </c>
    </row>
    <row r="628" spans="2:35">
      <c r="B628" s="39">
        <f t="shared" si="309"/>
        <v>600</v>
      </c>
      <c r="C628" s="42">
        <f t="shared" si="310"/>
        <v>12.949640287769927</v>
      </c>
      <c r="D628" s="10">
        <f t="shared" si="311"/>
        <v>5.0503597122301294</v>
      </c>
      <c r="E628" s="40">
        <f t="shared" si="312"/>
        <v>39.899280575539741</v>
      </c>
      <c r="F628" s="40">
        <f t="shared" si="313"/>
        <v>50</v>
      </c>
      <c r="G628" s="3">
        <f t="shared" si="314"/>
        <v>168.30215827338498</v>
      </c>
      <c r="H628" s="3">
        <f t="shared" si="315"/>
        <v>116.21860174682885</v>
      </c>
      <c r="I628">
        <f t="shared" si="300"/>
        <v>1.1621860174682886E-4</v>
      </c>
      <c r="J628" s="4">
        <f t="shared" si="316"/>
        <v>1250.3166407518183</v>
      </c>
      <c r="K628" s="40">
        <f t="shared" si="317"/>
        <v>10.758317704385345</v>
      </c>
      <c r="L628" s="40">
        <f t="shared" si="301"/>
        <v>0</v>
      </c>
      <c r="M628" s="10">
        <f t="shared" si="318"/>
        <v>4.7779634874892061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13.603745828575763</v>
      </c>
      <c r="Q628" s="42">
        <f t="shared" si="320"/>
        <v>0.96573007281452183</v>
      </c>
      <c r="R628" s="4">
        <f t="shared" si="321"/>
        <v>120029.52584569852</v>
      </c>
      <c r="S628">
        <f t="shared" si="302"/>
        <v>1.2002952584569851E-4</v>
      </c>
      <c r="T628" s="41">
        <f t="shared" si="303"/>
        <v>5.4755891304213253E-4</v>
      </c>
      <c r="U628" s="42">
        <f t="shared" si="322"/>
        <v>0.21539898560639825</v>
      </c>
      <c r="V628" s="42">
        <f t="shared" si="323"/>
        <v>0.61959435897960313</v>
      </c>
      <c r="W628" s="42">
        <f t="shared" si="324"/>
        <v>0.6170310214249346</v>
      </c>
      <c r="X628" s="42">
        <f t="shared" si="325"/>
        <v>2.5633375546685322E-3</v>
      </c>
      <c r="Y628" s="42">
        <f t="shared" si="299"/>
        <v>8.1753432786636406E-3</v>
      </c>
      <c r="Z628" s="10">
        <f t="shared" si="326"/>
        <v>14.930527261884931</v>
      </c>
      <c r="AA628">
        <f t="shared" si="304"/>
        <v>4775610.0795850698</v>
      </c>
      <c r="AB628" s="10">
        <f t="shared" si="305"/>
        <v>4.7756100795850696</v>
      </c>
      <c r="AC628" s="10">
        <f t="shared" si="306"/>
        <v>4.6746100795850696</v>
      </c>
      <c r="AD628" s="3">
        <f t="shared" si="307"/>
        <v>677.97100501596367</v>
      </c>
      <c r="AI628" s="94">
        <f t="shared" si="308"/>
        <v>0.6170310214249346</v>
      </c>
    </row>
    <row r="629" spans="2:35">
      <c r="B629" s="39">
        <f t="shared" si="309"/>
        <v>601</v>
      </c>
      <c r="C629" s="42">
        <f t="shared" si="310"/>
        <v>12.971223021582878</v>
      </c>
      <c r="D629" s="10">
        <f t="shared" si="311"/>
        <v>5.0287769784171807</v>
      </c>
      <c r="E629" s="40">
        <f t="shared" si="312"/>
        <v>39.942446043165639</v>
      </c>
      <c r="F629" s="40">
        <f t="shared" si="313"/>
        <v>50</v>
      </c>
      <c r="G629" s="3">
        <f t="shared" si="314"/>
        <v>168.17266187050728</v>
      </c>
      <c r="H629" s="3">
        <f t="shared" si="315"/>
        <v>116.21860174682885</v>
      </c>
      <c r="I629">
        <f t="shared" si="300"/>
        <v>1.1621860174682886E-4</v>
      </c>
      <c r="J629" s="4">
        <f t="shared" si="316"/>
        <v>1253.0234412747884</v>
      </c>
      <c r="K629" s="40">
        <f t="shared" si="317"/>
        <v>10.781608300574641</v>
      </c>
      <c r="L629" s="40">
        <f t="shared" si="301"/>
        <v>0</v>
      </c>
      <c r="M629" s="10">
        <f t="shared" si="318"/>
        <v>4.7756100795850696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13.601607982539925</v>
      </c>
      <c r="Q629" s="42">
        <f t="shared" si="320"/>
        <v>0.96731685092492281</v>
      </c>
      <c r="R629" s="4">
        <f t="shared" si="321"/>
        <v>119481.96191156683</v>
      </c>
      <c r="S629">
        <f t="shared" si="302"/>
        <v>1.1948196191156683E-4</v>
      </c>
      <c r="T629" s="41">
        <f t="shared" si="303"/>
        <v>5.4810647697626418E-4</v>
      </c>
      <c r="U629" s="42">
        <f t="shared" si="322"/>
        <v>0.21441635474840226</v>
      </c>
      <c r="V629" s="42">
        <f t="shared" si="323"/>
        <v>0.61926166711972241</v>
      </c>
      <c r="W629" s="42">
        <f t="shared" si="324"/>
        <v>0.61672053670834392</v>
      </c>
      <c r="X629" s="42">
        <f t="shared" si="325"/>
        <v>2.5411304113784894E-3</v>
      </c>
      <c r="Y629" s="42">
        <f t="shared" si="299"/>
        <v>8.1793754887760899E-3</v>
      </c>
      <c r="Z629" s="10">
        <f t="shared" si="326"/>
        <v>14.922968131847671</v>
      </c>
      <c r="AA629">
        <f t="shared" si="304"/>
        <v>4773243.3858410865</v>
      </c>
      <c r="AB629" s="10">
        <f t="shared" si="305"/>
        <v>4.7732433858410861</v>
      </c>
      <c r="AC629" s="10">
        <f t="shared" si="306"/>
        <v>4.6722433858410861</v>
      </c>
      <c r="AD629" s="3">
        <f t="shared" si="307"/>
        <v>677.62775719232582</v>
      </c>
      <c r="AI629" s="94">
        <f t="shared" si="308"/>
        <v>0.61672053670834392</v>
      </c>
    </row>
    <row r="630" spans="2:35">
      <c r="B630" s="39">
        <f t="shared" si="309"/>
        <v>602</v>
      </c>
      <c r="C630" s="42">
        <f t="shared" si="310"/>
        <v>12.992805755395828</v>
      </c>
      <c r="D630" s="10">
        <f t="shared" si="311"/>
        <v>5.0071942446042321</v>
      </c>
      <c r="E630" s="40">
        <f t="shared" si="312"/>
        <v>39.985611510791536</v>
      </c>
      <c r="F630" s="40">
        <f t="shared" si="313"/>
        <v>50</v>
      </c>
      <c r="G630" s="3">
        <f t="shared" si="314"/>
        <v>168.04316546762959</v>
      </c>
      <c r="H630" s="3">
        <f t="shared" si="315"/>
        <v>116.21860174682885</v>
      </c>
      <c r="I630">
        <f t="shared" si="300"/>
        <v>1.1621860174682886E-4</v>
      </c>
      <c r="J630" s="4">
        <f t="shared" si="316"/>
        <v>1255.7331685959452</v>
      </c>
      <c r="K630" s="40">
        <f t="shared" si="317"/>
        <v>10.804924080324424</v>
      </c>
      <c r="L630" s="40">
        <f t="shared" si="301"/>
        <v>0</v>
      </c>
      <c r="M630" s="10">
        <f t="shared" si="318"/>
        <v>4.7732433858410861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13.59945734392922</v>
      </c>
      <c r="Q630" s="42">
        <f t="shared" si="320"/>
        <v>0.96890387997079752</v>
      </c>
      <c r="R630" s="4">
        <f t="shared" si="321"/>
        <v>118934.60719086524</v>
      </c>
      <c r="S630">
        <f t="shared" si="302"/>
        <v>1.1893460719086524E-4</v>
      </c>
      <c r="T630" s="41">
        <f t="shared" si="303"/>
        <v>5.4865383169696582E-4</v>
      </c>
      <c r="U630" s="42">
        <f t="shared" si="322"/>
        <v>0.21343409933436719</v>
      </c>
      <c r="V630" s="42">
        <f t="shared" si="323"/>
        <v>0.6189271813192867</v>
      </c>
      <c r="W630" s="42">
        <f t="shared" si="324"/>
        <v>0.61640829919309348</v>
      </c>
      <c r="X630" s="42">
        <f t="shared" si="325"/>
        <v>2.5188821261932226E-3</v>
      </c>
      <c r="Y630" s="42">
        <f t="shared" si="299"/>
        <v>8.1833730278734924E-3</v>
      </c>
      <c r="Z630" s="10">
        <f t="shared" si="326"/>
        <v>14.915366584723605</v>
      </c>
      <c r="AA630">
        <f t="shared" si="304"/>
        <v>4770863.411699296</v>
      </c>
      <c r="AB630" s="10">
        <f t="shared" si="305"/>
        <v>4.7708634116992963</v>
      </c>
      <c r="AC630" s="10">
        <f t="shared" si="306"/>
        <v>4.6698634116992963</v>
      </c>
      <c r="AD630" s="3">
        <f t="shared" si="307"/>
        <v>677.28258327763535</v>
      </c>
      <c r="AI630" s="94">
        <f t="shared" si="308"/>
        <v>0.61640829919309348</v>
      </c>
    </row>
    <row r="631" spans="2:35">
      <c r="B631" s="39">
        <f t="shared" si="309"/>
        <v>603</v>
      </c>
      <c r="C631" s="42">
        <f t="shared" si="310"/>
        <v>13.014388489208779</v>
      </c>
      <c r="D631" s="10">
        <f t="shared" si="311"/>
        <v>4.9856115107912835</v>
      </c>
      <c r="E631" s="40">
        <f t="shared" si="312"/>
        <v>40.028776978417433</v>
      </c>
      <c r="F631" s="40">
        <f t="shared" si="313"/>
        <v>50</v>
      </c>
      <c r="G631" s="3">
        <f t="shared" si="314"/>
        <v>167.9136690647519</v>
      </c>
      <c r="H631" s="3">
        <f t="shared" si="315"/>
        <v>116.21860174682885</v>
      </c>
      <c r="I631">
        <f t="shared" si="300"/>
        <v>1.1621860174682886E-4</v>
      </c>
      <c r="J631" s="4">
        <f t="shared" si="316"/>
        <v>1258.4458227152886</v>
      </c>
      <c r="K631" s="40">
        <f t="shared" si="317"/>
        <v>10.828265043634692</v>
      </c>
      <c r="L631" s="40">
        <f t="shared" si="301"/>
        <v>0</v>
      </c>
      <c r="M631" s="10">
        <f t="shared" si="318"/>
        <v>4.7708634116992963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13.597293904859875</v>
      </c>
      <c r="Q631" s="42">
        <f t="shared" si="320"/>
        <v>0.97049116152578663</v>
      </c>
      <c r="R631" s="4">
        <f t="shared" si="321"/>
        <v>118387.46282062324</v>
      </c>
      <c r="S631">
        <f t="shared" si="302"/>
        <v>1.1838746282062325E-4</v>
      </c>
      <c r="T631" s="41">
        <f t="shared" si="303"/>
        <v>5.4920097606720776E-4</v>
      </c>
      <c r="U631" s="42">
        <f t="shared" si="322"/>
        <v>0.21245222140474943</v>
      </c>
      <c r="V631" s="42">
        <f t="shared" si="323"/>
        <v>0.618590902497133</v>
      </c>
      <c r="W631" s="42">
        <f t="shared" si="324"/>
        <v>0.61609430959715128</v>
      </c>
      <c r="X631" s="42">
        <f t="shared" si="325"/>
        <v>2.49659289998172E-3</v>
      </c>
      <c r="Y631" s="42">
        <f t="shared" si="299"/>
        <v>8.1873358237339496E-3</v>
      </c>
      <c r="Z631" s="10">
        <f t="shared" si="326"/>
        <v>14.907722638009359</v>
      </c>
      <c r="AA631">
        <f t="shared" si="304"/>
        <v>4768470.1626377273</v>
      </c>
      <c r="AB631" s="10">
        <f t="shared" si="305"/>
        <v>4.7684701626377271</v>
      </c>
      <c r="AC631" s="10">
        <f t="shared" si="306"/>
        <v>4.6674701626377271</v>
      </c>
      <c r="AD631" s="3">
        <f t="shared" si="307"/>
        <v>676.93548406638536</v>
      </c>
      <c r="AI631" s="94">
        <f t="shared" si="308"/>
        <v>0.61609430959715128</v>
      </c>
    </row>
    <row r="632" spans="2:35">
      <c r="B632" s="39">
        <f t="shared" si="309"/>
        <v>604</v>
      </c>
      <c r="C632" s="42">
        <f t="shared" si="310"/>
        <v>13.035971223021729</v>
      </c>
      <c r="D632" s="10">
        <f t="shared" si="311"/>
        <v>4.9640287769783349</v>
      </c>
      <c r="E632" s="40">
        <f t="shared" si="312"/>
        <v>40.07194244604333</v>
      </c>
      <c r="F632" s="40">
        <f t="shared" si="313"/>
        <v>50</v>
      </c>
      <c r="G632" s="3">
        <f t="shared" si="314"/>
        <v>167.78417266187421</v>
      </c>
      <c r="H632" s="3">
        <f t="shared" si="315"/>
        <v>116.21860174682885</v>
      </c>
      <c r="I632">
        <f t="shared" si="300"/>
        <v>1.1621860174682886E-4</v>
      </c>
      <c r="J632" s="4">
        <f t="shared" si="316"/>
        <v>1261.161403632819</v>
      </c>
      <c r="K632" s="40">
        <f t="shared" si="317"/>
        <v>10.851631190505449</v>
      </c>
      <c r="L632" s="40">
        <f t="shared" si="301"/>
        <v>0</v>
      </c>
      <c r="M632" s="10">
        <f t="shared" si="318"/>
        <v>4.7684701626377271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13.595117657397616</v>
      </c>
      <c r="Q632" s="42">
        <f t="shared" si="320"/>
        <v>0.97207869716592177</v>
      </c>
      <c r="R632" s="4">
        <f t="shared" si="321"/>
        <v>117840.52993787036</v>
      </c>
      <c r="S632">
        <f t="shared" si="302"/>
        <v>1.1784052993787037E-4</v>
      </c>
      <c r="T632" s="41">
        <f t="shared" si="303"/>
        <v>5.4974790894996061E-4</v>
      </c>
      <c r="U632" s="42">
        <f t="shared" si="322"/>
        <v>0.21147072300000525</v>
      </c>
      <c r="V632" s="42">
        <f t="shared" si="323"/>
        <v>0.61825283157777111</v>
      </c>
      <c r="W632" s="42">
        <f t="shared" si="324"/>
        <v>0.61577856864323233</v>
      </c>
      <c r="X632" s="42">
        <f t="shared" si="325"/>
        <v>2.4742629345387845E-3</v>
      </c>
      <c r="Y632" s="42">
        <f t="shared" si="299"/>
        <v>8.1912638043255947E-3</v>
      </c>
      <c r="Z632" s="10">
        <f t="shared" si="326"/>
        <v>14.900036309317155</v>
      </c>
      <c r="AA632">
        <f t="shared" si="304"/>
        <v>4766063.6441706065</v>
      </c>
      <c r="AB632" s="10">
        <f t="shared" si="305"/>
        <v>4.7660636441706066</v>
      </c>
      <c r="AC632" s="10">
        <f t="shared" si="306"/>
        <v>4.6650636441706066</v>
      </c>
      <c r="AD632" s="3">
        <f t="shared" si="307"/>
        <v>676.58646035831862</v>
      </c>
      <c r="AI632" s="94">
        <f t="shared" si="308"/>
        <v>0.61577856864323233</v>
      </c>
    </row>
    <row r="633" spans="2:35">
      <c r="B633" s="39">
        <f t="shared" si="309"/>
        <v>605</v>
      </c>
      <c r="C633" s="42">
        <f t="shared" si="310"/>
        <v>13.057553956834679</v>
      </c>
      <c r="D633" s="10">
        <f t="shared" si="311"/>
        <v>4.9424460431653863</v>
      </c>
      <c r="E633" s="40">
        <f t="shared" si="312"/>
        <v>40.115107913669227</v>
      </c>
      <c r="F633" s="40">
        <f t="shared" si="313"/>
        <v>50</v>
      </c>
      <c r="G633" s="3">
        <f t="shared" si="314"/>
        <v>167.65467625899652</v>
      </c>
      <c r="H633" s="3">
        <f t="shared" si="315"/>
        <v>116.21860174682885</v>
      </c>
      <c r="I633">
        <f t="shared" si="300"/>
        <v>1.1621860174682886E-4</v>
      </c>
      <c r="J633" s="4">
        <f t="shared" si="316"/>
        <v>1263.8799113485356</v>
      </c>
      <c r="K633" s="40">
        <f t="shared" si="317"/>
        <v>10.875022520936687</v>
      </c>
      <c r="L633" s="40">
        <f t="shared" si="301"/>
        <v>0</v>
      </c>
      <c r="M633" s="10">
        <f t="shared" si="318"/>
        <v>4.7660636441706066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13.592928593557708</v>
      </c>
      <c r="Q633" s="42">
        <f t="shared" si="320"/>
        <v>0.97366648846964265</v>
      </c>
      <c r="R633" s="4">
        <f t="shared" si="321"/>
        <v>117293.80967963612</v>
      </c>
      <c r="S633">
        <f t="shared" si="302"/>
        <v>1.1729380967963613E-4</v>
      </c>
      <c r="T633" s="41">
        <f t="shared" si="303"/>
        <v>5.5029462920819488E-4</v>
      </c>
      <c r="U633" s="42">
        <f t="shared" si="322"/>
        <v>0.21048960616059098</v>
      </c>
      <c r="V633" s="42">
        <f t="shared" si="323"/>
        <v>0.61791296949106611</v>
      </c>
      <c r="W633" s="42">
        <f t="shared" si="324"/>
        <v>0.61546107705882769</v>
      </c>
      <c r="X633" s="42">
        <f t="shared" si="325"/>
        <v>2.4518924322384228E-3</v>
      </c>
      <c r="Y633" s="42">
        <f t="shared" si="299"/>
        <v>8.1951568978071623E-3</v>
      </c>
      <c r="Z633" s="10">
        <f t="shared" si="326"/>
        <v>14.892307616374465</v>
      </c>
      <c r="AA633">
        <f t="shared" si="304"/>
        <v>4763643.8618482398</v>
      </c>
      <c r="AB633" s="10">
        <f t="shared" si="305"/>
        <v>4.76364386184824</v>
      </c>
      <c r="AC633" s="10">
        <f t="shared" si="306"/>
        <v>4.66264386184824</v>
      </c>
      <c r="AD633" s="3">
        <f t="shared" si="307"/>
        <v>676.23551295841037</v>
      </c>
      <c r="AI633" s="94">
        <f t="shared" si="308"/>
        <v>0.61546107705882769</v>
      </c>
    </row>
    <row r="634" spans="2:35">
      <c r="B634" s="39">
        <f t="shared" si="309"/>
        <v>606</v>
      </c>
      <c r="C634" s="42">
        <f t="shared" si="310"/>
        <v>13.07913669064763</v>
      </c>
      <c r="D634" s="10">
        <f t="shared" si="311"/>
        <v>4.9208633093524377</v>
      </c>
      <c r="E634" s="40">
        <f t="shared" si="312"/>
        <v>40.158273381295125</v>
      </c>
      <c r="F634" s="40">
        <f t="shared" si="313"/>
        <v>50</v>
      </c>
      <c r="G634" s="3">
        <f t="shared" si="314"/>
        <v>167.52517985611883</v>
      </c>
      <c r="H634" s="3">
        <f t="shared" si="315"/>
        <v>116.21860174682885</v>
      </c>
      <c r="I634">
        <f t="shared" si="300"/>
        <v>1.1621860174682886E-4</v>
      </c>
      <c r="J634" s="4">
        <f t="shared" si="316"/>
        <v>1266.6013458624393</v>
      </c>
      <c r="K634" s="40">
        <f t="shared" si="317"/>
        <v>10.898439034928415</v>
      </c>
      <c r="L634" s="40">
        <f t="shared" si="301"/>
        <v>0</v>
      </c>
      <c r="M634" s="10">
        <f t="shared" si="318"/>
        <v>4.76364386184824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13.590726705304673</v>
      </c>
      <c r="Q634" s="42">
        <f t="shared" si="320"/>
        <v>0.97525453701781384</v>
      </c>
      <c r="R634" s="4">
        <f t="shared" si="321"/>
        <v>116747.30318295001</v>
      </c>
      <c r="S634">
        <f t="shared" si="302"/>
        <v>1.1674730318295002E-4</v>
      </c>
      <c r="T634" s="41">
        <f t="shared" si="303"/>
        <v>5.5084113570488097E-4</v>
      </c>
      <c r="U634" s="42">
        <f t="shared" si="322"/>
        <v>0.20950887292696294</v>
      </c>
      <c r="V634" s="42">
        <f t="shared" si="323"/>
        <v>0.6175713171725572</v>
      </c>
      <c r="W634" s="42">
        <f t="shared" si="324"/>
        <v>0.6151418355761884</v>
      </c>
      <c r="X634" s="42">
        <f t="shared" si="325"/>
        <v>2.4294815963687988E-3</v>
      </c>
      <c r="Y634" s="42">
        <f t="shared" si="299"/>
        <v>8.1990150325290841E-3</v>
      </c>
      <c r="Z634" s="10">
        <f t="shared" si="326"/>
        <v>14.884536577024621</v>
      </c>
      <c r="AA634">
        <f t="shared" si="304"/>
        <v>4761210.8212572103</v>
      </c>
      <c r="AB634" s="10">
        <f t="shared" si="305"/>
        <v>4.76121082125721</v>
      </c>
      <c r="AC634" s="10">
        <f t="shared" si="306"/>
        <v>4.66021082125721</v>
      </c>
      <c r="AD634" s="3">
        <f t="shared" si="307"/>
        <v>675.88264267689783</v>
      </c>
      <c r="AI634" s="94">
        <f t="shared" si="308"/>
        <v>0.6151418355761884</v>
      </c>
    </row>
    <row r="635" spans="2:35">
      <c r="B635" s="39">
        <f t="shared" si="309"/>
        <v>607</v>
      </c>
      <c r="C635" s="42">
        <f t="shared" si="310"/>
        <v>13.10071942446058</v>
      </c>
      <c r="D635" s="10">
        <f t="shared" si="311"/>
        <v>4.899280575539489</v>
      </c>
      <c r="E635" s="40">
        <f t="shared" si="312"/>
        <v>40.201438848921022</v>
      </c>
      <c r="F635" s="40">
        <f t="shared" si="313"/>
        <v>50</v>
      </c>
      <c r="G635" s="3">
        <f t="shared" si="314"/>
        <v>167.39568345324113</v>
      </c>
      <c r="H635" s="3">
        <f t="shared" si="315"/>
        <v>116.21860174682885</v>
      </c>
      <c r="I635">
        <f t="shared" si="300"/>
        <v>1.1621860174682886E-4</v>
      </c>
      <c r="J635" s="4">
        <f t="shared" si="316"/>
        <v>1269.3257071745297</v>
      </c>
      <c r="K635" s="40">
        <f t="shared" si="317"/>
        <v>10.921880732480631</v>
      </c>
      <c r="L635" s="40">
        <f t="shared" si="301"/>
        <v>0</v>
      </c>
      <c r="M635" s="10">
        <f t="shared" si="318"/>
        <v>4.76121082125721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13.588511984552282</v>
      </c>
      <c r="Q635" s="42">
        <f t="shared" si="320"/>
        <v>0.9768428443937418</v>
      </c>
      <c r="R635" s="4">
        <f t="shared" si="321"/>
        <v>116201.01158484153</v>
      </c>
      <c r="S635">
        <f t="shared" si="302"/>
        <v>1.1620101158484153E-4</v>
      </c>
      <c r="T635" s="41">
        <f t="shared" si="303"/>
        <v>5.5138742730298951E-4</v>
      </c>
      <c r="U635" s="42">
        <f t="shared" si="322"/>
        <v>0.20852852533957736</v>
      </c>
      <c r="V635" s="42">
        <f t="shared" si="323"/>
        <v>0.61722787556332437</v>
      </c>
      <c r="W635" s="42">
        <f t="shared" si="324"/>
        <v>0.61482084493235123</v>
      </c>
      <c r="X635" s="42">
        <f t="shared" si="325"/>
        <v>2.4070306309731393E-3</v>
      </c>
      <c r="Y635" s="42">
        <f t="shared" si="299"/>
        <v>8.2028381370343427E-3</v>
      </c>
      <c r="Z635" s="10">
        <f t="shared" si="326"/>
        <v>14.876723209226988</v>
      </c>
      <c r="AA635">
        <f t="shared" si="304"/>
        <v>4758764.5280204304</v>
      </c>
      <c r="AB635" s="10">
        <f t="shared" si="305"/>
        <v>4.7587645280204303</v>
      </c>
      <c r="AC635" s="10">
        <f t="shared" si="306"/>
        <v>4.6577645280204303</v>
      </c>
      <c r="AD635" s="3">
        <f t="shared" si="307"/>
        <v>675.52785032928648</v>
      </c>
      <c r="AI635" s="94">
        <f t="shared" si="308"/>
        <v>0.61482084493235123</v>
      </c>
    </row>
    <row r="636" spans="2:35">
      <c r="B636" s="39">
        <f t="shared" si="309"/>
        <v>608</v>
      </c>
      <c r="C636" s="42">
        <f t="shared" si="310"/>
        <v>13.122302158273531</v>
      </c>
      <c r="D636" s="10">
        <f t="shared" si="311"/>
        <v>4.8776978417265404</v>
      </c>
      <c r="E636" s="40">
        <f t="shared" si="312"/>
        <v>40.244604316546919</v>
      </c>
      <c r="F636" s="40">
        <f t="shared" si="313"/>
        <v>50</v>
      </c>
      <c r="G636" s="3">
        <f t="shared" si="314"/>
        <v>167.26618705036344</v>
      </c>
      <c r="H636" s="3">
        <f t="shared" si="315"/>
        <v>116.21860174682885</v>
      </c>
      <c r="I636">
        <f t="shared" si="300"/>
        <v>1.1621860174682886E-4</v>
      </c>
      <c r="J636" s="4">
        <f t="shared" si="316"/>
        <v>1272.0529952848065</v>
      </c>
      <c r="K636" s="40">
        <f t="shared" si="317"/>
        <v>10.945347613593327</v>
      </c>
      <c r="L636" s="40">
        <f t="shared" si="301"/>
        <v>0</v>
      </c>
      <c r="M636" s="10">
        <f t="shared" si="318"/>
        <v>4.7587645280204303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13.586284423163441</v>
      </c>
      <c r="Q636" s="42">
        <f t="shared" si="320"/>
        <v>0.9784314121831923</v>
      </c>
      <c r="R636" s="4">
        <f t="shared" si="321"/>
        <v>115654.93602234022</v>
      </c>
      <c r="S636">
        <f t="shared" si="302"/>
        <v>1.1565493602234022E-4</v>
      </c>
      <c r="T636" s="41">
        <f t="shared" si="303"/>
        <v>5.5193350286549079E-4</v>
      </c>
      <c r="U636" s="42">
        <f t="shared" si="322"/>
        <v>0.20754856543889064</v>
      </c>
      <c r="V636" s="42">
        <f t="shared" si="323"/>
        <v>0.616882645609795</v>
      </c>
      <c r="W636" s="42">
        <f t="shared" si="324"/>
        <v>0.61449810586914655</v>
      </c>
      <c r="X636" s="42">
        <f t="shared" si="325"/>
        <v>2.3845397406484503E-3</v>
      </c>
      <c r="Y636" s="42">
        <f t="shared" si="299"/>
        <v>8.2066261400590007E-3</v>
      </c>
      <c r="Z636" s="10">
        <f t="shared" si="326"/>
        <v>14.868867531056546</v>
      </c>
      <c r="AA636">
        <f t="shared" si="304"/>
        <v>4756304.987797006</v>
      </c>
      <c r="AB636" s="10">
        <f t="shared" si="305"/>
        <v>4.7563049877970061</v>
      </c>
      <c r="AC636" s="10">
        <f t="shared" si="306"/>
        <v>4.6553049877970061</v>
      </c>
      <c r="AD636" s="3">
        <f t="shared" si="307"/>
        <v>675.1711367363315</v>
      </c>
      <c r="AI636" s="94">
        <f t="shared" si="308"/>
        <v>0.61449810586914655</v>
      </c>
    </row>
    <row r="637" spans="2:35">
      <c r="B637" s="39">
        <f t="shared" si="309"/>
        <v>609</v>
      </c>
      <c r="C637" s="42">
        <f t="shared" si="310"/>
        <v>13.143884892086481</v>
      </c>
      <c r="D637" s="10">
        <f t="shared" si="311"/>
        <v>4.8561151079135918</v>
      </c>
      <c r="E637" s="40">
        <f t="shared" si="312"/>
        <v>40.287769784172816</v>
      </c>
      <c r="F637" s="40">
        <f t="shared" si="313"/>
        <v>50</v>
      </c>
      <c r="G637" s="3">
        <f t="shared" si="314"/>
        <v>167.13669064748575</v>
      </c>
      <c r="H637" s="3">
        <f t="shared" si="315"/>
        <v>116.21860174682885</v>
      </c>
      <c r="I637">
        <f t="shared" si="300"/>
        <v>1.1621860174682886E-4</v>
      </c>
      <c r="J637" s="4">
        <f t="shared" si="316"/>
        <v>1274.78321019327</v>
      </c>
      <c r="K637" s="40">
        <f t="shared" si="317"/>
        <v>10.968839678266511</v>
      </c>
      <c r="L637" s="40">
        <f t="shared" si="301"/>
        <v>0</v>
      </c>
      <c r="M637" s="10">
        <f t="shared" si="318"/>
        <v>4.7563049877970061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13.584044012949885</v>
      </c>
      <c r="Q637" s="42">
        <f t="shared" si="320"/>
        <v>0.98002024197440718</v>
      </c>
      <c r="R637" s="4">
        <f t="shared" si="321"/>
        <v>115109.07763247559</v>
      </c>
      <c r="S637">
        <f t="shared" si="302"/>
        <v>1.1510907763247559E-4</v>
      </c>
      <c r="T637" s="41">
        <f t="shared" si="303"/>
        <v>5.5247936125535542E-4</v>
      </c>
      <c r="U637" s="42">
        <f t="shared" si="322"/>
        <v>0.20656899526535905</v>
      </c>
      <c r="V637" s="42">
        <f t="shared" si="323"/>
        <v>0.6165356282642277</v>
      </c>
      <c r="W637" s="42">
        <f t="shared" si="324"/>
        <v>0.61417361913317892</v>
      </c>
      <c r="X637" s="42">
        <f t="shared" si="325"/>
        <v>2.3620091310487812E-3</v>
      </c>
      <c r="Y637" s="42">
        <f t="shared" si="299"/>
        <v>8.2103789705335328E-3</v>
      </c>
      <c r="Z637" s="10">
        <f t="shared" si="326"/>
        <v>14.860969560704918</v>
      </c>
      <c r="AA637">
        <f t="shared" si="304"/>
        <v>4753832.20628257</v>
      </c>
      <c r="AB637" s="10">
        <f t="shared" si="305"/>
        <v>4.7538322062825698</v>
      </c>
      <c r="AC637" s="10">
        <f t="shared" si="306"/>
        <v>4.6528322062825698</v>
      </c>
      <c r="AD637" s="3">
        <f t="shared" si="307"/>
        <v>674.81250272408556</v>
      </c>
      <c r="AI637" s="94">
        <f t="shared" si="308"/>
        <v>0.61417361913317892</v>
      </c>
    </row>
    <row r="638" spans="2:35">
      <c r="B638" s="39">
        <f t="shared" si="309"/>
        <v>610</v>
      </c>
      <c r="C638" s="42">
        <f t="shared" si="310"/>
        <v>13.165467625899431</v>
      </c>
      <c r="D638" s="10">
        <f t="shared" si="311"/>
        <v>4.8345323741006432</v>
      </c>
      <c r="E638" s="40">
        <f t="shared" si="312"/>
        <v>40.330935251798714</v>
      </c>
      <c r="F638" s="40">
        <f t="shared" si="313"/>
        <v>50</v>
      </c>
      <c r="G638" s="3">
        <f t="shared" si="314"/>
        <v>167.00719424460806</v>
      </c>
      <c r="H638" s="3">
        <f t="shared" si="315"/>
        <v>116.21860174682885</v>
      </c>
      <c r="I638">
        <f t="shared" si="300"/>
        <v>1.1621860174682886E-4</v>
      </c>
      <c r="J638" s="4">
        <f t="shared" si="316"/>
        <v>1277.5163518999202</v>
      </c>
      <c r="K638" s="40">
        <f t="shared" si="317"/>
        <v>10.992356926500181</v>
      </c>
      <c r="L638" s="40">
        <f t="shared" si="301"/>
        <v>0</v>
      </c>
      <c r="M638" s="10">
        <f t="shared" si="318"/>
        <v>4.7538322062825698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13.581790745672308</v>
      </c>
      <c r="Q638" s="42">
        <f t="shared" si="320"/>
        <v>0.98160933535812223</v>
      </c>
      <c r="R638" s="4">
        <f t="shared" si="321"/>
        <v>114563.43755227714</v>
      </c>
      <c r="S638">
        <f t="shared" si="302"/>
        <v>1.1456343755227715E-4</v>
      </c>
      <c r="T638" s="41">
        <f t="shared" si="303"/>
        <v>5.5302500133555391E-4</v>
      </c>
      <c r="U638" s="42">
        <f t="shared" si="322"/>
        <v>0.20558981685943892</v>
      </c>
      <c r="V638" s="42">
        <f t="shared" si="323"/>
        <v>0.6161868244841382</v>
      </c>
      <c r="W638" s="42">
        <f t="shared" si="324"/>
        <v>0.61384738547587236</v>
      </c>
      <c r="X638" s="42">
        <f t="shared" si="325"/>
        <v>2.3394390082658312E-3</v>
      </c>
      <c r="Y638" s="42">
        <f t="shared" si="299"/>
        <v>8.2140965575831729E-3</v>
      </c>
      <c r="Z638" s="10">
        <f t="shared" si="326"/>
        <v>14.853029316479638</v>
      </c>
      <c r="AA638">
        <f t="shared" si="304"/>
        <v>4751346.1892090384</v>
      </c>
      <c r="AB638" s="10">
        <f t="shared" si="305"/>
        <v>4.7513461892090385</v>
      </c>
      <c r="AC638" s="10">
        <f t="shared" si="306"/>
        <v>4.6503461892090385</v>
      </c>
      <c r="AD638" s="3">
        <f t="shared" si="307"/>
        <v>674.45194912386341</v>
      </c>
      <c r="AI638" s="94">
        <f t="shared" si="308"/>
        <v>0.61384738547587236</v>
      </c>
    </row>
    <row r="639" spans="2:35">
      <c r="B639" s="39">
        <f t="shared" si="309"/>
        <v>611</v>
      </c>
      <c r="C639" s="42">
        <f t="shared" si="310"/>
        <v>13.187050359712382</v>
      </c>
      <c r="D639" s="10">
        <f t="shared" si="311"/>
        <v>4.8129496402876946</v>
      </c>
      <c r="E639" s="40">
        <f t="shared" si="312"/>
        <v>40.374100719424611</v>
      </c>
      <c r="F639" s="40">
        <f t="shared" si="313"/>
        <v>50</v>
      </c>
      <c r="G639" s="3">
        <f t="shared" si="314"/>
        <v>166.87769784173037</v>
      </c>
      <c r="H639" s="3">
        <f t="shared" si="315"/>
        <v>116.21860174682885</v>
      </c>
      <c r="I639">
        <f t="shared" si="300"/>
        <v>1.1621860174682886E-4</v>
      </c>
      <c r="J639" s="4">
        <f t="shared" si="316"/>
        <v>1280.2524204047568</v>
      </c>
      <c r="K639" s="40">
        <f t="shared" si="317"/>
        <v>11.015899358294334</v>
      </c>
      <c r="L639" s="40">
        <f t="shared" si="301"/>
        <v>0</v>
      </c>
      <c r="M639" s="10">
        <f t="shared" si="318"/>
        <v>4.7513461892090385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13.579524613039965</v>
      </c>
      <c r="Q639" s="42">
        <f t="shared" si="320"/>
        <v>0.98319869392758386</v>
      </c>
      <c r="R639" s="4">
        <f t="shared" si="321"/>
        <v>114018.0169187744</v>
      </c>
      <c r="S639">
        <f t="shared" si="302"/>
        <v>1.140180169187744E-4</v>
      </c>
      <c r="T639" s="41">
        <f t="shared" si="303"/>
        <v>5.5357042196905668E-4</v>
      </c>
      <c r="U639" s="42">
        <f t="shared" si="322"/>
        <v>0.20461103226158661</v>
      </c>
      <c r="V639" s="42">
        <f t="shared" si="323"/>
        <v>0.61583623523284226</v>
      </c>
      <c r="W639" s="42">
        <f t="shared" si="324"/>
        <v>0.61351940565343743</v>
      </c>
      <c r="X639" s="42">
        <f t="shared" si="325"/>
        <v>2.3168295794048221E-3</v>
      </c>
      <c r="Y639" s="42">
        <f t="shared" si="299"/>
        <v>8.2177788305291821E-3</v>
      </c>
      <c r="Z639" s="10">
        <f t="shared" si="326"/>
        <v>14.845046816805066</v>
      </c>
      <c r="AA639">
        <f t="shared" si="304"/>
        <v>4748846.9423449114</v>
      </c>
      <c r="AB639" s="10">
        <f t="shared" si="305"/>
        <v>4.7488469423449118</v>
      </c>
      <c r="AC639" s="10">
        <f t="shared" si="306"/>
        <v>4.6478469423449118</v>
      </c>
      <c r="AD639" s="3">
        <f t="shared" si="307"/>
        <v>674.08947677228593</v>
      </c>
      <c r="AI639" s="94">
        <f t="shared" si="308"/>
        <v>0.61351940565343743</v>
      </c>
    </row>
    <row r="640" spans="2:35">
      <c r="B640" s="39">
        <f t="shared" si="309"/>
        <v>612</v>
      </c>
      <c r="C640" s="42">
        <f t="shared" si="310"/>
        <v>13.208633093525332</v>
      </c>
      <c r="D640" s="10">
        <f t="shared" si="311"/>
        <v>4.7913669064747459</v>
      </c>
      <c r="E640" s="40">
        <f t="shared" si="312"/>
        <v>40.417266187050508</v>
      </c>
      <c r="F640" s="40">
        <f t="shared" si="313"/>
        <v>50</v>
      </c>
      <c r="G640" s="3">
        <f t="shared" si="314"/>
        <v>166.74820143885267</v>
      </c>
      <c r="H640" s="3">
        <f t="shared" si="315"/>
        <v>116.21860174682885</v>
      </c>
      <c r="I640">
        <f t="shared" si="300"/>
        <v>1.1621860174682886E-4</v>
      </c>
      <c r="J640" s="4">
        <f t="shared" si="316"/>
        <v>1282.9914157077806</v>
      </c>
      <c r="K640" s="40">
        <f t="shared" si="317"/>
        <v>11.039466973648977</v>
      </c>
      <c r="L640" s="40">
        <f t="shared" si="301"/>
        <v>0</v>
      </c>
      <c r="M640" s="10">
        <f t="shared" si="318"/>
        <v>4.7488469423449118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13.577245606710756</v>
      </c>
      <c r="Q640" s="42">
        <f t="shared" si="320"/>
        <v>0.9847883192785668</v>
      </c>
      <c r="R640" s="4">
        <f t="shared" si="321"/>
        <v>113472.81686899683</v>
      </c>
      <c r="S640">
        <f t="shared" si="302"/>
        <v>1.1347281686899683E-4</v>
      </c>
      <c r="T640" s="41">
        <f t="shared" si="303"/>
        <v>5.5411562201883422E-4</v>
      </c>
      <c r="U640" s="42">
        <f t="shared" si="322"/>
        <v>0.20363264351225824</v>
      </c>
      <c r="V640" s="42">
        <f t="shared" si="323"/>
        <v>0.61548386147930079</v>
      </c>
      <c r="W640" s="42">
        <f t="shared" si="324"/>
        <v>0.61318968042691147</v>
      </c>
      <c r="X640" s="42">
        <f t="shared" si="325"/>
        <v>2.2941810523893214E-3</v>
      </c>
      <c r="Y640" s="42">
        <f t="shared" si="299"/>
        <v>8.2214257188898045E-3</v>
      </c>
      <c r="Z640" s="10">
        <f t="shared" si="326"/>
        <v>14.837022080222747</v>
      </c>
      <c r="AA640">
        <f t="shared" si="304"/>
        <v>4746334.4714953732</v>
      </c>
      <c r="AB640" s="10">
        <f t="shared" si="305"/>
        <v>4.7463344714953735</v>
      </c>
      <c r="AC640" s="10">
        <f t="shared" si="306"/>
        <v>4.6453344714953735</v>
      </c>
      <c r="AD640" s="3">
        <f t="shared" si="307"/>
        <v>673.72508651129419</v>
      </c>
      <c r="AI640" s="94">
        <f t="shared" si="308"/>
        <v>0.61318968042691147</v>
      </c>
    </row>
    <row r="641" spans="2:35">
      <c r="B641" s="39">
        <f t="shared" si="309"/>
        <v>613</v>
      </c>
      <c r="C641" s="42">
        <f t="shared" si="310"/>
        <v>13.230215827338283</v>
      </c>
      <c r="D641" s="10">
        <f t="shared" si="311"/>
        <v>4.7697841726617973</v>
      </c>
      <c r="E641" s="40">
        <f t="shared" si="312"/>
        <v>40.460431654676405</v>
      </c>
      <c r="F641" s="40">
        <f t="shared" si="313"/>
        <v>50</v>
      </c>
      <c r="G641" s="3">
        <f t="shared" si="314"/>
        <v>166.61870503597498</v>
      </c>
      <c r="H641" s="3">
        <f t="shared" si="315"/>
        <v>116.21860174682885</v>
      </c>
      <c r="I641">
        <f t="shared" si="300"/>
        <v>1.1621860174682886E-4</v>
      </c>
      <c r="J641" s="4">
        <f t="shared" si="316"/>
        <v>1285.7333378089907</v>
      </c>
      <c r="K641" s="40">
        <f t="shared" si="317"/>
        <v>11.063059772564104</v>
      </c>
      <c r="L641" s="40">
        <f t="shared" si="301"/>
        <v>0</v>
      </c>
      <c r="M641" s="10">
        <f t="shared" si="318"/>
        <v>4.7463344714953735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13.574953718291146</v>
      </c>
      <c r="Q641" s="42">
        <f t="shared" si="320"/>
        <v>0.98637821300939177</v>
      </c>
      <c r="R641" s="4">
        <f t="shared" si="321"/>
        <v>112927.83853997399</v>
      </c>
      <c r="S641">
        <f t="shared" si="302"/>
        <v>1.1292783853997399E-4</v>
      </c>
      <c r="T641" s="41">
        <f t="shared" si="303"/>
        <v>5.5466060034785704E-4</v>
      </c>
      <c r="U641" s="42">
        <f t="shared" si="322"/>
        <v>0.20265465265191032</v>
      </c>
      <c r="V641" s="42">
        <f t="shared" si="323"/>
        <v>0.61512970419756008</v>
      </c>
      <c r="W641" s="42">
        <f t="shared" si="324"/>
        <v>0.61285821056217182</v>
      </c>
      <c r="X641" s="42">
        <f t="shared" si="325"/>
        <v>2.2714936353882553E-3</v>
      </c>
      <c r="Y641" s="42">
        <f t="shared" si="299"/>
        <v>8.2250371523803177E-3</v>
      </c>
      <c r="Z641" s="10">
        <f t="shared" si="326"/>
        <v>14.828955125390124</v>
      </c>
      <c r="AA641">
        <f t="shared" si="304"/>
        <v>4743808.7825018968</v>
      </c>
      <c r="AB641" s="10">
        <f t="shared" si="305"/>
        <v>4.7438087825018966</v>
      </c>
      <c r="AC641" s="10">
        <f t="shared" si="306"/>
        <v>4.6428087825018967</v>
      </c>
      <c r="AD641" s="3">
        <f t="shared" si="307"/>
        <v>673.3587791880924</v>
      </c>
      <c r="AI641" s="94">
        <f t="shared" si="308"/>
        <v>0.61285821056217182</v>
      </c>
    </row>
    <row r="642" spans="2:35">
      <c r="B642" s="39">
        <f t="shared" si="309"/>
        <v>614</v>
      </c>
      <c r="C642" s="42">
        <f t="shared" si="310"/>
        <v>13.251798561151233</v>
      </c>
      <c r="D642" s="10">
        <f t="shared" si="311"/>
        <v>4.7482014388488487</v>
      </c>
      <c r="E642" s="40">
        <f t="shared" si="312"/>
        <v>40.503597122302303</v>
      </c>
      <c r="F642" s="40">
        <f t="shared" si="313"/>
        <v>50</v>
      </c>
      <c r="G642" s="3">
        <f t="shared" si="314"/>
        <v>166.48920863309729</v>
      </c>
      <c r="H642" s="3">
        <f t="shared" si="315"/>
        <v>116.21860174682885</v>
      </c>
      <c r="I642">
        <f t="shared" si="300"/>
        <v>1.1621860174682886E-4</v>
      </c>
      <c r="J642" s="4">
        <f t="shared" si="316"/>
        <v>1288.4781867083875</v>
      </c>
      <c r="K642" s="40">
        <f t="shared" si="317"/>
        <v>11.086677755039718</v>
      </c>
      <c r="L642" s="40">
        <f t="shared" si="301"/>
        <v>0</v>
      </c>
      <c r="M642" s="10">
        <f t="shared" si="318"/>
        <v>4.7438087825018966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13.572648939335618</v>
      </c>
      <c r="Q642" s="42">
        <f t="shared" si="320"/>
        <v>0.98796837672094251</v>
      </c>
      <c r="R642" s="4">
        <f t="shared" si="321"/>
        <v>112383.0830687354</v>
      </c>
      <c r="S642">
        <f t="shared" si="302"/>
        <v>1.123830830687354E-4</v>
      </c>
      <c r="T642" s="41">
        <f t="shared" si="303"/>
        <v>5.5520535581909556E-4</v>
      </c>
      <c r="U642" s="42">
        <f t="shared" si="322"/>
        <v>0.20167706172099911</v>
      </c>
      <c r="V642" s="42">
        <f t="shared" si="323"/>
        <v>0.61477376436785558</v>
      </c>
      <c r="W642" s="42">
        <f t="shared" si="324"/>
        <v>0.61252499682988271</v>
      </c>
      <c r="X642" s="42">
        <f t="shared" si="325"/>
        <v>2.2487675379728733E-3</v>
      </c>
      <c r="Y642" s="42">
        <f t="shared" si="299"/>
        <v>8.2286130609149147E-3</v>
      </c>
      <c r="Z642" s="10">
        <f t="shared" si="326"/>
        <v>14.820845971082584</v>
      </c>
      <c r="AA642">
        <f t="shared" si="304"/>
        <v>4741269.8812428825</v>
      </c>
      <c r="AB642" s="10">
        <f t="shared" si="305"/>
        <v>4.7412698812428822</v>
      </c>
      <c r="AC642" s="10">
        <f t="shared" si="306"/>
        <v>4.6402698812428822</v>
      </c>
      <c r="AD642" s="3">
        <f t="shared" si="307"/>
        <v>672.99055565524043</v>
      </c>
      <c r="AI642" s="94">
        <f t="shared" si="308"/>
        <v>0.61252499682988271</v>
      </c>
    </row>
    <row r="643" spans="2:35">
      <c r="B643" s="39">
        <f t="shared" si="309"/>
        <v>615</v>
      </c>
      <c r="C643" s="42">
        <f t="shared" si="310"/>
        <v>13.273381294964183</v>
      </c>
      <c r="D643" s="10">
        <f t="shared" si="311"/>
        <v>4.7266187050359001</v>
      </c>
      <c r="E643" s="40">
        <f t="shared" si="312"/>
        <v>40.5467625899282</v>
      </c>
      <c r="F643" s="40">
        <f t="shared" si="313"/>
        <v>50</v>
      </c>
      <c r="G643" s="3">
        <f t="shared" si="314"/>
        <v>166.3597122302196</v>
      </c>
      <c r="H643" s="3">
        <f t="shared" si="315"/>
        <v>116.21860174682885</v>
      </c>
      <c r="I643">
        <f t="shared" si="300"/>
        <v>1.1621860174682886E-4</v>
      </c>
      <c r="J643" s="4">
        <f t="shared" si="316"/>
        <v>1291.2259624059711</v>
      </c>
      <c r="K643" s="40">
        <f t="shared" si="317"/>
        <v>11.110320921075818</v>
      </c>
      <c r="L643" s="40">
        <f t="shared" si="301"/>
        <v>0</v>
      </c>
      <c r="M643" s="10">
        <f t="shared" si="318"/>
        <v>4.7412698812428822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13.570331261347075</v>
      </c>
      <c r="Q643" s="42">
        <f t="shared" si="320"/>
        <v>0.98955881201668394</v>
      </c>
      <c r="R643" s="4">
        <f t="shared" si="321"/>
        <v>111838.55159231054</v>
      </c>
      <c r="S643">
        <f t="shared" si="302"/>
        <v>1.1183855159231055E-4</v>
      </c>
      <c r="T643" s="41">
        <f t="shared" si="303"/>
        <v>5.557498872955205E-4</v>
      </c>
      <c r="U643" s="42">
        <f t="shared" si="322"/>
        <v>0.20069987275998089</v>
      </c>
      <c r="V643" s="42">
        <f t="shared" si="323"/>
        <v>0.61441604297563024</v>
      </c>
      <c r="W643" s="42">
        <f t="shared" si="324"/>
        <v>0.61219004000558053</v>
      </c>
      <c r="X643" s="42">
        <f t="shared" si="325"/>
        <v>2.2260029700497119E-3</v>
      </c>
      <c r="Y643" s="42">
        <f t="shared" si="299"/>
        <v>8.232153374606907E-3</v>
      </c>
      <c r="Z643" s="10">
        <f t="shared" si="326"/>
        <v>14.812694636192436</v>
      </c>
      <c r="AA643">
        <f t="shared" si="304"/>
        <v>4738717.7736333394</v>
      </c>
      <c r="AB643" s="10">
        <f t="shared" si="305"/>
        <v>4.738717773633339</v>
      </c>
      <c r="AC643" s="10">
        <f t="shared" si="306"/>
        <v>4.637717773633339</v>
      </c>
      <c r="AD643" s="3">
        <f t="shared" si="307"/>
        <v>672.62041677060756</v>
      </c>
      <c r="AI643" s="94">
        <f t="shared" si="308"/>
        <v>0.61219004000558053</v>
      </c>
    </row>
    <row r="644" spans="2:35">
      <c r="B644" s="39">
        <f t="shared" si="309"/>
        <v>616</v>
      </c>
      <c r="C644" s="42">
        <f t="shared" si="310"/>
        <v>13.294964028777134</v>
      </c>
      <c r="D644" s="10">
        <f t="shared" si="311"/>
        <v>4.7050359712229515</v>
      </c>
      <c r="E644" s="40">
        <f t="shared" si="312"/>
        <v>40.589928057554097</v>
      </c>
      <c r="F644" s="40">
        <f t="shared" si="313"/>
        <v>50</v>
      </c>
      <c r="G644" s="3">
        <f t="shared" si="314"/>
        <v>166.23021582734191</v>
      </c>
      <c r="H644" s="3">
        <f t="shared" si="315"/>
        <v>116.21860174682885</v>
      </c>
      <c r="I644">
        <f t="shared" si="300"/>
        <v>1.1621860174682886E-4</v>
      </c>
      <c r="J644" s="4">
        <f t="shared" si="316"/>
        <v>1293.9766649017413</v>
      </c>
      <c r="K644" s="40">
        <f t="shared" si="317"/>
        <v>11.133989270672402</v>
      </c>
      <c r="L644" s="40">
        <f t="shared" si="301"/>
        <v>0</v>
      </c>
      <c r="M644" s="10">
        <f t="shared" si="318"/>
        <v>4.738717773633339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13.568000675776359</v>
      </c>
      <c r="Q644" s="42">
        <f t="shared" si="320"/>
        <v>0.99114952050267946</v>
      </c>
      <c r="R644" s="4">
        <f t="shared" si="321"/>
        <v>111294.2452477289</v>
      </c>
      <c r="S644">
        <f t="shared" si="302"/>
        <v>1.112942452477289E-4</v>
      </c>
      <c r="T644" s="41">
        <f t="shared" si="303"/>
        <v>5.5629419364010215E-4</v>
      </c>
      <c r="U644" s="42">
        <f t="shared" si="322"/>
        <v>0.19972308780931189</v>
      </c>
      <c r="V644" s="42">
        <f t="shared" si="323"/>
        <v>0.61405654101209628</v>
      </c>
      <c r="W644" s="42">
        <f t="shared" si="324"/>
        <v>0.61185334086963139</v>
      </c>
      <c r="X644" s="42">
        <f t="shared" si="325"/>
        <v>2.2032001424648895E-3</v>
      </c>
      <c r="Y644" s="42">
        <f t="shared" si="299"/>
        <v>8.2356580237698731E-3</v>
      </c>
      <c r="Z644" s="10">
        <f t="shared" si="326"/>
        <v>14.80450113972964</v>
      </c>
      <c r="AA644">
        <f t="shared" si="304"/>
        <v>4736152.4656251073</v>
      </c>
      <c r="AB644" s="10">
        <f t="shared" si="305"/>
        <v>4.7361524656251071</v>
      </c>
      <c r="AC644" s="10">
        <f t="shared" si="306"/>
        <v>4.6351524656251071</v>
      </c>
      <c r="AD644" s="3">
        <f t="shared" si="307"/>
        <v>672.248363397405</v>
      </c>
      <c r="AI644" s="94">
        <f t="shared" si="308"/>
        <v>0.61185334086963139</v>
      </c>
    </row>
    <row r="645" spans="2:35">
      <c r="B645" s="39">
        <f t="shared" si="309"/>
        <v>617</v>
      </c>
      <c r="C645" s="42">
        <f t="shared" si="310"/>
        <v>13.316546762590084</v>
      </c>
      <c r="D645" s="10">
        <f t="shared" si="311"/>
        <v>4.6834532374100029</v>
      </c>
      <c r="E645" s="40">
        <f t="shared" si="312"/>
        <v>40.633093525179994</v>
      </c>
      <c r="F645" s="40">
        <f t="shared" si="313"/>
        <v>50</v>
      </c>
      <c r="G645" s="3">
        <f t="shared" si="314"/>
        <v>166.10071942446422</v>
      </c>
      <c r="H645" s="3">
        <f t="shared" si="315"/>
        <v>116.21860174682885</v>
      </c>
      <c r="I645">
        <f t="shared" si="300"/>
        <v>1.1621860174682886E-4</v>
      </c>
      <c r="J645" s="4">
        <f t="shared" si="316"/>
        <v>1296.7302941956982</v>
      </c>
      <c r="K645" s="40">
        <f t="shared" si="317"/>
        <v>11.157682803829474</v>
      </c>
      <c r="L645" s="40">
        <f t="shared" si="301"/>
        <v>0</v>
      </c>
      <c r="M645" s="10">
        <f t="shared" si="318"/>
        <v>4.7361524656251071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13.565657174022265</v>
      </c>
      <c r="Q645" s="42">
        <f t="shared" si="320"/>
        <v>0.9927405037876087</v>
      </c>
      <c r="R645" s="4">
        <f t="shared" si="321"/>
        <v>110750.16517202003</v>
      </c>
      <c r="S645">
        <f t="shared" si="302"/>
        <v>1.1075016517202003E-4</v>
      </c>
      <c r="T645" s="41">
        <f t="shared" si="303"/>
        <v>5.5683827371581101E-4</v>
      </c>
      <c r="U645" s="42">
        <f t="shared" si="322"/>
        <v>0.19874670890944854</v>
      </c>
      <c r="V645" s="42">
        <f t="shared" si="323"/>
        <v>0.61369525947394055</v>
      </c>
      <c r="W645" s="42">
        <f t="shared" si="324"/>
        <v>0.61151490020726085</v>
      </c>
      <c r="X645" s="42">
        <f t="shared" si="325"/>
        <v>2.1803592666796989E-3</v>
      </c>
      <c r="Y645" s="42">
        <f t="shared" si="299"/>
        <v>8.2391269389183019E-3</v>
      </c>
      <c r="Z645" s="10">
        <f t="shared" si="326"/>
        <v>14.796265500821587</v>
      </c>
      <c r="AA645">
        <f t="shared" si="304"/>
        <v>4733573.9632067978</v>
      </c>
      <c r="AB645" s="10">
        <f t="shared" si="305"/>
        <v>4.7335739632067977</v>
      </c>
      <c r="AC645" s="10">
        <f t="shared" si="306"/>
        <v>4.6325739632067977</v>
      </c>
      <c r="AD645" s="3">
        <f t="shared" si="307"/>
        <v>671.87439640417665</v>
      </c>
      <c r="AI645" s="94">
        <f t="shared" si="308"/>
        <v>0.61151490020726085</v>
      </c>
    </row>
    <row r="646" spans="2:35">
      <c r="B646" s="39">
        <f t="shared" si="309"/>
        <v>618</v>
      </c>
      <c r="C646" s="42">
        <f t="shared" si="310"/>
        <v>13.338129496403035</v>
      </c>
      <c r="D646" s="10">
        <f t="shared" si="311"/>
        <v>4.6618705035970542</v>
      </c>
      <c r="E646" s="40">
        <f t="shared" si="312"/>
        <v>40.676258992805892</v>
      </c>
      <c r="F646" s="40">
        <f t="shared" si="313"/>
        <v>50</v>
      </c>
      <c r="G646" s="3">
        <f t="shared" si="314"/>
        <v>165.97122302158652</v>
      </c>
      <c r="H646" s="3">
        <f t="shared" si="315"/>
        <v>116.21860174682885</v>
      </c>
      <c r="I646">
        <f t="shared" si="300"/>
        <v>1.1621860174682886E-4</v>
      </c>
      <c r="J646" s="4">
        <f t="shared" si="316"/>
        <v>1299.4868502878417</v>
      </c>
      <c r="K646" s="40">
        <f t="shared" si="317"/>
        <v>11.181401520547029</v>
      </c>
      <c r="L646" s="40">
        <f t="shared" si="301"/>
        <v>0</v>
      </c>
      <c r="M646" s="10">
        <f t="shared" si="318"/>
        <v>4.7335739632067977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13.563300747431319</v>
      </c>
      <c r="Q646" s="42">
        <f t="shared" si="320"/>
        <v>0.99433176348278551</v>
      </c>
      <c r="R646" s="4">
        <f t="shared" si="321"/>
        <v>110206.31250221346</v>
      </c>
      <c r="S646">
        <f t="shared" si="302"/>
        <v>1.1020631250221346E-4</v>
      </c>
      <c r="T646" s="41">
        <f t="shared" si="303"/>
        <v>5.5738212638561761E-4</v>
      </c>
      <c r="U646" s="42">
        <f t="shared" si="322"/>
        <v>0.19777073810084714</v>
      </c>
      <c r="V646" s="42">
        <f t="shared" si="323"/>
        <v>0.61333219936356986</v>
      </c>
      <c r="W646" s="42">
        <f t="shared" si="324"/>
        <v>0.61117471880854513</v>
      </c>
      <c r="X646" s="42">
        <f t="shared" si="325"/>
        <v>2.1574805550247378E-3</v>
      </c>
      <c r="Y646" s="42">
        <f t="shared" si="299"/>
        <v>8.2425600507686405E-3</v>
      </c>
      <c r="Z646" s="10">
        <f t="shared" si="326"/>
        <v>14.787987738713623</v>
      </c>
      <c r="AA646">
        <f t="shared" si="304"/>
        <v>4730982.2724039499</v>
      </c>
      <c r="AB646" s="10">
        <f t="shared" si="305"/>
        <v>4.7309822724039501</v>
      </c>
      <c r="AC646" s="10">
        <f t="shared" si="306"/>
        <v>4.6299822724039501</v>
      </c>
      <c r="AD646" s="3">
        <f t="shared" si="307"/>
        <v>671.49851666482232</v>
      </c>
      <c r="AI646" s="94">
        <f t="shared" si="308"/>
        <v>0.61117471880854513</v>
      </c>
    </row>
    <row r="647" spans="2:35">
      <c r="B647" s="39">
        <f t="shared" si="309"/>
        <v>619</v>
      </c>
      <c r="C647" s="42">
        <f t="shared" si="310"/>
        <v>13.359712230215985</v>
      </c>
      <c r="D647" s="10">
        <f t="shared" si="311"/>
        <v>4.6402877697841056</v>
      </c>
      <c r="E647" s="40">
        <f t="shared" si="312"/>
        <v>40.719424460431789</v>
      </c>
      <c r="F647" s="40">
        <f t="shared" si="313"/>
        <v>50</v>
      </c>
      <c r="G647" s="3">
        <f t="shared" si="314"/>
        <v>165.84172661870883</v>
      </c>
      <c r="H647" s="3">
        <f t="shared" si="315"/>
        <v>116.21860174682885</v>
      </c>
      <c r="I647">
        <f t="shared" si="300"/>
        <v>1.1621860174682886E-4</v>
      </c>
      <c r="J647" s="4">
        <f t="shared" si="316"/>
        <v>1302.2463331781719</v>
      </c>
      <c r="K647" s="40">
        <f t="shared" si="317"/>
        <v>11.205145420825071</v>
      </c>
      <c r="L647" s="40">
        <f t="shared" si="301"/>
        <v>0</v>
      </c>
      <c r="M647" s="10">
        <f t="shared" si="318"/>
        <v>4.7309822724039501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13.560931387297703</v>
      </c>
      <c r="Q647" s="42">
        <f t="shared" si="320"/>
        <v>0.99592330120217598</v>
      </c>
      <c r="R647" s="4">
        <f t="shared" si="321"/>
        <v>109662.68837533866</v>
      </c>
      <c r="S647">
        <f t="shared" si="302"/>
        <v>1.0966268837533866E-4</v>
      </c>
      <c r="T647" s="41">
        <f t="shared" si="303"/>
        <v>5.5792575051249235E-4</v>
      </c>
      <c r="U647" s="42">
        <f t="shared" si="322"/>
        <v>0.19679517742396399</v>
      </c>
      <c r="V647" s="42">
        <f t="shared" si="323"/>
        <v>0.61296736168890198</v>
      </c>
      <c r="W647" s="42">
        <f t="shared" si="324"/>
        <v>0.610832797468433</v>
      </c>
      <c r="X647" s="42">
        <f t="shared" si="325"/>
        <v>2.1345642204689819E-3</v>
      </c>
      <c r="Y647" s="42">
        <f t="shared" si="299"/>
        <v>8.2459572902399778E-3</v>
      </c>
      <c r="Z647" s="10">
        <f t="shared" si="326"/>
        <v>14.779667872768933</v>
      </c>
      <c r="AA647">
        <f t="shared" si="304"/>
        <v>4728377.3992789984</v>
      </c>
      <c r="AB647" s="10">
        <f t="shared" si="305"/>
        <v>4.7283773992789984</v>
      </c>
      <c r="AC647" s="10">
        <f t="shared" si="306"/>
        <v>4.6273773992789984</v>
      </c>
      <c r="AD647" s="3">
        <f t="shared" si="307"/>
        <v>671.12072505859294</v>
      </c>
      <c r="AI647" s="94">
        <f t="shared" si="308"/>
        <v>0.610832797468433</v>
      </c>
    </row>
    <row r="648" spans="2:35">
      <c r="B648" s="39">
        <f t="shared" si="309"/>
        <v>620</v>
      </c>
      <c r="C648" s="42">
        <f t="shared" si="310"/>
        <v>13.381294964028935</v>
      </c>
      <c r="D648" s="10">
        <f t="shared" si="311"/>
        <v>4.618705035971157</v>
      </c>
      <c r="E648" s="40">
        <f t="shared" si="312"/>
        <v>40.762589928057686</v>
      </c>
      <c r="F648" s="40">
        <f t="shared" si="313"/>
        <v>50</v>
      </c>
      <c r="G648" s="3">
        <f t="shared" si="314"/>
        <v>165.71223021583114</v>
      </c>
      <c r="H648" s="3">
        <f t="shared" si="315"/>
        <v>116.21860174682885</v>
      </c>
      <c r="I648">
        <f t="shared" si="300"/>
        <v>1.1621860174682886E-4</v>
      </c>
      <c r="J648" s="4">
        <f t="shared" si="316"/>
        <v>1305.0087428666889</v>
      </c>
      <c r="K648" s="40">
        <f t="shared" si="317"/>
        <v>11.228914504663599</v>
      </c>
      <c r="L648" s="40">
        <f t="shared" si="301"/>
        <v>0</v>
      </c>
      <c r="M648" s="10">
        <f t="shared" si="318"/>
        <v>4.7283773992789984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13.558549084863051</v>
      </c>
      <c r="Q648" s="42">
        <f t="shared" si="320"/>
        <v>0.99751511856241593</v>
      </c>
      <c r="R648" s="4">
        <f t="shared" si="321"/>
        <v>109119.29392842518</v>
      </c>
      <c r="S648">
        <f t="shared" si="302"/>
        <v>1.0911929392842517E-4</v>
      </c>
      <c r="T648" s="41">
        <f t="shared" si="303"/>
        <v>5.5846914495940583E-4</v>
      </c>
      <c r="U648" s="42">
        <f t="shared" si="322"/>
        <v>0.1958200289192554</v>
      </c>
      <c r="V648" s="42">
        <f t="shared" si="323"/>
        <v>0.61260074746364079</v>
      </c>
      <c r="W648" s="42">
        <f t="shared" si="324"/>
        <v>0.61048913698673979</v>
      </c>
      <c r="X648" s="42">
        <f t="shared" si="325"/>
        <v>2.1116104769010047E-3</v>
      </c>
      <c r="Y648" s="42">
        <f t="shared" si="299"/>
        <v>8.2493185884551738E-3</v>
      </c>
      <c r="Z648" s="10">
        <f t="shared" si="326"/>
        <v>14.771305922469185</v>
      </c>
      <c r="AA648">
        <f t="shared" si="304"/>
        <v>4725759.3499314729</v>
      </c>
      <c r="AB648" s="10">
        <f t="shared" si="305"/>
        <v>4.7257593499314732</v>
      </c>
      <c r="AC648" s="10">
        <f t="shared" si="306"/>
        <v>4.6247593499314732</v>
      </c>
      <c r="AD648" s="3">
        <f t="shared" si="307"/>
        <v>670.74102247011933</v>
      </c>
      <c r="AI648" s="94">
        <f t="shared" si="308"/>
        <v>0.61048913698673979</v>
      </c>
    </row>
    <row r="649" spans="2:35">
      <c r="B649" s="39">
        <f t="shared" si="309"/>
        <v>621</v>
      </c>
      <c r="C649" s="42">
        <f t="shared" si="310"/>
        <v>13.402877697841886</v>
      </c>
      <c r="D649" s="10">
        <f t="shared" si="311"/>
        <v>4.5971223021582084</v>
      </c>
      <c r="E649" s="40">
        <f t="shared" si="312"/>
        <v>40.805755395683583</v>
      </c>
      <c r="F649" s="40">
        <f t="shared" si="313"/>
        <v>50</v>
      </c>
      <c r="G649" s="3">
        <f t="shared" si="314"/>
        <v>165.58273381295345</v>
      </c>
      <c r="H649" s="3">
        <f t="shared" si="315"/>
        <v>116.21860174682885</v>
      </c>
      <c r="I649">
        <f t="shared" si="300"/>
        <v>1.1621860174682886E-4</v>
      </c>
      <c r="J649" s="4">
        <f t="shared" si="316"/>
        <v>1307.7740793533924</v>
      </c>
      <c r="K649" s="40">
        <f t="shared" si="317"/>
        <v>11.252708772062613</v>
      </c>
      <c r="L649" s="40">
        <f t="shared" si="301"/>
        <v>0</v>
      </c>
      <c r="M649" s="10">
        <f t="shared" si="318"/>
        <v>4.7257593499314732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13.556153831316449</v>
      </c>
      <c r="Q649" s="42">
        <f t="shared" si="320"/>
        <v>0.99910721718282924</v>
      </c>
      <c r="R649" s="4">
        <f t="shared" si="321"/>
        <v>108576.13029850247</v>
      </c>
      <c r="S649">
        <f t="shared" si="302"/>
        <v>1.0857613029850247E-4</v>
      </c>
      <c r="T649" s="41">
        <f t="shared" si="303"/>
        <v>5.5901230858932858E-4</v>
      </c>
      <c r="U649" s="42">
        <f t="shared" si="322"/>
        <v>0.19484529462717759</v>
      </c>
      <c r="V649" s="42">
        <f t="shared" si="323"/>
        <v>0.61223235770706497</v>
      </c>
      <c r="W649" s="42">
        <f t="shared" si="324"/>
        <v>0.61014373816817602</v>
      </c>
      <c r="X649" s="42">
        <f t="shared" si="325"/>
        <v>2.0886195388889472E-3</v>
      </c>
      <c r="Y649" s="42">
        <f t="shared" si="299"/>
        <v>8.2526438767416069E-3</v>
      </c>
      <c r="Z649" s="10">
        <f t="shared" si="326"/>
        <v>14.762901907414545</v>
      </c>
      <c r="AA649">
        <f t="shared" si="304"/>
        <v>4723128.1304980041</v>
      </c>
      <c r="AB649" s="10">
        <f t="shared" si="305"/>
        <v>4.7231281304980044</v>
      </c>
      <c r="AC649" s="10">
        <f t="shared" si="306"/>
        <v>4.6221281304980044</v>
      </c>
      <c r="AD649" s="3">
        <f t="shared" si="307"/>
        <v>670.35940978941323</v>
      </c>
      <c r="AI649" s="94">
        <f t="shared" si="308"/>
        <v>0.61014373816817602</v>
      </c>
    </row>
    <row r="650" spans="2:35">
      <c r="B650" s="39">
        <f t="shared" si="309"/>
        <v>622</v>
      </c>
      <c r="C650" s="42">
        <f t="shared" si="310"/>
        <v>13.424460431654836</v>
      </c>
      <c r="D650" s="10">
        <f t="shared" si="311"/>
        <v>4.5755395683452598</v>
      </c>
      <c r="E650" s="40">
        <f t="shared" si="312"/>
        <v>40.84892086330948</v>
      </c>
      <c r="F650" s="40">
        <f t="shared" si="313"/>
        <v>50</v>
      </c>
      <c r="G650" s="3">
        <f t="shared" si="314"/>
        <v>165.45323741007576</v>
      </c>
      <c r="H650" s="3">
        <f t="shared" si="315"/>
        <v>116.21860174682885</v>
      </c>
      <c r="I650">
        <f t="shared" si="300"/>
        <v>1.1621860174682886E-4</v>
      </c>
      <c r="J650" s="4">
        <f t="shared" si="316"/>
        <v>1310.5423426382827</v>
      </c>
      <c r="K650" s="40">
        <f t="shared" si="317"/>
        <v>11.276528223022114</v>
      </c>
      <c r="L650" s="40">
        <f t="shared" si="301"/>
        <v>0</v>
      </c>
      <c r="M650" s="10">
        <f t="shared" si="318"/>
        <v>4.7231281304980044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13.553745617794217</v>
      </c>
      <c r="Q650" s="42">
        <f t="shared" si="320"/>
        <v>1.0006995986854461</v>
      </c>
      <c r="R650" s="4">
        <f t="shared" si="321"/>
        <v>108033.1986226001</v>
      </c>
      <c r="S650">
        <f t="shared" si="302"/>
        <v>1.080331986226001E-4</v>
      </c>
      <c r="T650" s="41">
        <f t="shared" si="303"/>
        <v>5.5955524026523088E-4</v>
      </c>
      <c r="U650" s="42">
        <f t="shared" si="322"/>
        <v>0.193870976588187</v>
      </c>
      <c r="V650" s="42">
        <f t="shared" si="323"/>
        <v>0.61186219344386217</v>
      </c>
      <c r="W650" s="42">
        <f t="shared" si="324"/>
        <v>0.6097966018223463</v>
      </c>
      <c r="X650" s="42">
        <f t="shared" si="325"/>
        <v>2.0655916215158721E-3</v>
      </c>
      <c r="Y650" s="42">
        <f t="shared" si="299"/>
        <v>8.2559330866316689E-3</v>
      </c>
      <c r="Z650" s="10">
        <f t="shared" si="326"/>
        <v>14.754455847323191</v>
      </c>
      <c r="AA650">
        <f t="shared" si="304"/>
        <v>4720483.747152172</v>
      </c>
      <c r="AB650" s="10">
        <f t="shared" si="305"/>
        <v>4.7204837471521719</v>
      </c>
      <c r="AC650" s="10">
        <f t="shared" si="306"/>
        <v>4.6194837471521719</v>
      </c>
      <c r="AD650" s="3">
        <f t="shared" si="307"/>
        <v>669.97588791184512</v>
      </c>
      <c r="AI650" s="94">
        <f t="shared" si="308"/>
        <v>0.6097966018223463</v>
      </c>
    </row>
    <row r="651" spans="2:35">
      <c r="B651" s="39">
        <f t="shared" si="309"/>
        <v>623</v>
      </c>
      <c r="C651" s="42">
        <f t="shared" si="310"/>
        <v>13.446043165467787</v>
      </c>
      <c r="D651" s="10">
        <f t="shared" si="311"/>
        <v>4.5539568345323111</v>
      </c>
      <c r="E651" s="40">
        <f t="shared" si="312"/>
        <v>40.892086330935378</v>
      </c>
      <c r="F651" s="40">
        <f t="shared" si="313"/>
        <v>50</v>
      </c>
      <c r="G651" s="3">
        <f t="shared" si="314"/>
        <v>165.32374100719807</v>
      </c>
      <c r="H651" s="3">
        <f t="shared" si="315"/>
        <v>116.21860174682885</v>
      </c>
      <c r="I651">
        <f t="shared" si="300"/>
        <v>1.1621860174682886E-4</v>
      </c>
      <c r="J651" s="4">
        <f t="shared" si="316"/>
        <v>1313.3135327213595</v>
      </c>
      <c r="K651" s="40">
        <f t="shared" si="317"/>
        <v>11.300372857542099</v>
      </c>
      <c r="L651" s="40">
        <f t="shared" si="301"/>
        <v>0</v>
      </c>
      <c r="M651" s="10">
        <f t="shared" si="318"/>
        <v>4.7204837471521719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13.551324435379607</v>
      </c>
      <c r="Q651" s="42">
        <f t="shared" si="320"/>
        <v>1.002292264695021</v>
      </c>
      <c r="R651" s="4">
        <f t="shared" si="321"/>
        <v>107490.50003774755</v>
      </c>
      <c r="S651">
        <f t="shared" si="302"/>
        <v>1.0749050003774755E-4</v>
      </c>
      <c r="T651" s="41">
        <f t="shared" si="303"/>
        <v>5.6009793885008347E-4</v>
      </c>
      <c r="U651" s="42">
        <f t="shared" si="322"/>
        <v>0.19289707684273985</v>
      </c>
      <c r="V651" s="42">
        <f t="shared" si="323"/>
        <v>0.61149025570472049</v>
      </c>
      <c r="W651" s="42">
        <f t="shared" si="324"/>
        <v>0.60944772876372977</v>
      </c>
      <c r="X651" s="42">
        <f t="shared" si="325"/>
        <v>2.0425269409907187E-3</v>
      </c>
      <c r="Y651" s="42">
        <f t="shared" si="299"/>
        <v>8.2591861498642252E-3</v>
      </c>
      <c r="Z651" s="10">
        <f t="shared" si="326"/>
        <v>14.745967762032578</v>
      </c>
      <c r="AA651">
        <f t="shared" si="304"/>
        <v>4717826.2061048998</v>
      </c>
      <c r="AB651" s="10">
        <f t="shared" si="305"/>
        <v>4.7178262061048999</v>
      </c>
      <c r="AC651" s="10">
        <f t="shared" si="306"/>
        <v>4.6168262061048999</v>
      </c>
      <c r="AD651" s="3">
        <f t="shared" si="307"/>
        <v>669.59045773820151</v>
      </c>
      <c r="AI651" s="94">
        <f t="shared" si="308"/>
        <v>0.60944772876372977</v>
      </c>
    </row>
    <row r="652" spans="2:35">
      <c r="B652" s="39">
        <f t="shared" si="309"/>
        <v>624</v>
      </c>
      <c r="C652" s="42">
        <f t="shared" si="310"/>
        <v>13.467625899280737</v>
      </c>
      <c r="D652" s="10">
        <f t="shared" si="311"/>
        <v>4.5323741007193625</v>
      </c>
      <c r="E652" s="40">
        <f t="shared" si="312"/>
        <v>40.935251798561275</v>
      </c>
      <c r="F652" s="40">
        <f t="shared" si="313"/>
        <v>50</v>
      </c>
      <c r="G652" s="3">
        <f t="shared" si="314"/>
        <v>165.19424460432037</v>
      </c>
      <c r="H652" s="3">
        <f t="shared" si="315"/>
        <v>116.21860174682885</v>
      </c>
      <c r="I652">
        <f t="shared" si="300"/>
        <v>1.1621860174682886E-4</v>
      </c>
      <c r="J652" s="4">
        <f t="shared" si="316"/>
        <v>1316.0876496026231</v>
      </c>
      <c r="K652" s="40">
        <f t="shared" si="317"/>
        <v>11.324242675622569</v>
      </c>
      <c r="L652" s="40">
        <f t="shared" si="301"/>
        <v>0</v>
      </c>
      <c r="M652" s="10">
        <f t="shared" si="318"/>
        <v>4.7178262061048999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13.548890275102956</v>
      </c>
      <c r="Q652" s="42">
        <f t="shared" si="320"/>
        <v>1.0038852168390509</v>
      </c>
      <c r="R652" s="4">
        <f t="shared" si="321"/>
        <v>106948.03568097432</v>
      </c>
      <c r="S652">
        <f t="shared" si="302"/>
        <v>1.0694803568097432E-4</v>
      </c>
      <c r="T652" s="41">
        <f t="shared" si="303"/>
        <v>5.6064040320685674E-4</v>
      </c>
      <c r="U652" s="42">
        <f t="shared" si="322"/>
        <v>0.19192359743129248</v>
      </c>
      <c r="V652" s="42">
        <f t="shared" si="323"/>
        <v>0.6111165455257489</v>
      </c>
      <c r="W652" s="42">
        <f t="shared" si="324"/>
        <v>0.60909711981173276</v>
      </c>
      <c r="X652" s="42">
        <f t="shared" si="325"/>
        <v>2.0194257140161431E-3</v>
      </c>
      <c r="Y652" s="42">
        <f t="shared" si="299"/>
        <v>8.2624029983850763E-3</v>
      </c>
      <c r="Z652" s="10">
        <f t="shared" si="326"/>
        <v>14.737437671498924</v>
      </c>
      <c r="AA652">
        <f t="shared" si="304"/>
        <v>4715155.5136042954</v>
      </c>
      <c r="AB652" s="10">
        <f t="shared" si="305"/>
        <v>4.7151555136042953</v>
      </c>
      <c r="AC652" s="10">
        <f t="shared" si="306"/>
        <v>4.6141555136042953</v>
      </c>
      <c r="AD652" s="3">
        <f t="shared" si="307"/>
        <v>669.2031201746621</v>
      </c>
      <c r="AI652" s="94">
        <f t="shared" si="308"/>
        <v>0.60909711981173276</v>
      </c>
    </row>
    <row r="653" spans="2:35">
      <c r="B653" s="39">
        <f t="shared" si="309"/>
        <v>625</v>
      </c>
      <c r="C653" s="42">
        <f t="shared" si="310"/>
        <v>13.489208633093687</v>
      </c>
      <c r="D653" s="10">
        <f t="shared" si="311"/>
        <v>4.5107913669064139</v>
      </c>
      <c r="E653" s="40">
        <f t="shared" si="312"/>
        <v>40.978417266187172</v>
      </c>
      <c r="F653" s="40">
        <f t="shared" si="313"/>
        <v>50</v>
      </c>
      <c r="G653" s="3">
        <f t="shared" si="314"/>
        <v>165.06474820144268</v>
      </c>
      <c r="H653" s="3">
        <f t="shared" si="315"/>
        <v>116.21860174682885</v>
      </c>
      <c r="I653">
        <f t="shared" si="300"/>
        <v>1.1621860174682886E-4</v>
      </c>
      <c r="J653" s="4">
        <f t="shared" si="316"/>
        <v>1318.8646932820734</v>
      </c>
      <c r="K653" s="40">
        <f t="shared" si="317"/>
        <v>11.348137677263528</v>
      </c>
      <c r="L653" s="40">
        <f t="shared" si="301"/>
        <v>0</v>
      </c>
      <c r="M653" s="10">
        <f t="shared" si="318"/>
        <v>4.7151555136042953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13.546443127941338</v>
      </c>
      <c r="Q653" s="42">
        <f t="shared" si="320"/>
        <v>1.0054784567477937</v>
      </c>
      <c r="R653" s="4">
        <f t="shared" si="321"/>
        <v>106405.80668930999</v>
      </c>
      <c r="S653">
        <f t="shared" si="302"/>
        <v>1.0640580668930999E-4</v>
      </c>
      <c r="T653" s="41">
        <f t="shared" si="303"/>
        <v>5.6118263219852099E-4</v>
      </c>
      <c r="U653" s="42">
        <f t="shared" si="322"/>
        <v>0.19095054039430123</v>
      </c>
      <c r="V653" s="42">
        <f t="shared" si="323"/>
        <v>0.61074106394877459</v>
      </c>
      <c r="W653" s="42">
        <f t="shared" si="324"/>
        <v>0.60874477579066699</v>
      </c>
      <c r="X653" s="42">
        <f t="shared" si="325"/>
        <v>1.9962881581075953E-3</v>
      </c>
      <c r="Y653" s="42">
        <f t="shared" si="299"/>
        <v>8.2655835643479243E-3</v>
      </c>
      <c r="Z653" s="10">
        <f t="shared" si="326"/>
        <v>14.728865595797583</v>
      </c>
      <c r="AA653">
        <f t="shared" si="304"/>
        <v>4712471.6759357648</v>
      </c>
      <c r="AB653" s="10">
        <f t="shared" si="305"/>
        <v>4.712471675935765</v>
      </c>
      <c r="AC653" s="10">
        <f t="shared" si="306"/>
        <v>4.611471675935765</v>
      </c>
      <c r="AD653" s="3">
        <f t="shared" si="307"/>
        <v>668.81387613281584</v>
      </c>
      <c r="AI653" s="94">
        <f t="shared" si="308"/>
        <v>0.60874477579066699</v>
      </c>
    </row>
    <row r="654" spans="2:35">
      <c r="B654" s="39">
        <f t="shared" si="309"/>
        <v>626</v>
      </c>
      <c r="C654" s="42">
        <f t="shared" si="310"/>
        <v>13.510791366906638</v>
      </c>
      <c r="D654" s="10">
        <f t="shared" si="311"/>
        <v>4.4892086330934653</v>
      </c>
      <c r="E654" s="40">
        <f t="shared" si="312"/>
        <v>41.021582733813069</v>
      </c>
      <c r="F654" s="40">
        <f t="shared" si="313"/>
        <v>50</v>
      </c>
      <c r="G654" s="3">
        <f t="shared" si="314"/>
        <v>164.93525179856499</v>
      </c>
      <c r="H654" s="3">
        <f t="shared" si="315"/>
        <v>116.21860174682885</v>
      </c>
      <c r="I654">
        <f t="shared" si="300"/>
        <v>1.1621860174682886E-4</v>
      </c>
      <c r="J654" s="4">
        <f t="shared" si="316"/>
        <v>1321.6446637597101</v>
      </c>
      <c r="K654" s="40">
        <f t="shared" si="317"/>
        <v>11.372057862464969</v>
      </c>
      <c r="L654" s="40">
        <f t="shared" si="301"/>
        <v>0</v>
      </c>
      <c r="M654" s="10">
        <f t="shared" si="318"/>
        <v>4.712471675935765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13.543982984818474</v>
      </c>
      <c r="Q654" s="42">
        <f t="shared" si="320"/>
        <v>1.0070719860542865</v>
      </c>
      <c r="R654" s="4">
        <f t="shared" si="321"/>
        <v>105863.81419978403</v>
      </c>
      <c r="S654">
        <f t="shared" si="302"/>
        <v>1.0586381419978402E-4</v>
      </c>
      <c r="T654" s="41">
        <f t="shared" si="303"/>
        <v>5.6172462468804694E-4</v>
      </c>
      <c r="U654" s="42">
        <f t="shared" si="322"/>
        <v>0.18997790777222243</v>
      </c>
      <c r="V654" s="42">
        <f t="shared" si="323"/>
        <v>0.61036381202142176</v>
      </c>
      <c r="W654" s="42">
        <f t="shared" si="324"/>
        <v>0.60839069752976505</v>
      </c>
      <c r="X654" s="42">
        <f t="shared" si="325"/>
        <v>1.9731144916567134E-3</v>
      </c>
      <c r="Y654" s="42">
        <f t="shared" si="299"/>
        <v>8.2687277801154445E-3</v>
      </c>
      <c r="Z654" s="10">
        <f t="shared" si="326"/>
        <v>14.720251555123602</v>
      </c>
      <c r="AA654">
        <f t="shared" si="304"/>
        <v>4709774.6994221928</v>
      </c>
      <c r="AB654" s="10">
        <f t="shared" si="305"/>
        <v>4.7097746994221925</v>
      </c>
      <c r="AC654" s="10">
        <f t="shared" si="306"/>
        <v>4.6087746994221925</v>
      </c>
      <c r="AD654" s="3">
        <f t="shared" si="307"/>
        <v>668.42272652968711</v>
      </c>
      <c r="AI654" s="94">
        <f t="shared" si="308"/>
        <v>0.60839069752976505</v>
      </c>
    </row>
    <row r="655" spans="2:35">
      <c r="B655" s="39">
        <f t="shared" si="309"/>
        <v>627</v>
      </c>
      <c r="C655" s="42">
        <f t="shared" si="310"/>
        <v>13.532374100719588</v>
      </c>
      <c r="D655" s="10">
        <f t="shared" si="311"/>
        <v>4.4676258992805167</v>
      </c>
      <c r="E655" s="40">
        <f t="shared" si="312"/>
        <v>41.064748201438967</v>
      </c>
      <c r="F655" s="40">
        <f t="shared" si="313"/>
        <v>50</v>
      </c>
      <c r="G655" s="3">
        <f t="shared" si="314"/>
        <v>164.8057553956873</v>
      </c>
      <c r="H655" s="3">
        <f t="shared" si="315"/>
        <v>116.21860174682885</v>
      </c>
      <c r="I655">
        <f t="shared" si="300"/>
        <v>1.1621860174682886E-4</v>
      </c>
      <c r="J655" s="4">
        <f t="shared" si="316"/>
        <v>1324.4275610355337</v>
      </c>
      <c r="K655" s="40">
        <f t="shared" si="317"/>
        <v>11.396003231226899</v>
      </c>
      <c r="L655" s="40">
        <f t="shared" si="301"/>
        <v>0</v>
      </c>
      <c r="M655" s="10">
        <f t="shared" si="318"/>
        <v>4.7097746994221925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13.541509836604696</v>
      </c>
      <c r="Q655" s="42">
        <f t="shared" si="320"/>
        <v>1.0086658063943648</v>
      </c>
      <c r="R655" s="4">
        <f t="shared" si="321"/>
        <v>105322.05934942589</v>
      </c>
      <c r="S655">
        <f t="shared" si="302"/>
        <v>1.0532205934942589E-4</v>
      </c>
      <c r="T655" s="41">
        <f t="shared" si="303"/>
        <v>5.6226637953840511E-4</v>
      </c>
      <c r="U655" s="42">
        <f t="shared" si="322"/>
        <v>0.18900570160551225</v>
      </c>
      <c r="V655" s="42">
        <f t="shared" si="323"/>
        <v>0.6099847907967062</v>
      </c>
      <c r="W655" s="42">
        <f t="shared" si="324"/>
        <v>0.60803488586320409</v>
      </c>
      <c r="X655" s="42">
        <f t="shared" si="325"/>
        <v>1.9499049335021112E-3</v>
      </c>
      <c r="Y655" s="42">
        <f t="shared" si="299"/>
        <v>8.2718355782596797E-3</v>
      </c>
      <c r="Z655" s="10">
        <f t="shared" si="326"/>
        <v>14.711595569791097</v>
      </c>
      <c r="AA655">
        <f t="shared" si="304"/>
        <v>4707064.5904237414</v>
      </c>
      <c r="AB655" s="10">
        <f t="shared" si="305"/>
        <v>4.7070645904237418</v>
      </c>
      <c r="AC655" s="10">
        <f t="shared" si="306"/>
        <v>4.6060645904237418</v>
      </c>
      <c r="AD655" s="3">
        <f t="shared" si="307"/>
        <v>668.02967228770729</v>
      </c>
      <c r="AI655" s="94">
        <f t="shared" si="308"/>
        <v>0.60803488586320409</v>
      </c>
    </row>
    <row r="656" spans="2:35">
      <c r="B656" s="39">
        <f t="shared" si="309"/>
        <v>628</v>
      </c>
      <c r="C656" s="42">
        <f t="shared" si="310"/>
        <v>13.553956834532539</v>
      </c>
      <c r="D656" s="10">
        <f t="shared" si="311"/>
        <v>4.4460431654675681</v>
      </c>
      <c r="E656" s="40">
        <f t="shared" si="312"/>
        <v>41.107913669064864</v>
      </c>
      <c r="F656" s="40">
        <f t="shared" si="313"/>
        <v>50</v>
      </c>
      <c r="G656" s="3">
        <f t="shared" si="314"/>
        <v>164.67625899280961</v>
      </c>
      <c r="H656" s="3">
        <f t="shared" si="315"/>
        <v>116.21860174682885</v>
      </c>
      <c r="I656">
        <f t="shared" si="300"/>
        <v>1.1621860174682886E-4</v>
      </c>
      <c r="J656" s="4">
        <f t="shared" si="316"/>
        <v>1327.2133851095441</v>
      </c>
      <c r="K656" s="40">
        <f t="shared" si="317"/>
        <v>11.419973783549315</v>
      </c>
      <c r="L656" s="40">
        <f t="shared" si="301"/>
        <v>0</v>
      </c>
      <c r="M656" s="10">
        <f t="shared" si="318"/>
        <v>4.7070645904237418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13.539023674116571</v>
      </c>
      <c r="Q656" s="42">
        <f t="shared" si="320"/>
        <v>1.0102599194066797</v>
      </c>
      <c r="R656" s="4">
        <f t="shared" si="321"/>
        <v>104780.54327526517</v>
      </c>
      <c r="S656">
        <f t="shared" si="302"/>
        <v>1.0478054327526517E-4</v>
      </c>
      <c r="T656" s="41">
        <f t="shared" si="303"/>
        <v>5.628078956125659E-4</v>
      </c>
      <c r="U656" s="42">
        <f t="shared" si="322"/>
        <v>0.18803392393462709</v>
      </c>
      <c r="V656" s="42">
        <f t="shared" si="323"/>
        <v>0.60960400133361081</v>
      </c>
      <c r="W656" s="42">
        <f t="shared" si="324"/>
        <v>0.60767734163007914</v>
      </c>
      <c r="X656" s="42">
        <f t="shared" si="325"/>
        <v>1.9266597035316746E-3</v>
      </c>
      <c r="Y656" s="42">
        <f t="shared" si="299"/>
        <v>8.2749068915633824E-3</v>
      </c>
      <c r="Z656" s="10">
        <f t="shared" si="326"/>
        <v>14.702897660234294</v>
      </c>
      <c r="AA656">
        <f t="shared" si="304"/>
        <v>4704341.3553381767</v>
      </c>
      <c r="AB656" s="10">
        <f t="shared" si="305"/>
        <v>4.704341355338177</v>
      </c>
      <c r="AC656" s="10">
        <f t="shared" si="306"/>
        <v>4.603341355338177</v>
      </c>
      <c r="AD656" s="3">
        <f t="shared" si="307"/>
        <v>667.63471433476093</v>
      </c>
      <c r="AI656" s="94">
        <f t="shared" si="308"/>
        <v>0.60767734163007914</v>
      </c>
    </row>
    <row r="657" spans="2:35">
      <c r="B657" s="39">
        <f t="shared" si="309"/>
        <v>629</v>
      </c>
      <c r="C657" s="42">
        <f t="shared" si="310"/>
        <v>13.575539568345489</v>
      </c>
      <c r="D657" s="10">
        <f t="shared" si="311"/>
        <v>4.4244604316546194</v>
      </c>
      <c r="E657" s="40">
        <f t="shared" si="312"/>
        <v>41.151079136690761</v>
      </c>
      <c r="F657" s="40">
        <f t="shared" si="313"/>
        <v>50</v>
      </c>
      <c r="G657" s="3">
        <f t="shared" si="314"/>
        <v>164.54676258993192</v>
      </c>
      <c r="H657" s="3">
        <f t="shared" si="315"/>
        <v>116.21860174682885</v>
      </c>
      <c r="I657">
        <f t="shared" si="300"/>
        <v>1.1621860174682886E-4</v>
      </c>
      <c r="J657" s="4">
        <f t="shared" si="316"/>
        <v>1330.0021359817408</v>
      </c>
      <c r="K657" s="40">
        <f t="shared" si="317"/>
        <v>11.443969519432214</v>
      </c>
      <c r="L657" s="40">
        <f t="shared" si="301"/>
        <v>0</v>
      </c>
      <c r="M657" s="10">
        <f t="shared" si="318"/>
        <v>4.704341355338177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13.53652448811698</v>
      </c>
      <c r="Q657" s="42">
        <f t="shared" si="320"/>
        <v>1.011854326732718</v>
      </c>
      <c r="R657" s="4">
        <f t="shared" si="321"/>
        <v>104239.26711433135</v>
      </c>
      <c r="S657">
        <f t="shared" si="302"/>
        <v>1.0423926711433135E-4</v>
      </c>
      <c r="T657" s="41">
        <f t="shared" si="303"/>
        <v>5.6334917177349971E-4</v>
      </c>
      <c r="U657" s="42">
        <f t="shared" si="322"/>
        <v>0.18706257680002333</v>
      </c>
      <c r="V657" s="42">
        <f t="shared" si="323"/>
        <v>0.60922144469650175</v>
      </c>
      <c r="W657" s="42">
        <f t="shared" si="324"/>
        <v>0.60731806567444657</v>
      </c>
      <c r="X657" s="42">
        <f t="shared" si="325"/>
        <v>1.9033790220551738E-3</v>
      </c>
      <c r="Y657" s="42">
        <f t="shared" si="299"/>
        <v>8.2779416530203744E-3</v>
      </c>
      <c r="Z657" s="10">
        <f t="shared" si="326"/>
        <v>14.694157847006839</v>
      </c>
      <c r="AA657">
        <f t="shared" si="304"/>
        <v>4701605.0006006546</v>
      </c>
      <c r="AB657" s="10">
        <f t="shared" si="305"/>
        <v>4.7016050006006544</v>
      </c>
      <c r="AC657" s="10">
        <f t="shared" si="306"/>
        <v>4.6006050006006545</v>
      </c>
      <c r="AD657" s="3">
        <f t="shared" si="307"/>
        <v>667.23785360415582</v>
      </c>
      <c r="AI657" s="94">
        <f t="shared" si="308"/>
        <v>0.60731806567444657</v>
      </c>
    </row>
    <row r="658" spans="2:35">
      <c r="B658" s="39">
        <f t="shared" si="309"/>
        <v>630</v>
      </c>
      <c r="C658" s="42">
        <f t="shared" si="310"/>
        <v>13.597122302158439</v>
      </c>
      <c r="D658" s="10">
        <f t="shared" si="311"/>
        <v>4.4028776978416708</v>
      </c>
      <c r="E658" s="40">
        <f t="shared" si="312"/>
        <v>41.194244604316658</v>
      </c>
      <c r="F658" s="40">
        <f t="shared" si="313"/>
        <v>50</v>
      </c>
      <c r="G658" s="3">
        <f t="shared" si="314"/>
        <v>164.41726618705422</v>
      </c>
      <c r="H658" s="3">
        <f t="shared" si="315"/>
        <v>116.21860174682885</v>
      </c>
      <c r="I658">
        <f t="shared" si="300"/>
        <v>1.1621860174682886E-4</v>
      </c>
      <c r="J658" s="4">
        <f t="shared" si="316"/>
        <v>1332.7938136521243</v>
      </c>
      <c r="K658" s="40">
        <f t="shared" si="317"/>
        <v>11.467990438875599</v>
      </c>
      <c r="L658" s="40">
        <f t="shared" si="301"/>
        <v>0</v>
      </c>
      <c r="M658" s="10">
        <f t="shared" si="318"/>
        <v>4.7016050006006544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13.534012269314724</v>
      </c>
      <c r="Q658" s="42">
        <f t="shared" si="320"/>
        <v>1.0134490300168197</v>
      </c>
      <c r="R658" s="4">
        <f t="shared" si="321"/>
        <v>103698.23200365393</v>
      </c>
      <c r="S658">
        <f t="shared" si="302"/>
        <v>1.0369823200365393E-4</v>
      </c>
      <c r="T658" s="41">
        <f t="shared" si="303"/>
        <v>5.6389020688417705E-4</v>
      </c>
      <c r="U658" s="42">
        <f t="shared" si="322"/>
        <v>0.18609166224215715</v>
      </c>
      <c r="V658" s="42">
        <f t="shared" si="323"/>
        <v>0.60883712195594741</v>
      </c>
      <c r="W658" s="42">
        <f t="shared" si="324"/>
        <v>0.60695705884529538</v>
      </c>
      <c r="X658" s="42">
        <f t="shared" si="325"/>
        <v>1.8800631106520305E-3</v>
      </c>
      <c r="Y658" s="42">
        <f t="shared" si="299"/>
        <v>8.2809397958372496E-3</v>
      </c>
      <c r="Z658" s="10">
        <f t="shared" si="326"/>
        <v>14.685376150783469</v>
      </c>
      <c r="AA658">
        <f t="shared" si="304"/>
        <v>4698855.5326842461</v>
      </c>
      <c r="AB658" s="10">
        <f t="shared" si="305"/>
        <v>4.6988555326842461</v>
      </c>
      <c r="AC658" s="10">
        <f t="shared" si="306"/>
        <v>4.5978555326842461</v>
      </c>
      <c r="AD658" s="3">
        <f t="shared" si="307"/>
        <v>666.83909103469853</v>
      </c>
      <c r="AI658" s="94">
        <f t="shared" si="308"/>
        <v>0.60695705884529538</v>
      </c>
    </row>
    <row r="659" spans="2:35">
      <c r="B659" s="39">
        <f t="shared" si="309"/>
        <v>631</v>
      </c>
      <c r="C659" s="42">
        <f t="shared" si="310"/>
        <v>13.61870503597139</v>
      </c>
      <c r="D659" s="10">
        <f t="shared" si="311"/>
        <v>4.3812949640287222</v>
      </c>
      <c r="E659" s="40">
        <f t="shared" si="312"/>
        <v>41.237410071942556</v>
      </c>
      <c r="F659" s="40">
        <f t="shared" si="313"/>
        <v>50</v>
      </c>
      <c r="G659" s="3">
        <f t="shared" si="314"/>
        <v>164.28776978417653</v>
      </c>
      <c r="H659" s="3">
        <f t="shared" si="315"/>
        <v>116.21860174682885</v>
      </c>
      <c r="I659">
        <f t="shared" si="300"/>
        <v>1.1621860174682886E-4</v>
      </c>
      <c r="J659" s="4">
        <f t="shared" si="316"/>
        <v>1335.5884181206945</v>
      </c>
      <c r="K659" s="40">
        <f t="shared" si="317"/>
        <v>11.492036541879472</v>
      </c>
      <c r="L659" s="40">
        <f t="shared" si="301"/>
        <v>0</v>
      </c>
      <c r="M659" s="10">
        <f t="shared" si="318"/>
        <v>4.6988555326842461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13.531487008364811</v>
      </c>
      <c r="Q659" s="42">
        <f t="shared" si="320"/>
        <v>1.0150440309061979</v>
      </c>
      <c r="R659" s="4">
        <f t="shared" si="321"/>
        <v>103157.43908026245</v>
      </c>
      <c r="S659">
        <f t="shared" si="302"/>
        <v>1.0315743908026245E-4</v>
      </c>
      <c r="T659" s="41">
        <f t="shared" si="303"/>
        <v>5.6443099980756854E-4</v>
      </c>
      <c r="U659" s="42">
        <f t="shared" si="322"/>
        <v>0.18512118230148497</v>
      </c>
      <c r="V659" s="42">
        <f t="shared" si="323"/>
        <v>0.6084510341875401</v>
      </c>
      <c r="W659" s="42">
        <f t="shared" si="324"/>
        <v>0.60659432199661689</v>
      </c>
      <c r="X659" s="42">
        <f t="shared" si="325"/>
        <v>1.8567121909232043E-3</v>
      </c>
      <c r="Y659" s="42">
        <f t="shared" si="299"/>
        <v>8.283901253433092E-3</v>
      </c>
      <c r="Z659" s="10">
        <f t="shared" si="326"/>
        <v>14.676552592358185</v>
      </c>
      <c r="AA659">
        <f t="shared" si="304"/>
        <v>4696092.9580993596</v>
      </c>
      <c r="AB659" s="10">
        <f t="shared" si="305"/>
        <v>4.69609295809936</v>
      </c>
      <c r="AC659" s="10">
        <f t="shared" si="306"/>
        <v>4.59509295809936</v>
      </c>
      <c r="AD659" s="3">
        <f t="shared" si="307"/>
        <v>666.43842757061054</v>
      </c>
      <c r="AI659" s="94">
        <f t="shared" si="308"/>
        <v>0.60659432199661689</v>
      </c>
    </row>
    <row r="660" spans="2:35">
      <c r="B660" s="39">
        <f t="shared" si="309"/>
        <v>632</v>
      </c>
      <c r="C660" s="42">
        <f t="shared" si="310"/>
        <v>13.64028776978434</v>
      </c>
      <c r="D660" s="10">
        <f t="shared" si="311"/>
        <v>4.3597122302157736</v>
      </c>
      <c r="E660" s="40">
        <f t="shared" si="312"/>
        <v>41.280575539568453</v>
      </c>
      <c r="F660" s="40">
        <f t="shared" si="313"/>
        <v>50</v>
      </c>
      <c r="G660" s="3">
        <f t="shared" si="314"/>
        <v>164.15827338129884</v>
      </c>
      <c r="H660" s="3">
        <f t="shared" si="315"/>
        <v>116.21860174682885</v>
      </c>
      <c r="I660">
        <f t="shared" si="300"/>
        <v>1.1621860174682886E-4</v>
      </c>
      <c r="J660" s="4">
        <f t="shared" si="316"/>
        <v>1338.3859493874515</v>
      </c>
      <c r="K660" s="40">
        <f t="shared" si="317"/>
        <v>11.516107828443831</v>
      </c>
      <c r="L660" s="40">
        <f t="shared" si="301"/>
        <v>0</v>
      </c>
      <c r="M660" s="10">
        <f t="shared" si="318"/>
        <v>4.69609295809936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13.528948695867705</v>
      </c>
      <c r="Q660" s="42">
        <f t="shared" si="320"/>
        <v>1.0166393310509565</v>
      </c>
      <c r="R660" s="4">
        <f t="shared" si="321"/>
        <v>102616.88948118637</v>
      </c>
      <c r="S660">
        <f t="shared" si="302"/>
        <v>1.0261688948118637E-4</v>
      </c>
      <c r="T660" s="41">
        <f t="shared" si="303"/>
        <v>5.6497154940664469E-4</v>
      </c>
      <c r="U660" s="42">
        <f t="shared" si="322"/>
        <v>0.184151139018463</v>
      </c>
      <c r="V660" s="42">
        <f t="shared" si="323"/>
        <v>0.60806318247325652</v>
      </c>
      <c r="W660" s="42">
        <f t="shared" si="324"/>
        <v>0.60622985598732804</v>
      </c>
      <c r="X660" s="42">
        <f t="shared" si="325"/>
        <v>1.8333264859284881E-3</v>
      </c>
      <c r="Y660" s="42">
        <f t="shared" si="299"/>
        <v>8.286825959441484E-3</v>
      </c>
      <c r="Z660" s="10">
        <f t="shared" si="326"/>
        <v>14.667687192646486</v>
      </c>
      <c r="AA660">
        <f t="shared" si="304"/>
        <v>4693317.2833944447</v>
      </c>
      <c r="AB660" s="10">
        <f t="shared" si="305"/>
        <v>4.6933172833944443</v>
      </c>
      <c r="AC660" s="10">
        <f t="shared" si="306"/>
        <v>4.5923172833944443</v>
      </c>
      <c r="AD660" s="3">
        <f t="shared" si="307"/>
        <v>666.0358641616308</v>
      </c>
      <c r="AI660" s="94">
        <f t="shared" si="308"/>
        <v>0.60622985598732804</v>
      </c>
    </row>
    <row r="661" spans="2:35">
      <c r="B661" s="39">
        <f t="shared" si="309"/>
        <v>633</v>
      </c>
      <c r="C661" s="42">
        <f t="shared" si="310"/>
        <v>13.66187050359729</v>
      </c>
      <c r="D661" s="10">
        <f t="shared" si="311"/>
        <v>4.338129496402825</v>
      </c>
      <c r="E661" s="40">
        <f t="shared" si="312"/>
        <v>41.32374100719435</v>
      </c>
      <c r="F661" s="40">
        <f t="shared" si="313"/>
        <v>50</v>
      </c>
      <c r="G661" s="3">
        <f t="shared" si="314"/>
        <v>164.02877697842115</v>
      </c>
      <c r="H661" s="3">
        <f t="shared" si="315"/>
        <v>116.21860174682885</v>
      </c>
      <c r="I661">
        <f t="shared" si="300"/>
        <v>1.1621860174682886E-4</v>
      </c>
      <c r="J661" s="4">
        <f t="shared" si="316"/>
        <v>1341.1864074523951</v>
      </c>
      <c r="K661" s="40">
        <f t="shared" si="317"/>
        <v>11.540204298568673</v>
      </c>
      <c r="L661" s="40">
        <f t="shared" si="301"/>
        <v>0</v>
      </c>
      <c r="M661" s="10">
        <f t="shared" si="318"/>
        <v>4.6933172833944443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13.526397322369766</v>
      </c>
      <c r="Q661" s="42">
        <f t="shared" si="320"/>
        <v>1.0182349321041102</v>
      </c>
      <c r="R661" s="4">
        <f t="shared" si="321"/>
        <v>102076.58434345528</v>
      </c>
      <c r="S661">
        <f t="shared" si="302"/>
        <v>1.0207658434345529E-4</v>
      </c>
      <c r="T661" s="41">
        <f t="shared" si="303"/>
        <v>5.6551185454437568E-4</v>
      </c>
      <c r="U661" s="42">
        <f t="shared" si="322"/>
        <v>0.18318153443354768</v>
      </c>
      <c r="V661" s="42">
        <f t="shared" si="323"/>
        <v>0.60767356790025917</v>
      </c>
      <c r="W661" s="42">
        <f t="shared" si="324"/>
        <v>0.60586366168136463</v>
      </c>
      <c r="X661" s="42">
        <f t="shared" si="325"/>
        <v>1.8099062188945414E-3</v>
      </c>
      <c r="Y661" s="42">
        <f t="shared" si="299"/>
        <v>8.2897138477104615E-3</v>
      </c>
      <c r="Z661" s="10">
        <f t="shared" si="326"/>
        <v>14.658779972683964</v>
      </c>
      <c r="AA661">
        <f t="shared" si="304"/>
        <v>4690528.5151555501</v>
      </c>
      <c r="AB661" s="10">
        <f t="shared" si="305"/>
        <v>4.6905285151555498</v>
      </c>
      <c r="AC661" s="10">
        <f t="shared" si="306"/>
        <v>4.5895285151555498</v>
      </c>
      <c r="AD661" s="3">
        <f t="shared" si="307"/>
        <v>665.63140176295144</v>
      </c>
      <c r="AI661" s="94">
        <f t="shared" si="308"/>
        <v>0.60586366168136463</v>
      </c>
    </row>
    <row r="662" spans="2:35">
      <c r="B662" s="39">
        <f t="shared" si="309"/>
        <v>634</v>
      </c>
      <c r="C662" s="42">
        <f t="shared" si="310"/>
        <v>13.683453237410241</v>
      </c>
      <c r="D662" s="10">
        <f t="shared" si="311"/>
        <v>4.3165467625898764</v>
      </c>
      <c r="E662" s="40">
        <f t="shared" si="312"/>
        <v>41.366906474820247</v>
      </c>
      <c r="F662" s="40">
        <f t="shared" si="313"/>
        <v>50</v>
      </c>
      <c r="G662" s="3">
        <f t="shared" si="314"/>
        <v>163.89928057554346</v>
      </c>
      <c r="H662" s="3">
        <f t="shared" si="315"/>
        <v>116.21860174682885</v>
      </c>
      <c r="I662">
        <f t="shared" si="300"/>
        <v>1.1621860174682886E-4</v>
      </c>
      <c r="J662" s="4">
        <f t="shared" si="316"/>
        <v>1343.9897923155254</v>
      </c>
      <c r="K662" s="40">
        <f t="shared" si="317"/>
        <v>11.564325952254004</v>
      </c>
      <c r="L662" s="40">
        <f t="shared" si="301"/>
        <v>0</v>
      </c>
      <c r="M662" s="10">
        <f t="shared" si="318"/>
        <v>4.6905285151555498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13.523832878362642</v>
      </c>
      <c r="Q662" s="42">
        <f t="shared" si="320"/>
        <v>1.0198308357216033</v>
      </c>
      <c r="R662" s="4">
        <f t="shared" si="321"/>
        <v>101536.5248040986</v>
      </c>
      <c r="S662">
        <f t="shared" si="302"/>
        <v>1.015365248040986E-4</v>
      </c>
      <c r="T662" s="41">
        <f t="shared" si="303"/>
        <v>5.6605191408373246E-4</v>
      </c>
      <c r="U662" s="42">
        <f t="shared" si="322"/>
        <v>0.18221237058719511</v>
      </c>
      <c r="V662" s="42">
        <f t="shared" si="323"/>
        <v>0.60728219156178287</v>
      </c>
      <c r="W662" s="42">
        <f t="shared" si="324"/>
        <v>0.60549573994762318</v>
      </c>
      <c r="X662" s="42">
        <f t="shared" si="325"/>
        <v>1.7864516141596898E-3</v>
      </c>
      <c r="Y662" s="42">
        <f t="shared" si="299"/>
        <v>8.2925648523039745E-3</v>
      </c>
      <c r="Z662" s="10">
        <f t="shared" si="326"/>
        <v>14.649830953627529</v>
      </c>
      <c r="AA662">
        <f t="shared" si="304"/>
        <v>4687726.6600067103</v>
      </c>
      <c r="AB662" s="10">
        <f t="shared" si="305"/>
        <v>4.6877266600067102</v>
      </c>
      <c r="AC662" s="10">
        <f t="shared" si="306"/>
        <v>4.5867266600067103</v>
      </c>
      <c r="AD662" s="3">
        <f t="shared" si="307"/>
        <v>665.22504133527343</v>
      </c>
      <c r="AI662" s="94">
        <f t="shared" si="308"/>
        <v>0.60549573994762318</v>
      </c>
    </row>
    <row r="663" spans="2:35">
      <c r="B663" s="39">
        <f t="shared" si="309"/>
        <v>635</v>
      </c>
      <c r="C663" s="42">
        <f t="shared" si="310"/>
        <v>13.705035971223191</v>
      </c>
      <c r="D663" s="10">
        <f t="shared" si="311"/>
        <v>4.2949640287769277</v>
      </c>
      <c r="E663" s="40">
        <f t="shared" si="312"/>
        <v>41.410071942446145</v>
      </c>
      <c r="F663" s="40">
        <f t="shared" si="313"/>
        <v>50</v>
      </c>
      <c r="G663" s="3">
        <f t="shared" si="314"/>
        <v>163.76978417266577</v>
      </c>
      <c r="H663" s="3">
        <f t="shared" si="315"/>
        <v>116.21860174682885</v>
      </c>
      <c r="I663">
        <f t="shared" si="300"/>
        <v>1.1621860174682886E-4</v>
      </c>
      <c r="J663" s="4">
        <f t="shared" si="316"/>
        <v>1346.7961039768422</v>
      </c>
      <c r="K663" s="40">
        <f t="shared" si="317"/>
        <v>11.588472789499818</v>
      </c>
      <c r="L663" s="40">
        <f t="shared" si="301"/>
        <v>0</v>
      </c>
      <c r="M663" s="10">
        <f t="shared" si="318"/>
        <v>4.6877266600067102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13.521255354283399</v>
      </c>
      <c r="Q663" s="42">
        <f t="shared" si="320"/>
        <v>1.0214270435623281</v>
      </c>
      <c r="R663" s="4">
        <f t="shared" si="321"/>
        <v>100996.7120001459</v>
      </c>
      <c r="S663">
        <f t="shared" si="302"/>
        <v>1.009967120001459E-4</v>
      </c>
      <c r="T663" s="41">
        <f t="shared" si="303"/>
        <v>5.665917268876851E-4</v>
      </c>
      <c r="U663" s="42">
        <f t="shared" si="322"/>
        <v>0.1812436495198618</v>
      </c>
      <c r="V663" s="42">
        <f t="shared" si="323"/>
        <v>0.60688905455660958</v>
      </c>
      <c r="W663" s="42">
        <f t="shared" si="324"/>
        <v>0.6051260916600113</v>
      </c>
      <c r="X663" s="42">
        <f t="shared" si="325"/>
        <v>1.7629628965982747E-3</v>
      </c>
      <c r="Y663" s="42">
        <f t="shared" si="299"/>
        <v>8.2953789075024317E-3</v>
      </c>
      <c r="Z663" s="10">
        <f t="shared" si="326"/>
        <v>14.640840156755088</v>
      </c>
      <c r="AA663">
        <f t="shared" si="304"/>
        <v>4684911.7246098397</v>
      </c>
      <c r="AB663" s="10">
        <f t="shared" si="305"/>
        <v>4.6849117246098393</v>
      </c>
      <c r="AC663" s="10">
        <f t="shared" si="306"/>
        <v>4.5839117246098393</v>
      </c>
      <c r="AD663" s="3">
        <f t="shared" si="307"/>
        <v>664.81678384479187</v>
      </c>
      <c r="AI663" s="94">
        <f t="shared" si="308"/>
        <v>0.6051260916600113</v>
      </c>
    </row>
    <row r="664" spans="2:35">
      <c r="B664" s="39">
        <f t="shared" si="309"/>
        <v>636</v>
      </c>
      <c r="C664" s="42">
        <f t="shared" si="310"/>
        <v>13.726618705036142</v>
      </c>
      <c r="D664" s="10">
        <f t="shared" si="311"/>
        <v>4.2733812949639791</v>
      </c>
      <c r="E664" s="40">
        <f t="shared" si="312"/>
        <v>41.453237410072042</v>
      </c>
      <c r="F664" s="40">
        <f t="shared" si="313"/>
        <v>50</v>
      </c>
      <c r="G664" s="3">
        <f t="shared" si="314"/>
        <v>163.64028776978807</v>
      </c>
      <c r="H664" s="3">
        <f t="shared" si="315"/>
        <v>116.21860174682885</v>
      </c>
      <c r="I664">
        <f t="shared" si="300"/>
        <v>1.1621860174682886E-4</v>
      </c>
      <c r="J664" s="4">
        <f t="shared" si="316"/>
        <v>1349.6053424363458</v>
      </c>
      <c r="K664" s="40">
        <f t="shared" si="317"/>
        <v>11.61264481030612</v>
      </c>
      <c r="L664" s="40">
        <f t="shared" si="301"/>
        <v>0</v>
      </c>
      <c r="M664" s="10">
        <f t="shared" si="318"/>
        <v>4.6849117246098393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13.518664740514229</v>
      </c>
      <c r="Q664" s="42">
        <f t="shared" si="320"/>
        <v>1.023023557288145</v>
      </c>
      <c r="R664" s="4">
        <f t="shared" si="321"/>
        <v>100457.14706862667</v>
      </c>
      <c r="S664">
        <f t="shared" si="302"/>
        <v>1.0045714706862666E-4</v>
      </c>
      <c r="T664" s="41">
        <f t="shared" si="303"/>
        <v>5.6713129181920434E-4</v>
      </c>
      <c r="U664" s="42">
        <f t="shared" si="322"/>
        <v>0.18027537327200399</v>
      </c>
      <c r="V664" s="42">
        <f t="shared" si="323"/>
        <v>0.60649415798936868</v>
      </c>
      <c r="W664" s="42">
        <f t="shared" si="324"/>
        <v>0.6047547176974345</v>
      </c>
      <c r="X664" s="42">
        <f t="shared" si="325"/>
        <v>1.73944029193418E-3</v>
      </c>
      <c r="Y664" s="42">
        <f t="shared" si="299"/>
        <v>8.2981559478037432E-3</v>
      </c>
      <c r="Z664" s="10">
        <f t="shared" si="326"/>
        <v>14.631807603466026</v>
      </c>
      <c r="AA664">
        <f t="shared" si="304"/>
        <v>4682083.7156648897</v>
      </c>
      <c r="AB664" s="10">
        <f t="shared" si="305"/>
        <v>4.6820837156648896</v>
      </c>
      <c r="AC664" s="10">
        <f t="shared" si="306"/>
        <v>4.5810837156648896</v>
      </c>
      <c r="AD664" s="3">
        <f t="shared" si="307"/>
        <v>664.40663026321818</v>
      </c>
      <c r="AI664" s="94">
        <f t="shared" si="308"/>
        <v>0.6047547176974345</v>
      </c>
    </row>
    <row r="665" spans="2:35">
      <c r="B665" s="39">
        <f t="shared" si="309"/>
        <v>637</v>
      </c>
      <c r="C665" s="42">
        <f t="shared" si="310"/>
        <v>13.748201438849092</v>
      </c>
      <c r="D665" s="10">
        <f t="shared" si="311"/>
        <v>4.2517985611510305</v>
      </c>
      <c r="E665" s="40">
        <f t="shared" si="312"/>
        <v>41.496402877697939</v>
      </c>
      <c r="F665" s="40">
        <f t="shared" si="313"/>
        <v>50</v>
      </c>
      <c r="G665" s="3">
        <f t="shared" si="314"/>
        <v>163.51079136691038</v>
      </c>
      <c r="H665" s="3">
        <f t="shared" si="315"/>
        <v>116.21860174682885</v>
      </c>
      <c r="I665">
        <f t="shared" si="300"/>
        <v>1.1621860174682886E-4</v>
      </c>
      <c r="J665" s="4">
        <f t="shared" si="316"/>
        <v>1352.417507694036</v>
      </c>
      <c r="K665" s="40">
        <f t="shared" si="317"/>
        <v>11.636842014672906</v>
      </c>
      <c r="L665" s="40">
        <f t="shared" si="301"/>
        <v>0</v>
      </c>
      <c r="M665" s="10">
        <f t="shared" si="318"/>
        <v>4.6820837156648896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13.516061027382358</v>
      </c>
      <c r="Q665" s="42">
        <f t="shared" si="320"/>
        <v>1.0246203785639016</v>
      </c>
      <c r="R665" s="4">
        <f t="shared" si="321"/>
        <v>99917.831146570461</v>
      </c>
      <c r="S665">
        <f t="shared" si="302"/>
        <v>9.9917831146570458E-5</v>
      </c>
      <c r="T665" s="41">
        <f t="shared" si="303"/>
        <v>5.6767060774126057E-4</v>
      </c>
      <c r="U665" s="42">
        <f t="shared" si="322"/>
        <v>0.17930754388407802</v>
      </c>
      <c r="V665" s="42">
        <f t="shared" si="323"/>
        <v>0.6060975029703054</v>
      </c>
      <c r="W665" s="42">
        <f t="shared" si="324"/>
        <v>0.60438161894381592</v>
      </c>
      <c r="X665" s="42">
        <f t="shared" si="325"/>
        <v>1.7158840264894781E-3</v>
      </c>
      <c r="Y665" s="42">
        <f t="shared" si="299"/>
        <v>8.300895907923973E-3</v>
      </c>
      <c r="Z665" s="10">
        <f t="shared" si="326"/>
        <v>14.622733315281053</v>
      </c>
      <c r="AA665">
        <f t="shared" si="304"/>
        <v>4679242.6399097936</v>
      </c>
      <c r="AB665" s="10">
        <f t="shared" si="305"/>
        <v>4.6792426399097939</v>
      </c>
      <c r="AC665" s="10">
        <f t="shared" si="306"/>
        <v>4.578242639909794</v>
      </c>
      <c r="AD665" s="3">
        <f t="shared" si="307"/>
        <v>663.9945815677728</v>
      </c>
      <c r="AI665" s="94">
        <f t="shared" si="308"/>
        <v>0.60438161894381592</v>
      </c>
    </row>
    <row r="666" spans="2:35">
      <c r="B666" s="39">
        <f t="shared" si="309"/>
        <v>638</v>
      </c>
      <c r="C666" s="42">
        <f t="shared" si="310"/>
        <v>13.769784172662042</v>
      </c>
      <c r="D666" s="10">
        <f t="shared" si="311"/>
        <v>4.2302158273380819</v>
      </c>
      <c r="E666" s="40">
        <f t="shared" si="312"/>
        <v>41.539568345323836</v>
      </c>
      <c r="F666" s="40">
        <f t="shared" si="313"/>
        <v>50</v>
      </c>
      <c r="G666" s="3">
        <f t="shared" si="314"/>
        <v>163.38129496403269</v>
      </c>
      <c r="H666" s="3">
        <f t="shared" si="315"/>
        <v>116.21860174682885</v>
      </c>
      <c r="I666">
        <f t="shared" si="300"/>
        <v>1.1621860174682886E-4</v>
      </c>
      <c r="J666" s="4">
        <f t="shared" si="316"/>
        <v>1355.2325997499129</v>
      </c>
      <c r="K666" s="40">
        <f t="shared" si="317"/>
        <v>11.661064402600179</v>
      </c>
      <c r="L666" s="40">
        <f t="shared" si="301"/>
        <v>0</v>
      </c>
      <c r="M666" s="10">
        <f t="shared" si="318"/>
        <v>4.6792426399097939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13.5134442051598</v>
      </c>
      <c r="Q666" s="42">
        <f t="shared" si="320"/>
        <v>1.0262175090574519</v>
      </c>
      <c r="R666" s="4">
        <f t="shared" si="321"/>
        <v>99378.765371006739</v>
      </c>
      <c r="S666">
        <f t="shared" si="302"/>
        <v>9.9378765371006735E-5</v>
      </c>
      <c r="T666" s="41">
        <f t="shared" si="303"/>
        <v>5.6820967351682431E-4</v>
      </c>
      <c r="U666" s="42">
        <f t="shared" si="322"/>
        <v>0.17834016339654013</v>
      </c>
      <c r="V666" s="42">
        <f t="shared" si="323"/>
        <v>0.60569909061563321</v>
      </c>
      <c r="W666" s="42">
        <f t="shared" si="324"/>
        <v>0.60400679628809029</v>
      </c>
      <c r="X666" s="42">
        <f t="shared" si="325"/>
        <v>1.6922943275429203E-3</v>
      </c>
      <c r="Y666" s="42">
        <f t="shared" si="299"/>
        <v>8.3035987227985542E-3</v>
      </c>
      <c r="Z666" s="10">
        <f t="shared" si="326"/>
        <v>14.613617313843021</v>
      </c>
      <c r="AA666">
        <f t="shared" si="304"/>
        <v>4676388.5041207308</v>
      </c>
      <c r="AB666" s="10">
        <f t="shared" si="305"/>
        <v>4.6763885041207311</v>
      </c>
      <c r="AC666" s="10">
        <f t="shared" si="306"/>
        <v>4.5753885041207312</v>
      </c>
      <c r="AD666" s="3">
        <f t="shared" si="307"/>
        <v>663.58063874122274</v>
      </c>
      <c r="AI666" s="94">
        <f t="shared" si="308"/>
        <v>0.60400679628809029</v>
      </c>
    </row>
    <row r="667" spans="2:35">
      <c r="B667" s="39">
        <f t="shared" si="309"/>
        <v>639</v>
      </c>
      <c r="C667" s="42">
        <f t="shared" si="310"/>
        <v>13.791366906474993</v>
      </c>
      <c r="D667" s="10">
        <f t="shared" si="311"/>
        <v>4.2086330935251333</v>
      </c>
      <c r="E667" s="40">
        <f t="shared" si="312"/>
        <v>41.582733812949733</v>
      </c>
      <c r="F667" s="40">
        <f t="shared" si="313"/>
        <v>50</v>
      </c>
      <c r="G667" s="3">
        <f t="shared" si="314"/>
        <v>163.251798561155</v>
      </c>
      <c r="H667" s="3">
        <f t="shared" si="315"/>
        <v>116.21860174682885</v>
      </c>
      <c r="I667">
        <f t="shared" si="300"/>
        <v>1.1621860174682886E-4</v>
      </c>
      <c r="J667" s="4">
        <f t="shared" si="316"/>
        <v>1358.0506186039765</v>
      </c>
      <c r="K667" s="40">
        <f t="shared" si="317"/>
        <v>11.685311974087938</v>
      </c>
      <c r="L667" s="40">
        <f t="shared" si="301"/>
        <v>0</v>
      </c>
      <c r="M667" s="10">
        <f t="shared" si="318"/>
        <v>4.6763885041207311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13.510814264063372</v>
      </c>
      <c r="Q667" s="42">
        <f t="shared" si="320"/>
        <v>1.0278149504396754</v>
      </c>
      <c r="R667" s="4">
        <f t="shared" si="321"/>
        <v>98839.950878965014</v>
      </c>
      <c r="S667">
        <f t="shared" si="302"/>
        <v>9.8839950878965011E-5</v>
      </c>
      <c r="T667" s="41">
        <f t="shared" si="303"/>
        <v>5.6874848800886595E-4</v>
      </c>
      <c r="U667" s="42">
        <f t="shared" si="322"/>
        <v>0.17737323384984663</v>
      </c>
      <c r="V667" s="42">
        <f t="shared" si="323"/>
        <v>0.60529892204721425</v>
      </c>
      <c r="W667" s="42">
        <f t="shared" si="324"/>
        <v>0.60363025062423792</v>
      </c>
      <c r="X667" s="42">
        <f t="shared" si="325"/>
        <v>1.6686714229763311E-3</v>
      </c>
      <c r="Y667" s="42">
        <f t="shared" si="299"/>
        <v>8.3062643275829511E-3</v>
      </c>
      <c r="Z667" s="10">
        <f t="shared" si="326"/>
        <v>14.604459620916774</v>
      </c>
      <c r="AA667">
        <f t="shared" si="304"/>
        <v>4673521.3151120702</v>
      </c>
      <c r="AB667" s="10">
        <f t="shared" si="305"/>
        <v>4.6735213151120698</v>
      </c>
      <c r="AC667" s="10">
        <f t="shared" si="306"/>
        <v>4.5725213151120698</v>
      </c>
      <c r="AD667" s="3">
        <f t="shared" si="307"/>
        <v>663.16480277187384</v>
      </c>
      <c r="AI667" s="94">
        <f t="shared" si="308"/>
        <v>0.60363025062423792</v>
      </c>
    </row>
    <row r="668" spans="2:35">
      <c r="B668" s="39">
        <f t="shared" si="309"/>
        <v>640</v>
      </c>
      <c r="C668" s="42">
        <f t="shared" si="310"/>
        <v>13.812949640287943</v>
      </c>
      <c r="D668" s="10">
        <f t="shared" si="311"/>
        <v>4.1870503597121846</v>
      </c>
      <c r="E668" s="40">
        <f t="shared" si="312"/>
        <v>41.625899280575631</v>
      </c>
      <c r="F668" s="40">
        <f t="shared" si="313"/>
        <v>50</v>
      </c>
      <c r="G668" s="3">
        <f t="shared" si="314"/>
        <v>163.12230215827731</v>
      </c>
      <c r="H668" s="3">
        <f t="shared" si="315"/>
        <v>116.21860174682885</v>
      </c>
      <c r="I668">
        <f t="shared" si="300"/>
        <v>1.1621860174682886E-4</v>
      </c>
      <c r="J668" s="4">
        <f t="shared" si="316"/>
        <v>1360.8715642562267</v>
      </c>
      <c r="K668" s="40">
        <f t="shared" si="317"/>
        <v>11.709584729136182</v>
      </c>
      <c r="L668" s="40">
        <f t="shared" si="301"/>
        <v>0</v>
      </c>
      <c r="M668" s="10">
        <f t="shared" si="318"/>
        <v>4.6735213151120698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13.508171194254416</v>
      </c>
      <c r="Q668" s="42">
        <f t="shared" si="320"/>
        <v>1.0294127043844974</v>
      </c>
      <c r="R668" s="4">
        <f t="shared" si="321"/>
        <v>98301.388807474825</v>
      </c>
      <c r="S668">
        <f t="shared" si="302"/>
        <v>9.8301388807474829E-5</v>
      </c>
      <c r="T668" s="41">
        <f t="shared" si="303"/>
        <v>5.6928705008035623E-4</v>
      </c>
      <c r="U668" s="42">
        <f t="shared" si="322"/>
        <v>0.17640675728445393</v>
      </c>
      <c r="V668" s="42">
        <f t="shared" si="323"/>
        <v>0.60489699839256772</v>
      </c>
      <c r="W668" s="42">
        <f t="shared" si="324"/>
        <v>0.6032519828512769</v>
      </c>
      <c r="X668" s="42">
        <f t="shared" si="325"/>
        <v>1.6450155412908174E-3</v>
      </c>
      <c r="Y668" s="42">
        <f t="shared" si="299"/>
        <v>8.3088926576533415E-3</v>
      </c>
      <c r="Z668" s="10">
        <f t="shared" si="326"/>
        <v>14.595260258389017</v>
      </c>
      <c r="AA668">
        <f t="shared" si="304"/>
        <v>4670641.079736338</v>
      </c>
      <c r="AB668" s="10">
        <f t="shared" si="305"/>
        <v>4.6706410797363382</v>
      </c>
      <c r="AC668" s="10">
        <f t="shared" si="306"/>
        <v>4.5696410797363383</v>
      </c>
      <c r="AD668" s="3">
        <f t="shared" si="307"/>
        <v>662.74707465356607</v>
      </c>
      <c r="AI668" s="94">
        <f t="shared" si="308"/>
        <v>0.6032519828512769</v>
      </c>
    </row>
    <row r="669" spans="2:35">
      <c r="B669" s="39">
        <f t="shared" si="309"/>
        <v>641</v>
      </c>
      <c r="C669" s="42">
        <f t="shared" si="310"/>
        <v>13.834532374100894</v>
      </c>
      <c r="D669" s="10">
        <f t="shared" si="311"/>
        <v>4.165467625899236</v>
      </c>
      <c r="E669" s="40">
        <f t="shared" si="312"/>
        <v>41.669064748201528</v>
      </c>
      <c r="F669" s="40">
        <f t="shared" si="313"/>
        <v>50</v>
      </c>
      <c r="G669" s="3">
        <f t="shared" si="314"/>
        <v>162.99280575539962</v>
      </c>
      <c r="H669" s="3">
        <f t="shared" si="315"/>
        <v>116.21860174682885</v>
      </c>
      <c r="I669">
        <f t="shared" si="300"/>
        <v>1.1621860174682886E-4</v>
      </c>
      <c r="J669" s="4">
        <f t="shared" si="316"/>
        <v>1363.6954367066637</v>
      </c>
      <c r="K669" s="40">
        <f t="shared" si="317"/>
        <v>11.733882667744913</v>
      </c>
      <c r="L669" s="40">
        <f t="shared" si="301"/>
        <v>0</v>
      </c>
      <c r="M669" s="10">
        <f t="shared" si="318"/>
        <v>4.6706410797363382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13.505514985838566</v>
      </c>
      <c r="Q669" s="42">
        <f t="shared" si="320"/>
        <v>1.0310107725689079</v>
      </c>
      <c r="R669" s="4">
        <f t="shared" si="321"/>
        <v>97763.080293565668</v>
      </c>
      <c r="S669">
        <f t="shared" si="302"/>
        <v>9.7763080293565666E-5</v>
      </c>
      <c r="T669" s="41">
        <f t="shared" si="303"/>
        <v>5.6982535859426533E-4</v>
      </c>
      <c r="U669" s="42">
        <f t="shared" si="322"/>
        <v>0.17544073574081825</v>
      </c>
      <c r="V669" s="42">
        <f t="shared" si="323"/>
        <v>0.60449332078530427</v>
      </c>
      <c r="W669" s="42">
        <f t="shared" si="324"/>
        <v>0.60287199387326029</v>
      </c>
      <c r="X669" s="42">
        <f t="shared" si="325"/>
        <v>1.6213269120439744E-3</v>
      </c>
      <c r="Y669" s="42">
        <f t="shared" si="299"/>
        <v>8.3114836486080073E-3</v>
      </c>
      <c r="Z669" s="10">
        <f t="shared" si="326"/>
        <v>14.586019248269471</v>
      </c>
      <c r="AA669">
        <f t="shared" si="304"/>
        <v>4667747.8048845753</v>
      </c>
      <c r="AB669" s="10">
        <f t="shared" si="305"/>
        <v>4.6677478048845753</v>
      </c>
      <c r="AC669" s="10">
        <f t="shared" si="306"/>
        <v>4.5667478048845753</v>
      </c>
      <c r="AD669" s="3">
        <f t="shared" si="307"/>
        <v>662.32745538572522</v>
      </c>
      <c r="AI669" s="94">
        <f t="shared" si="308"/>
        <v>0.60287199387326029</v>
      </c>
    </row>
    <row r="670" spans="2:35">
      <c r="B670" s="39">
        <f t="shared" si="309"/>
        <v>642</v>
      </c>
      <c r="C670" s="42">
        <f t="shared" si="310"/>
        <v>13.856115107913844</v>
      </c>
      <c r="D670" s="10">
        <f t="shared" si="311"/>
        <v>4.1438848920862874</v>
      </c>
      <c r="E670" s="40">
        <f t="shared" si="312"/>
        <v>41.712230215827425</v>
      </c>
      <c r="F670" s="40">
        <f t="shared" si="313"/>
        <v>50</v>
      </c>
      <c r="G670" s="3">
        <f t="shared" si="314"/>
        <v>162.86330935252192</v>
      </c>
      <c r="H670" s="3">
        <f t="shared" si="315"/>
        <v>116.21860174682885</v>
      </c>
      <c r="I670">
        <f t="shared" si="300"/>
        <v>1.1621860174682886E-4</v>
      </c>
      <c r="J670" s="4">
        <f t="shared" si="316"/>
        <v>1366.5222359552872</v>
      </c>
      <c r="K670" s="40">
        <f t="shared" si="317"/>
        <v>11.758205789914127</v>
      </c>
      <c r="L670" s="40">
        <f t="shared" si="301"/>
        <v>0</v>
      </c>
      <c r="M670" s="10">
        <f t="shared" si="318"/>
        <v>4.6677478048845753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13.502845628865847</v>
      </c>
      <c r="Q670" s="42">
        <f t="shared" si="320"/>
        <v>1.0326091566729823</v>
      </c>
      <c r="R670" s="4">
        <f t="shared" si="321"/>
        <v>97225.026474267055</v>
      </c>
      <c r="S670">
        <f t="shared" si="302"/>
        <v>9.7225026474267052E-5</v>
      </c>
      <c r="T670" s="41">
        <f t="shared" si="303"/>
        <v>5.7036341241356397E-4</v>
      </c>
      <c r="U670" s="42">
        <f t="shared" si="322"/>
        <v>0.17447517125939593</v>
      </c>
      <c r="V670" s="42">
        <f t="shared" si="323"/>
        <v>0.60408789036444843</v>
      </c>
      <c r="W670" s="42">
        <f t="shared" si="324"/>
        <v>0.60249028459932163</v>
      </c>
      <c r="X670" s="42">
        <f t="shared" si="325"/>
        <v>1.5976057651267972E-3</v>
      </c>
      <c r="Y670" s="42">
        <f t="shared" ref="Y670:Y733" si="329">IF((X670*(Q670-Q669)+Y669)&lt;0,0,X670*(Q670-Q669)+Y669)</f>
        <v>8.3140372362675626E-3</v>
      </c>
      <c r="Z670" s="10">
        <f t="shared" si="326"/>
        <v>14.576736612689928</v>
      </c>
      <c r="AA670">
        <f t="shared" si="304"/>
        <v>4664841.4974860391</v>
      </c>
      <c r="AB670" s="10">
        <f t="shared" si="305"/>
        <v>4.664841497486039</v>
      </c>
      <c r="AC670" s="10">
        <f t="shared" si="306"/>
        <v>4.5638414974860391</v>
      </c>
      <c r="AD670" s="3">
        <f t="shared" si="307"/>
        <v>661.90594597331972</v>
      </c>
      <c r="AI670" s="94">
        <f t="shared" si="308"/>
        <v>0.60249028459932163</v>
      </c>
    </row>
    <row r="671" spans="2:35">
      <c r="B671" s="39">
        <f t="shared" si="309"/>
        <v>643</v>
      </c>
      <c r="C671" s="42">
        <f t="shared" si="310"/>
        <v>13.877697841726794</v>
      </c>
      <c r="D671" s="10">
        <f t="shared" si="311"/>
        <v>4.1223021582733388</v>
      </c>
      <c r="E671" s="40">
        <f t="shared" si="312"/>
        <v>41.755395683453322</v>
      </c>
      <c r="F671" s="40">
        <f t="shared" si="313"/>
        <v>50</v>
      </c>
      <c r="G671" s="3">
        <f t="shared" si="314"/>
        <v>162.73381294964423</v>
      </c>
      <c r="H671" s="3">
        <f t="shared" si="315"/>
        <v>116.21860174682885</v>
      </c>
      <c r="I671">
        <f t="shared" si="300"/>
        <v>1.1621860174682886E-4</v>
      </c>
      <c r="J671" s="4">
        <f t="shared" si="316"/>
        <v>1369.3519620020975</v>
      </c>
      <c r="K671" s="40">
        <f t="shared" si="317"/>
        <v>11.78255409564383</v>
      </c>
      <c r="L671" s="40">
        <f t="shared" si="301"/>
        <v>0</v>
      </c>
      <c r="M671" s="10">
        <f t="shared" si="318"/>
        <v>4.664841497486039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13.500163113330171</v>
      </c>
      <c r="Q671" s="42">
        <f t="shared" si="320"/>
        <v>1.0342078583799001</v>
      </c>
      <c r="R671" s="4">
        <f t="shared" si="321"/>
        <v>96687.22848660851</v>
      </c>
      <c r="S671">
        <f t="shared" si="302"/>
        <v>9.6687228486608503E-5</v>
      </c>
      <c r="T671" s="41">
        <f t="shared" si="303"/>
        <v>5.7090121040122256E-4</v>
      </c>
      <c r="U671" s="42">
        <f t="shared" si="322"/>
        <v>0.1735100658806433</v>
      </c>
      <c r="V671" s="42">
        <f t="shared" si="323"/>
        <v>0.60368070827499309</v>
      </c>
      <c r="W671" s="42">
        <f t="shared" si="324"/>
        <v>0.60210685594363722</v>
      </c>
      <c r="X671" s="42">
        <f t="shared" si="325"/>
        <v>1.5738523313558739E-3</v>
      </c>
      <c r="Y671" s="42">
        <f t="shared" si="329"/>
        <v>8.3165533566761374E-3</v>
      </c>
      <c r="Z671" s="10">
        <f t="shared" si="326"/>
        <v>14.567412373905045</v>
      </c>
      <c r="AA671">
        <f t="shared" si="304"/>
        <v>4661922.1645084601</v>
      </c>
      <c r="AB671" s="10">
        <f t="shared" si="305"/>
        <v>4.6619221645084599</v>
      </c>
      <c r="AC671" s="10">
        <f t="shared" si="306"/>
        <v>4.5609221645084599</v>
      </c>
      <c r="AD671" s="3">
        <f t="shared" si="307"/>
        <v>661.48254742689778</v>
      </c>
      <c r="AI671" s="94">
        <f t="shared" si="308"/>
        <v>0.60210685594363722</v>
      </c>
    </row>
    <row r="672" spans="2:35">
      <c r="B672" s="39">
        <f t="shared" si="309"/>
        <v>644</v>
      </c>
      <c r="C672" s="42">
        <f t="shared" si="310"/>
        <v>13.899280575539745</v>
      </c>
      <c r="D672" s="10">
        <f t="shared" si="311"/>
        <v>4.1007194244603902</v>
      </c>
      <c r="E672" s="40">
        <f t="shared" si="312"/>
        <v>41.79856115107922</v>
      </c>
      <c r="F672" s="40">
        <f t="shared" si="313"/>
        <v>50</v>
      </c>
      <c r="G672" s="3">
        <f t="shared" si="314"/>
        <v>162.60431654676654</v>
      </c>
      <c r="H672" s="3">
        <f t="shared" si="315"/>
        <v>116.21860174682885</v>
      </c>
      <c r="I672">
        <f t="shared" si="300"/>
        <v>1.1621860174682886E-4</v>
      </c>
      <c r="J672" s="4">
        <f t="shared" si="316"/>
        <v>1372.1846148470945</v>
      </c>
      <c r="K672" s="40">
        <f t="shared" si="317"/>
        <v>11.806927584934019</v>
      </c>
      <c r="L672" s="40">
        <f t="shared" si="301"/>
        <v>0</v>
      </c>
      <c r="M672" s="10">
        <f t="shared" si="318"/>
        <v>4.6619221645084599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13.497467429169355</v>
      </c>
      <c r="Q672" s="42">
        <f t="shared" si="320"/>
        <v>1.0358068793759654</v>
      </c>
      <c r="R672" s="4">
        <f t="shared" si="321"/>
        <v>96149.687467619515</v>
      </c>
      <c r="S672">
        <f t="shared" si="302"/>
        <v>9.614968746761951E-5</v>
      </c>
      <c r="T672" s="41">
        <f t="shared" si="303"/>
        <v>5.7143875142021149E-4</v>
      </c>
      <c r="U672" s="42">
        <f t="shared" si="322"/>
        <v>0.17254542164501657</v>
      </c>
      <c r="V672" s="42">
        <f t="shared" si="323"/>
        <v>0.60327177566802348</v>
      </c>
      <c r="W672" s="42">
        <f t="shared" si="324"/>
        <v>0.60172170882545817</v>
      </c>
      <c r="X672" s="42">
        <f t="shared" si="325"/>
        <v>1.5500668425653119E-3</v>
      </c>
      <c r="Y672" s="42">
        <f t="shared" si="329"/>
        <v>8.3190319461027042E-3</v>
      </c>
      <c r="Z672" s="10">
        <f t="shared" si="326"/>
        <v>14.55804655429335</v>
      </c>
      <c r="AA672">
        <f t="shared" si="304"/>
        <v>4658989.8129583457</v>
      </c>
      <c r="AB672" s="10">
        <f t="shared" si="305"/>
        <v>4.658989812958346</v>
      </c>
      <c r="AC672" s="10">
        <f t="shared" si="306"/>
        <v>4.557989812958346</v>
      </c>
      <c r="AD672" s="3">
        <f t="shared" si="307"/>
        <v>661.0572607626317</v>
      </c>
      <c r="AI672" s="94">
        <f t="shared" si="308"/>
        <v>0.60172170882545817</v>
      </c>
    </row>
    <row r="673" spans="2:35">
      <c r="B673" s="39">
        <f t="shared" si="309"/>
        <v>645</v>
      </c>
      <c r="C673" s="42">
        <f t="shared" si="310"/>
        <v>13.920863309352695</v>
      </c>
      <c r="D673" s="10">
        <f t="shared" si="311"/>
        <v>4.0791366906474416</v>
      </c>
      <c r="E673" s="40">
        <f t="shared" si="312"/>
        <v>41.841726618705117</v>
      </c>
      <c r="F673" s="40">
        <f t="shared" si="313"/>
        <v>50</v>
      </c>
      <c r="G673" s="3">
        <f t="shared" si="314"/>
        <v>162.47482014388885</v>
      </c>
      <c r="H673" s="3">
        <f t="shared" si="315"/>
        <v>116.21860174682885</v>
      </c>
      <c r="I673">
        <f t="shared" si="300"/>
        <v>1.1621860174682886E-4</v>
      </c>
      <c r="J673" s="4">
        <f t="shared" si="316"/>
        <v>1375.0201944902778</v>
      </c>
      <c r="K673" s="40">
        <f t="shared" si="317"/>
        <v>11.83132625778469</v>
      </c>
      <c r="L673" s="40">
        <f t="shared" si="301"/>
        <v>0</v>
      </c>
      <c r="M673" s="10">
        <f t="shared" si="318"/>
        <v>4.658989812958346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13.494758566265176</v>
      </c>
      <c r="Q673" s="42">
        <f t="shared" si="320"/>
        <v>1.0374062213506268</v>
      </c>
      <c r="R673" s="4">
        <f t="shared" si="321"/>
        <v>95612.404554329623</v>
      </c>
      <c r="S673">
        <f t="shared" si="302"/>
        <v>9.5612404554329617E-5</v>
      </c>
      <c r="T673" s="41">
        <f t="shared" si="303"/>
        <v>5.719760343335014E-4</v>
      </c>
      <c r="U673" s="42">
        <f t="shared" si="322"/>
        <v>0.1715812405929722</v>
      </c>
      <c r="V673" s="42">
        <f t="shared" si="323"/>
        <v>0.60286109369981111</v>
      </c>
      <c r="W673" s="42">
        <f t="shared" si="324"/>
        <v>0.60133484416915195</v>
      </c>
      <c r="X673" s="42">
        <f t="shared" si="325"/>
        <v>1.5262495306591628E-3</v>
      </c>
      <c r="Y673" s="42">
        <f t="shared" si="329"/>
        <v>8.3214729410408944E-3</v>
      </c>
      <c r="Z673" s="10">
        <f t="shared" si="326"/>
        <v>14.5486391763556</v>
      </c>
      <c r="AA673">
        <f t="shared" si="304"/>
        <v>4656044.449880477</v>
      </c>
      <c r="AB673" s="10">
        <f t="shared" si="305"/>
        <v>4.6560444498804774</v>
      </c>
      <c r="AC673" s="10">
        <f t="shared" si="306"/>
        <v>4.5550444498804774</v>
      </c>
      <c r="AD673" s="3">
        <f t="shared" si="307"/>
        <v>660.63008700224464</v>
      </c>
      <c r="AI673" s="94">
        <f t="shared" si="308"/>
        <v>0.60133484416915195</v>
      </c>
    </row>
    <row r="674" spans="2:35">
      <c r="B674" s="39">
        <f t="shared" si="309"/>
        <v>646</v>
      </c>
      <c r="C674" s="42">
        <f t="shared" si="310"/>
        <v>13.942446043165646</v>
      </c>
      <c r="D674" s="10">
        <f t="shared" si="311"/>
        <v>4.0575539568344929</v>
      </c>
      <c r="E674" s="40">
        <f t="shared" si="312"/>
        <v>41.884892086331014</v>
      </c>
      <c r="F674" s="40">
        <f t="shared" si="313"/>
        <v>50</v>
      </c>
      <c r="G674" s="3">
        <f t="shared" si="314"/>
        <v>162.34532374101116</v>
      </c>
      <c r="H674" s="3">
        <f t="shared" si="315"/>
        <v>116.21860174682885</v>
      </c>
      <c r="I674">
        <f t="shared" si="300"/>
        <v>1.1621860174682886E-4</v>
      </c>
      <c r="J674" s="4">
        <f t="shared" si="316"/>
        <v>1377.8587009316479</v>
      </c>
      <c r="K674" s="40">
        <f t="shared" si="317"/>
        <v>11.855750114195848</v>
      </c>
      <c r="L674" s="40">
        <f t="shared" si="301"/>
        <v>0</v>
      </c>
      <c r="M674" s="10">
        <f t="shared" si="318"/>
        <v>4.6560444498804774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13.492036514442672</v>
      </c>
      <c r="Q674" s="42">
        <f t="shared" si="320"/>
        <v>1.0390058859964975</v>
      </c>
      <c r="R674" s="4">
        <f t="shared" si="321"/>
        <v>95075.380883768332</v>
      </c>
      <c r="S674">
        <f t="shared" si="302"/>
        <v>9.5075380883768325E-5</v>
      </c>
      <c r="T674" s="41">
        <f t="shared" si="303"/>
        <v>5.7251305800406268E-4</v>
      </c>
      <c r="U674" s="42">
        <f t="shared" si="322"/>
        <v>0.17061752476496644</v>
      </c>
      <c r="V674" s="42">
        <f t="shared" si="323"/>
        <v>0.60244866353297732</v>
      </c>
      <c r="W674" s="42">
        <f t="shared" si="324"/>
        <v>0.60094626290413544</v>
      </c>
      <c r="X674" s="42">
        <f t="shared" si="325"/>
        <v>1.5024006288418823E-3</v>
      </c>
      <c r="Y674" s="42">
        <f t="shared" si="329"/>
        <v>8.3238762782107869E-3</v>
      </c>
      <c r="Z674" s="10">
        <f t="shared" si="326"/>
        <v>14.539190262716625</v>
      </c>
      <c r="AA674">
        <f t="shared" si="304"/>
        <v>4653086.0823584786</v>
      </c>
      <c r="AB674" s="10">
        <f t="shared" si="305"/>
        <v>4.6530860823584783</v>
      </c>
      <c r="AC674" s="10">
        <f t="shared" si="306"/>
        <v>4.5520860823584783</v>
      </c>
      <c r="AD674" s="3">
        <f t="shared" si="307"/>
        <v>660.20102717309339</v>
      </c>
      <c r="AI674" s="94">
        <f t="shared" si="308"/>
        <v>0.60094626290413544</v>
      </c>
    </row>
    <row r="675" spans="2:35">
      <c r="B675" s="39">
        <f t="shared" si="309"/>
        <v>647</v>
      </c>
      <c r="C675" s="42">
        <f t="shared" si="310"/>
        <v>13.964028776978596</v>
      </c>
      <c r="D675" s="10">
        <f t="shared" si="311"/>
        <v>4.0359712230215443</v>
      </c>
      <c r="E675" s="40">
        <f t="shared" si="312"/>
        <v>41.928057553956911</v>
      </c>
      <c r="F675" s="40">
        <f t="shared" si="313"/>
        <v>50</v>
      </c>
      <c r="G675" s="3">
        <f t="shared" si="314"/>
        <v>162.21582733813347</v>
      </c>
      <c r="H675" s="3">
        <f t="shared" si="315"/>
        <v>116.21860174682885</v>
      </c>
      <c r="I675">
        <f t="shared" si="300"/>
        <v>1.1621860174682886E-4</v>
      </c>
      <c r="J675" s="4">
        <f t="shared" si="316"/>
        <v>1380.700134171205</v>
      </c>
      <c r="K675" s="40">
        <f t="shared" si="317"/>
        <v>11.880199154167494</v>
      </c>
      <c r="L675" s="40">
        <f t="shared" si="301"/>
        <v>0</v>
      </c>
      <c r="M675" s="10">
        <f t="shared" si="318"/>
        <v>4.6530860823584783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13.489301263470445</v>
      </c>
      <c r="Q675" s="42">
        <f t="shared" si="320"/>
        <v>1.0406058750093752</v>
      </c>
      <c r="R675" s="4">
        <f t="shared" si="321"/>
        <v>94538.617592965107</v>
      </c>
      <c r="S675">
        <f t="shared" si="302"/>
        <v>9.4538617592965113E-5</v>
      </c>
      <c r="T675" s="41">
        <f t="shared" si="303"/>
        <v>5.7304982129486595E-4</v>
      </c>
      <c r="U675" s="42">
        <f t="shared" si="322"/>
        <v>0.16965427620145554</v>
      </c>
      <c r="V675" s="42">
        <f t="shared" si="323"/>
        <v>0.60203448633588807</v>
      </c>
      <c r="W675" s="42">
        <f t="shared" si="324"/>
        <v>0.60055596596495009</v>
      </c>
      <c r="X675" s="42">
        <f t="shared" si="325"/>
        <v>1.4785203709379857E-3</v>
      </c>
      <c r="Y675" s="42">
        <f t="shared" si="329"/>
        <v>8.3262418945596033E-3</v>
      </c>
      <c r="Z675" s="10">
        <f t="shared" si="326"/>
        <v>14.529699836125225</v>
      </c>
      <c r="AA675">
        <f t="shared" si="304"/>
        <v>4650114.7175147887</v>
      </c>
      <c r="AB675" s="10">
        <f t="shared" si="305"/>
        <v>4.6501147175147883</v>
      </c>
      <c r="AC675" s="10">
        <f t="shared" si="306"/>
        <v>4.5491147175147884</v>
      </c>
      <c r="AD675" s="3">
        <f t="shared" si="307"/>
        <v>659.77008230816375</v>
      </c>
      <c r="AI675" s="94">
        <f t="shared" si="308"/>
        <v>0.60055596596495009</v>
      </c>
    </row>
    <row r="676" spans="2:35">
      <c r="B676" s="39">
        <f t="shared" si="309"/>
        <v>648</v>
      </c>
      <c r="C676" s="42">
        <f t="shared" si="310"/>
        <v>13.985611510791546</v>
      </c>
      <c r="D676" s="10">
        <f t="shared" si="311"/>
        <v>4.0143884892085957</v>
      </c>
      <c r="E676" s="40">
        <f t="shared" si="312"/>
        <v>41.971223021582809</v>
      </c>
      <c r="F676" s="40">
        <f t="shared" si="313"/>
        <v>50</v>
      </c>
      <c r="G676" s="3">
        <f t="shared" si="314"/>
        <v>162.08633093525577</v>
      </c>
      <c r="H676" s="3">
        <f t="shared" si="315"/>
        <v>116.21860174682885</v>
      </c>
      <c r="I676">
        <f t="shared" si="300"/>
        <v>1.1621860174682886E-4</v>
      </c>
      <c r="J676" s="4">
        <f t="shared" si="316"/>
        <v>1383.5444942089489</v>
      </c>
      <c r="K676" s="40">
        <f t="shared" si="317"/>
        <v>11.904673377699627</v>
      </c>
      <c r="L676" s="40">
        <f t="shared" si="301"/>
        <v>0</v>
      </c>
      <c r="M676" s="10">
        <f t="shared" si="318"/>
        <v>4.6501147175147883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13.4865528030604</v>
      </c>
      <c r="Q676" s="42">
        <f t="shared" si="320"/>
        <v>1.0422061900882627</v>
      </c>
      <c r="R676" s="4">
        <f t="shared" si="321"/>
        <v>94002.115818949489</v>
      </c>
      <c r="S676">
        <f t="shared" si="302"/>
        <v>9.4002115818949495E-5</v>
      </c>
      <c r="T676" s="41">
        <f t="shared" si="303"/>
        <v>5.735863230688815E-4</v>
      </c>
      <c r="U676" s="42">
        <f t="shared" si="322"/>
        <v>0.16869149694289579</v>
      </c>
      <c r="V676" s="42">
        <f t="shared" si="323"/>
        <v>0.60161856328259555</v>
      </c>
      <c r="W676" s="42">
        <f t="shared" si="324"/>
        <v>0.60016395429125768</v>
      </c>
      <c r="X676" s="42">
        <f t="shared" si="325"/>
        <v>1.454608991337869E-3</v>
      </c>
      <c r="Y676" s="42">
        <f t="shared" si="329"/>
        <v>8.328569727262326E-3</v>
      </c>
      <c r="Z676" s="10">
        <f t="shared" si="326"/>
        <v>14.520167919453957</v>
      </c>
      <c r="AA676">
        <f t="shared" si="304"/>
        <v>4647130.3625105936</v>
      </c>
      <c r="AB676" s="10">
        <f t="shared" si="305"/>
        <v>4.6471303625105937</v>
      </c>
      <c r="AC676" s="10">
        <f t="shared" si="306"/>
        <v>4.5461303625105938</v>
      </c>
      <c r="AD676" s="3">
        <f t="shared" si="307"/>
        <v>659.33725344606148</v>
      </c>
      <c r="AI676" s="94">
        <f t="shared" si="308"/>
        <v>0.60016395429125768</v>
      </c>
    </row>
    <row r="677" spans="2:35">
      <c r="B677" s="39">
        <f t="shared" si="309"/>
        <v>649</v>
      </c>
      <c r="C677" s="42">
        <f t="shared" si="310"/>
        <v>14.007194244604497</v>
      </c>
      <c r="D677" s="10">
        <f t="shared" si="311"/>
        <v>3.9928057553956471</v>
      </c>
      <c r="E677" s="40">
        <f t="shared" si="312"/>
        <v>42.014388489208706</v>
      </c>
      <c r="F677" s="40">
        <f t="shared" si="313"/>
        <v>50</v>
      </c>
      <c r="G677" s="3">
        <f t="shared" si="314"/>
        <v>161.95683453237808</v>
      </c>
      <c r="H677" s="3">
        <f t="shared" si="315"/>
        <v>116.21860174682885</v>
      </c>
      <c r="I677">
        <f t="shared" si="300"/>
        <v>1.1621860174682886E-4</v>
      </c>
      <c r="J677" s="4">
        <f t="shared" si="316"/>
        <v>1386.3917810448791</v>
      </c>
      <c r="K677" s="40">
        <f t="shared" si="317"/>
        <v>11.929172784792243</v>
      </c>
      <c r="L677" s="40">
        <f t="shared" si="301"/>
        <v>0</v>
      </c>
      <c r="M677" s="10">
        <f t="shared" si="318"/>
        <v>4.6471303625105937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13.483791122867446</v>
      </c>
      <c r="Q677" s="42">
        <f t="shared" si="320"/>
        <v>1.043806832935388</v>
      </c>
      <c r="R677" s="4">
        <f t="shared" si="321"/>
        <v>93465.876698751017</v>
      </c>
      <c r="S677">
        <f t="shared" si="302"/>
        <v>9.3465876698751017E-5</v>
      </c>
      <c r="T677" s="41">
        <f t="shared" si="303"/>
        <v>5.7412256218908005E-4</v>
      </c>
      <c r="U677" s="42">
        <f t="shared" si="322"/>
        <v>0.16772918902974362</v>
      </c>
      <c r="V677" s="42">
        <f t="shared" si="323"/>
        <v>0.60120089555293332</v>
      </c>
      <c r="W677" s="42">
        <f t="shared" si="324"/>
        <v>0.59977022882783282</v>
      </c>
      <c r="X677" s="42">
        <f t="shared" si="325"/>
        <v>1.4306667251005045E-3</v>
      </c>
      <c r="Y677" s="42">
        <f t="shared" si="329"/>
        <v>8.3308597137224782E-3</v>
      </c>
      <c r="Z677" s="10">
        <f t="shared" si="326"/>
        <v>14.51059453569918</v>
      </c>
      <c r="AA677">
        <f t="shared" si="304"/>
        <v>4644133.0245458409</v>
      </c>
      <c r="AB677" s="10">
        <f t="shared" si="305"/>
        <v>4.644133024545841</v>
      </c>
      <c r="AC677" s="10">
        <f t="shared" si="306"/>
        <v>4.543133024545841</v>
      </c>
      <c r="AD677" s="3">
        <f t="shared" si="307"/>
        <v>658.90254163101395</v>
      </c>
      <c r="AI677" s="94">
        <f t="shared" si="308"/>
        <v>0.59977022882783282</v>
      </c>
    </row>
    <row r="678" spans="2:35">
      <c r="B678" s="39">
        <f t="shared" si="309"/>
        <v>650</v>
      </c>
      <c r="C678" s="42">
        <f t="shared" si="310"/>
        <v>14.028776978417447</v>
      </c>
      <c r="D678" s="10">
        <f t="shared" si="311"/>
        <v>3.9712230215826985</v>
      </c>
      <c r="E678" s="40">
        <f t="shared" si="312"/>
        <v>42.057553956834603</v>
      </c>
      <c r="F678" s="40">
        <f t="shared" si="313"/>
        <v>50</v>
      </c>
      <c r="G678" s="3">
        <f t="shared" si="314"/>
        <v>161.82733812950039</v>
      </c>
      <c r="H678" s="3">
        <f t="shared" si="315"/>
        <v>116.21860174682885</v>
      </c>
      <c r="I678">
        <f t="shared" si="300"/>
        <v>1.1621860174682886E-4</v>
      </c>
      <c r="J678" s="4">
        <f t="shared" si="316"/>
        <v>1389.241994678996</v>
      </c>
      <c r="K678" s="40">
        <f t="shared" si="317"/>
        <v>11.953697375445346</v>
      </c>
      <c r="L678" s="40">
        <f t="shared" si="301"/>
        <v>0</v>
      </c>
      <c r="M678" s="10">
        <f t="shared" si="318"/>
        <v>4.644133024545841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13.481016212489289</v>
      </c>
      <c r="Q678" s="42">
        <f t="shared" si="320"/>
        <v>1.045407805256225</v>
      </c>
      <c r="R678" s="4">
        <f t="shared" si="321"/>
        <v>92929.901369399187</v>
      </c>
      <c r="S678">
        <f t="shared" si="302"/>
        <v>9.2929901369399182E-5</v>
      </c>
      <c r="T678" s="41">
        <f t="shared" si="303"/>
        <v>5.7465853751843181E-4</v>
      </c>
      <c r="U678" s="42">
        <f t="shared" si="322"/>
        <v>0.16676735450245531</v>
      </c>
      <c r="V678" s="42">
        <f t="shared" si="323"/>
        <v>0.6007814843328857</v>
      </c>
      <c r="W678" s="42">
        <f t="shared" si="324"/>
        <v>0.59937479052456322</v>
      </c>
      <c r="X678" s="42">
        <f t="shared" si="325"/>
        <v>1.4066938083224789E-3</v>
      </c>
      <c r="Y678" s="42">
        <f t="shared" si="329"/>
        <v>8.3331117915734949E-3</v>
      </c>
      <c r="Z678" s="10">
        <f t="shared" si="326"/>
        <v>14.500979707982179</v>
      </c>
      <c r="AA678">
        <f t="shared" si="304"/>
        <v>4641122.7108595921</v>
      </c>
      <c r="AB678" s="10">
        <f t="shared" si="305"/>
        <v>4.6411227108595918</v>
      </c>
      <c r="AC678" s="10">
        <f t="shared" si="306"/>
        <v>4.5401227108595918</v>
      </c>
      <c r="AD678" s="3">
        <f t="shared" si="307"/>
        <v>658.46594791292125</v>
      </c>
      <c r="AI678" s="94">
        <f t="shared" si="308"/>
        <v>0.59937479052456322</v>
      </c>
    </row>
    <row r="679" spans="2:35">
      <c r="B679" s="39">
        <f t="shared" si="309"/>
        <v>651</v>
      </c>
      <c r="C679" s="42">
        <f t="shared" si="310"/>
        <v>14.050359712230398</v>
      </c>
      <c r="D679" s="10">
        <f t="shared" si="311"/>
        <v>3.9496402877697498</v>
      </c>
      <c r="E679" s="40">
        <f t="shared" si="312"/>
        <v>42.1007194244605</v>
      </c>
      <c r="F679" s="40">
        <f t="shared" si="313"/>
        <v>50</v>
      </c>
      <c r="G679" s="3">
        <f t="shared" si="314"/>
        <v>161.6978417266227</v>
      </c>
      <c r="H679" s="3">
        <f t="shared" si="315"/>
        <v>116.21860174682885</v>
      </c>
      <c r="I679">
        <f t="shared" ref="I679:I742" si="330">H679/1000^2</f>
        <v>1.1621860174682886E-4</v>
      </c>
      <c r="J679" s="4">
        <f t="shared" si="316"/>
        <v>1392.0951351112994</v>
      </c>
      <c r="K679" s="40">
        <f t="shared" si="317"/>
        <v>11.978247149658934</v>
      </c>
      <c r="L679" s="40">
        <f t="shared" ref="L679:L742" si="331">IF((gstar-K679)&lt;0,0,gstar-K679)</f>
        <v>0</v>
      </c>
      <c r="M679" s="10">
        <f t="shared" si="318"/>
        <v>4.6411227108595918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13.478228061466497</v>
      </c>
      <c r="Q679" s="42">
        <f t="shared" si="320"/>
        <v>1.0470091087595137</v>
      </c>
      <c r="R679" s="4">
        <f t="shared" si="321"/>
        <v>92394.190967923525</v>
      </c>
      <c r="S679">
        <f t="shared" ref="S679:S742" si="332">R679/1000^3</f>
        <v>9.2394190967923519E-5</v>
      </c>
      <c r="T679" s="41">
        <f t="shared" ref="T679:T742" si="333">(vc/1000^3-S679)</f>
        <v>5.7519424791990749E-4</v>
      </c>
      <c r="U679" s="42">
        <f t="shared" si="322"/>
        <v>0.16580599540148716</v>
      </c>
      <c r="V679" s="42">
        <f t="shared" si="323"/>
        <v>0.60036033081408258</v>
      </c>
      <c r="W679" s="42">
        <f t="shared" si="324"/>
        <v>0.59897764033649681</v>
      </c>
      <c r="X679" s="42">
        <f t="shared" si="325"/>
        <v>1.3826904775857685E-3</v>
      </c>
      <c r="Y679" s="42">
        <f t="shared" si="329"/>
        <v>8.3353258986792172E-3</v>
      </c>
      <c r="Z679" s="10">
        <f t="shared" si="326"/>
        <v>14.491323459548685</v>
      </c>
      <c r="AA679">
        <f t="shared" ref="AA679:AA742" si="334">Z679*rat*to+patm*1000000</f>
        <v>4638099.4287298704</v>
      </c>
      <c r="AB679" s="10">
        <f t="shared" ref="AB679:AB742" si="335">AA679/1000000</f>
        <v>4.6380994287298707</v>
      </c>
      <c r="AC679" s="10">
        <f t="shared" ref="AC679:AC742" si="336">AB679-patm</f>
        <v>4.5370994287298707</v>
      </c>
      <c r="AD679" s="3">
        <f t="shared" ref="AD679:AD742" si="337">AC679*1000000/6895</f>
        <v>658.02747334733431</v>
      </c>
      <c r="AI679" s="94">
        <f t="shared" ref="AI679:AI742" si="338">($M679-patm)*1000000*$I679/SQRT(rat*to)*SQRT(k)*(2/(k+1))^((k+1)/2/(k-1))</f>
        <v>0.59897764033649681</v>
      </c>
    </row>
    <row r="680" spans="2:35">
      <c r="B680" s="39">
        <f t="shared" ref="B680:B743" si="339">1+B679</f>
        <v>652</v>
      </c>
      <c r="C680" s="42">
        <f t="shared" ref="C680:C743" si="340">xincp+C679</f>
        <v>14.071942446043348</v>
      </c>
      <c r="D680" s="10">
        <f t="shared" ref="D680:D743" si="341">(F680-E680)/2</f>
        <v>3.9280575539568012</v>
      </c>
      <c r="E680" s="40">
        <f t="shared" ref="E680:E743" si="342">E679+ci*2*xincp</f>
        <v>42.143884892086398</v>
      </c>
      <c r="F680" s="40">
        <f t="shared" ref="F680:F743" si="343">F679-osi*2*xincp</f>
        <v>50</v>
      </c>
      <c r="G680" s="3">
        <f t="shared" ref="G680:G743" si="344">G679-ei*n*2*xincp</f>
        <v>161.56834532374501</v>
      </c>
      <c r="H680" s="3">
        <f t="shared" ref="H680:H743" si="345">PI()/4*(dto+erate*(two-D680)/two)^2</f>
        <v>116.21860174682885</v>
      </c>
      <c r="I680">
        <f t="shared" si="330"/>
        <v>1.1621860174682886E-4</v>
      </c>
      <c r="J680" s="4">
        <f t="shared" ref="J680:J743" si="346">PI()/4*dc^2-PI()/4*(F680^2-E680^2)</f>
        <v>1394.9512023417897</v>
      </c>
      <c r="K680" s="40">
        <f t="shared" ref="K680:K743" si="347">J680/H680</f>
        <v>12.002822107433007</v>
      </c>
      <c r="L680" s="40">
        <f t="shared" si="331"/>
        <v>0</v>
      </c>
      <c r="M680" s="10">
        <f t="shared" ref="M680:M743" si="348">AB679</f>
        <v>4.6380994287298707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13.475426659282149</v>
      </c>
      <c r="Q680" s="42">
        <f t="shared" ref="Q680:Q743" si="350">xincp/P680+Q679</f>
        <v>1.048610745157281</v>
      </c>
      <c r="R680" s="4">
        <f t="shared" ref="R680:R743" si="351">PI()/4*(F680^2-E680^2)*G680</f>
        <v>91858.746631353511</v>
      </c>
      <c r="S680">
        <f t="shared" si="332"/>
        <v>9.1858746631353518E-5</v>
      </c>
      <c r="T680" s="41">
        <f t="shared" si="333"/>
        <v>5.7572969225647749E-4</v>
      </c>
      <c r="U680" s="42">
        <f t="shared" ref="U680:U743" si="352">rhopgrain*R680/1000^2</f>
        <v>0.16484511376729544</v>
      </c>
      <c r="V680" s="42">
        <f t="shared" ref="V680:V743" si="353">(U679-U680)/(Q680-Q679)</f>
        <v>0.59993743619412132</v>
      </c>
      <c r="W680" s="42">
        <f t="shared" ref="W680:W743" si="354">IF(V680&lt;AI680,IF(AB679&gt;pbd,AI680,0),AI680)</f>
        <v>0.5985787792238223</v>
      </c>
      <c r="X680" s="42">
        <f t="shared" ref="X680:X743" si="355">V680-W680</f>
        <v>1.3586569702990214E-3</v>
      </c>
      <c r="Y680" s="42">
        <f t="shared" si="329"/>
        <v>8.3375019731349292E-3</v>
      </c>
      <c r="Z680" s="10">
        <f t="shared" ref="Z680:Z743" si="356">Y680/T680</f>
        <v>14.481625813769421</v>
      </c>
      <c r="AA680">
        <f t="shared" si="334"/>
        <v>4635063.1854738314</v>
      </c>
      <c r="AB680" s="10">
        <f t="shared" si="335"/>
        <v>4.6350631854738316</v>
      </c>
      <c r="AC680" s="10">
        <f t="shared" si="336"/>
        <v>4.5340631854738316</v>
      </c>
      <c r="AD680" s="3">
        <f t="shared" si="337"/>
        <v>657.5871189954795</v>
      </c>
      <c r="AI680" s="94">
        <f t="shared" si="338"/>
        <v>0.5985787792238223</v>
      </c>
    </row>
    <row r="681" spans="2:35">
      <c r="B681" s="39">
        <f t="shared" si="339"/>
        <v>653</v>
      </c>
      <c r="C681" s="42">
        <f t="shared" si="340"/>
        <v>14.093525179856298</v>
      </c>
      <c r="D681" s="10">
        <f t="shared" si="341"/>
        <v>3.9064748201438526</v>
      </c>
      <c r="E681" s="40">
        <f t="shared" si="342"/>
        <v>42.187050359712295</v>
      </c>
      <c r="F681" s="40">
        <f t="shared" si="343"/>
        <v>50</v>
      </c>
      <c r="G681" s="3">
        <f t="shared" si="344"/>
        <v>161.43884892086731</v>
      </c>
      <c r="H681" s="3">
        <f t="shared" si="345"/>
        <v>116.21860174682885</v>
      </c>
      <c r="I681">
        <f t="shared" si="330"/>
        <v>1.1621860174682886E-4</v>
      </c>
      <c r="J681" s="4">
        <f t="shared" si="346"/>
        <v>1397.8101963704667</v>
      </c>
      <c r="K681" s="40">
        <f t="shared" si="347"/>
        <v>12.027422248767568</v>
      </c>
      <c r="L681" s="40">
        <f t="shared" si="331"/>
        <v>0</v>
      </c>
      <c r="M681" s="10">
        <f t="shared" si="348"/>
        <v>4.6350631854738316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13.472611995361733</v>
      </c>
      <c r="Q681" s="42">
        <f t="shared" si="350"/>
        <v>1.0502127161648616</v>
      </c>
      <c r="R681" s="4">
        <f t="shared" si="351"/>
        <v>91323.569496718672</v>
      </c>
      <c r="S681">
        <f t="shared" si="332"/>
        <v>9.132356949671867E-5</v>
      </c>
      <c r="T681" s="41">
        <f t="shared" si="333"/>
        <v>5.7626486939111232E-4</v>
      </c>
      <c r="U681" s="42">
        <f t="shared" si="352"/>
        <v>0.16388471164033649</v>
      </c>
      <c r="V681" s="42">
        <f t="shared" si="353"/>
        <v>0.59951280167638454</v>
      </c>
      <c r="W681" s="42">
        <f t="shared" si="354"/>
        <v>0.59817820815189071</v>
      </c>
      <c r="X681" s="42">
        <f t="shared" si="355"/>
        <v>1.3345935244938323E-3</v>
      </c>
      <c r="Y681" s="42">
        <f t="shared" si="329"/>
        <v>8.3396399532680732E-3</v>
      </c>
      <c r="Z681" s="10">
        <f t="shared" si="356"/>
        <v>14.47188679414004</v>
      </c>
      <c r="AA681">
        <f t="shared" si="334"/>
        <v>4632013.9884477491</v>
      </c>
      <c r="AB681" s="10">
        <f t="shared" si="335"/>
        <v>4.6320139884477491</v>
      </c>
      <c r="AC681" s="10">
        <f t="shared" si="336"/>
        <v>4.5310139884477492</v>
      </c>
      <c r="AD681" s="3">
        <f t="shared" si="337"/>
        <v>657.14488592425653</v>
      </c>
      <c r="AI681" s="94">
        <f t="shared" si="338"/>
        <v>0.59817820815189071</v>
      </c>
    </row>
    <row r="682" spans="2:35">
      <c r="B682" s="39">
        <f t="shared" si="339"/>
        <v>654</v>
      </c>
      <c r="C682" s="42">
        <f t="shared" si="340"/>
        <v>14.115107913669249</v>
      </c>
      <c r="D682" s="10">
        <f t="shared" si="341"/>
        <v>3.884892086330904</v>
      </c>
      <c r="E682" s="40">
        <f t="shared" si="342"/>
        <v>42.230215827338192</v>
      </c>
      <c r="F682" s="40">
        <f t="shared" si="343"/>
        <v>50</v>
      </c>
      <c r="G682" s="3">
        <f t="shared" si="344"/>
        <v>161.30935251798962</v>
      </c>
      <c r="H682" s="3">
        <f t="shared" si="345"/>
        <v>116.21860174682885</v>
      </c>
      <c r="I682">
        <f t="shared" si="330"/>
        <v>1.1621860174682886E-4</v>
      </c>
      <c r="J682" s="4">
        <f t="shared" si="346"/>
        <v>1400.6721171973302</v>
      </c>
      <c r="K682" s="40">
        <f t="shared" si="347"/>
        <v>12.052047573662612</v>
      </c>
      <c r="L682" s="40">
        <f t="shared" si="331"/>
        <v>0</v>
      </c>
      <c r="M682" s="10">
        <f t="shared" si="348"/>
        <v>4.6320139884477491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13.469784059072907</v>
      </c>
      <c r="Q682" s="42">
        <f t="shared" si="350"/>
        <v>1.051815023500918</v>
      </c>
      <c r="R682" s="4">
        <f t="shared" si="351"/>
        <v>90788.660701048502</v>
      </c>
      <c r="S682">
        <f t="shared" si="332"/>
        <v>9.0788660701048504E-5</v>
      </c>
      <c r="T682" s="41">
        <f t="shared" si="333"/>
        <v>5.767997781867825E-4</v>
      </c>
      <c r="U682" s="42">
        <f t="shared" si="352"/>
        <v>0.16292479106106658</v>
      </c>
      <c r="V682" s="42">
        <f t="shared" si="353"/>
        <v>0.5990864284703451</v>
      </c>
      <c r="W682" s="42">
        <f t="shared" si="354"/>
        <v>0.59777592809121427</v>
      </c>
      <c r="X682" s="42">
        <f t="shared" si="355"/>
        <v>1.3105003791308301E-3</v>
      </c>
      <c r="Y682" s="42">
        <f t="shared" si="329"/>
        <v>8.3417397776394588E-3</v>
      </c>
      <c r="Z682" s="10">
        <f t="shared" si="356"/>
        <v>14.462106424281929</v>
      </c>
      <c r="AA682">
        <f t="shared" si="334"/>
        <v>4628951.8450472606</v>
      </c>
      <c r="AB682" s="10">
        <f t="shared" si="335"/>
        <v>4.6289518450472604</v>
      </c>
      <c r="AC682" s="10">
        <f t="shared" si="336"/>
        <v>4.5279518450472604</v>
      </c>
      <c r="AD682" s="3">
        <f t="shared" si="337"/>
        <v>656.70077520627422</v>
      </c>
      <c r="AI682" s="94">
        <f t="shared" si="338"/>
        <v>0.59777592809121427</v>
      </c>
    </row>
    <row r="683" spans="2:35">
      <c r="B683" s="39">
        <f t="shared" si="339"/>
        <v>655</v>
      </c>
      <c r="C683" s="42">
        <f t="shared" si="340"/>
        <v>14.136690647482199</v>
      </c>
      <c r="D683" s="10">
        <f t="shared" si="341"/>
        <v>3.8633093525179554</v>
      </c>
      <c r="E683" s="40">
        <f t="shared" si="342"/>
        <v>42.273381294964089</v>
      </c>
      <c r="F683" s="40">
        <f t="shared" si="343"/>
        <v>50</v>
      </c>
      <c r="G683" s="3">
        <f t="shared" si="344"/>
        <v>161.17985611511193</v>
      </c>
      <c r="H683" s="3">
        <f t="shared" si="345"/>
        <v>116.21860174682885</v>
      </c>
      <c r="I683">
        <f t="shared" si="330"/>
        <v>1.1621860174682886E-4</v>
      </c>
      <c r="J683" s="4">
        <f t="shared" si="346"/>
        <v>1403.5369648223805</v>
      </c>
      <c r="K683" s="40">
        <f t="shared" si="347"/>
        <v>12.076698082118146</v>
      </c>
      <c r="L683" s="40">
        <f t="shared" si="331"/>
        <v>0</v>
      </c>
      <c r="M683" s="10">
        <f t="shared" si="348"/>
        <v>4.6289518450472604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13.466942839725469</v>
      </c>
      <c r="Q683" s="42">
        <f t="shared" si="350"/>
        <v>1.053417668887463</v>
      </c>
      <c r="R683" s="4">
        <f t="shared" si="351"/>
        <v>90254.021381372499</v>
      </c>
      <c r="S683">
        <f t="shared" si="332"/>
        <v>9.0254021381372496E-5</v>
      </c>
      <c r="T683" s="41">
        <f t="shared" si="333"/>
        <v>5.7733441750645854E-4</v>
      </c>
      <c r="U683" s="42">
        <f t="shared" si="352"/>
        <v>0.161965354069942</v>
      </c>
      <c r="V683" s="42">
        <f t="shared" si="353"/>
        <v>0.5986583177910354</v>
      </c>
      <c r="W683" s="42">
        <f t="shared" si="354"/>
        <v>0.59737194001749783</v>
      </c>
      <c r="X683" s="42">
        <f t="shared" si="355"/>
        <v>1.2863777735375725E-3</v>
      </c>
      <c r="Y683" s="42">
        <f t="shared" si="329"/>
        <v>8.3438013850435731E-3</v>
      </c>
      <c r="Z683" s="10">
        <f t="shared" si="356"/>
        <v>14.452284727941466</v>
      </c>
      <c r="AA683">
        <f t="shared" si="334"/>
        <v>4625876.7627071375</v>
      </c>
      <c r="AB683" s="10">
        <f t="shared" si="335"/>
        <v>4.6258767627071373</v>
      </c>
      <c r="AC683" s="10">
        <f t="shared" si="336"/>
        <v>4.5248767627071373</v>
      </c>
      <c r="AD683" s="3">
        <f t="shared" si="337"/>
        <v>656.25478791981686</v>
      </c>
      <c r="AI683" s="94">
        <f t="shared" si="338"/>
        <v>0.59737194001749783</v>
      </c>
    </row>
    <row r="684" spans="2:35">
      <c r="B684" s="39">
        <f t="shared" si="339"/>
        <v>656</v>
      </c>
      <c r="C684" s="42">
        <f t="shared" si="340"/>
        <v>14.15827338129515</v>
      </c>
      <c r="D684" s="10">
        <f t="shared" si="341"/>
        <v>3.8417266187050068</v>
      </c>
      <c r="E684" s="40">
        <f t="shared" si="342"/>
        <v>42.316546762589986</v>
      </c>
      <c r="F684" s="40">
        <f t="shared" si="343"/>
        <v>50</v>
      </c>
      <c r="G684" s="3">
        <f t="shared" si="344"/>
        <v>161.05035971223424</v>
      </c>
      <c r="H684" s="3">
        <f t="shared" si="345"/>
        <v>116.21860174682885</v>
      </c>
      <c r="I684">
        <f t="shared" si="330"/>
        <v>1.1621860174682886E-4</v>
      </c>
      <c r="J684" s="4">
        <f t="shared" si="346"/>
        <v>1406.4047392456173</v>
      </c>
      <c r="K684" s="40">
        <f t="shared" si="347"/>
        <v>12.101373774134162</v>
      </c>
      <c r="L684" s="40">
        <f t="shared" si="331"/>
        <v>0</v>
      </c>
      <c r="M684" s="10">
        <f t="shared" si="348"/>
        <v>4.6258767627071373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13.464088326570915</v>
      </c>
      <c r="Q684" s="42">
        <f t="shared" si="350"/>
        <v>1.0550206540498788</v>
      </c>
      <c r="R684" s="4">
        <f t="shared" si="351"/>
        <v>89719.652674720259</v>
      </c>
      <c r="S684">
        <f t="shared" si="332"/>
        <v>8.9719652674720259E-5</v>
      </c>
      <c r="T684" s="41">
        <f t="shared" si="333"/>
        <v>5.7786878621311072E-4</v>
      </c>
      <c r="U684" s="42">
        <f t="shared" si="352"/>
        <v>0.16100640270741925</v>
      </c>
      <c r="V684" s="42">
        <f t="shared" si="353"/>
        <v>0.59822847085969144</v>
      </c>
      <c r="W684" s="42">
        <f t="shared" si="354"/>
        <v>0.59696624491160954</v>
      </c>
      <c r="X684" s="42">
        <f t="shared" si="355"/>
        <v>1.2622259480818965E-3</v>
      </c>
      <c r="Y684" s="42">
        <f t="shared" si="329"/>
        <v>8.345824714509965E-3</v>
      </c>
      <c r="Z684" s="10">
        <f t="shared" si="356"/>
        <v>14.442421728991139</v>
      </c>
      <c r="AA684">
        <f t="shared" si="334"/>
        <v>4622788.7489016345</v>
      </c>
      <c r="AB684" s="10">
        <f t="shared" si="335"/>
        <v>4.6227887489016348</v>
      </c>
      <c r="AC684" s="10">
        <f t="shared" si="336"/>
        <v>4.5217887489016348</v>
      </c>
      <c r="AD684" s="3">
        <f t="shared" si="337"/>
        <v>655.80692514889552</v>
      </c>
      <c r="AI684" s="94">
        <f t="shared" si="338"/>
        <v>0.59696624491160954</v>
      </c>
    </row>
    <row r="685" spans="2:35">
      <c r="B685" s="39">
        <f t="shared" si="339"/>
        <v>657</v>
      </c>
      <c r="C685" s="42">
        <f t="shared" si="340"/>
        <v>14.1798561151081</v>
      </c>
      <c r="D685" s="10">
        <f t="shared" si="341"/>
        <v>3.8201438848920581</v>
      </c>
      <c r="E685" s="40">
        <f t="shared" si="342"/>
        <v>42.359712230215884</v>
      </c>
      <c r="F685" s="40">
        <f t="shared" si="343"/>
        <v>50</v>
      </c>
      <c r="G685" s="3">
        <f t="shared" si="344"/>
        <v>160.92086330935655</v>
      </c>
      <c r="H685" s="3">
        <f t="shared" si="345"/>
        <v>116.21860174682885</v>
      </c>
      <c r="I685">
        <f t="shared" si="330"/>
        <v>1.1621860174682886E-4</v>
      </c>
      <c r="J685" s="4">
        <f t="shared" si="346"/>
        <v>1409.2754404670409</v>
      </c>
      <c r="K685" s="40">
        <f t="shared" si="347"/>
        <v>12.126074649710665</v>
      </c>
      <c r="L685" s="40">
        <f t="shared" si="331"/>
        <v>0</v>
      </c>
      <c r="M685" s="10">
        <f t="shared" si="348"/>
        <v>4.6227887489016348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13.461220508802507</v>
      </c>
      <c r="Q685" s="42">
        <f t="shared" si="350"/>
        <v>1.0566239807169397</v>
      </c>
      <c r="R685" s="4">
        <f t="shared" si="351"/>
        <v>89185.555718121221</v>
      </c>
      <c r="S685">
        <f t="shared" si="332"/>
        <v>8.9185555718121227E-5</v>
      </c>
      <c r="T685" s="41">
        <f t="shared" si="333"/>
        <v>5.7840288316970978E-4</v>
      </c>
      <c r="U685" s="42">
        <f t="shared" si="352"/>
        <v>0.16004793901395442</v>
      </c>
      <c r="V685" s="42">
        <f t="shared" si="353"/>
        <v>0.59779688890335247</v>
      </c>
      <c r="W685" s="42">
        <f t="shared" si="354"/>
        <v>0.59655884375962698</v>
      </c>
      <c r="X685" s="42">
        <f t="shared" si="355"/>
        <v>1.2380451437254969E-3</v>
      </c>
      <c r="Y685" s="42">
        <f t="shared" si="329"/>
        <v>8.3478097053039258E-3</v>
      </c>
      <c r="Z685" s="10">
        <f t="shared" si="356"/>
        <v>14.432517451429415</v>
      </c>
      <c r="AA685">
        <f t="shared" si="334"/>
        <v>4619687.8111444507</v>
      </c>
      <c r="AB685" s="10">
        <f t="shared" si="335"/>
        <v>4.619687811144451</v>
      </c>
      <c r="AC685" s="10">
        <f t="shared" si="336"/>
        <v>4.5186878111444511</v>
      </c>
      <c r="AD685" s="3">
        <f t="shared" si="337"/>
        <v>655.3571879832416</v>
      </c>
      <c r="AI685" s="94">
        <f t="shared" si="338"/>
        <v>0.59655884375962698</v>
      </c>
    </row>
    <row r="686" spans="2:35">
      <c r="B686" s="39">
        <f t="shared" si="339"/>
        <v>658</v>
      </c>
      <c r="C686" s="42">
        <f t="shared" si="340"/>
        <v>14.20143884892105</v>
      </c>
      <c r="D686" s="10">
        <f t="shared" si="341"/>
        <v>3.7985611510791095</v>
      </c>
      <c r="E686" s="40">
        <f t="shared" si="342"/>
        <v>42.402877697841781</v>
      </c>
      <c r="F686" s="40">
        <f t="shared" si="343"/>
        <v>50</v>
      </c>
      <c r="G686" s="3">
        <f t="shared" si="344"/>
        <v>160.79136690647886</v>
      </c>
      <c r="H686" s="3">
        <f t="shared" si="345"/>
        <v>116.21860174682885</v>
      </c>
      <c r="I686">
        <f t="shared" si="330"/>
        <v>1.1621860174682886E-4</v>
      </c>
      <c r="J686" s="4">
        <f t="shared" si="346"/>
        <v>1412.1490684866512</v>
      </c>
      <c r="K686" s="40">
        <f t="shared" si="347"/>
        <v>12.150800708847655</v>
      </c>
      <c r="L686" s="40">
        <f t="shared" si="331"/>
        <v>0</v>
      </c>
      <c r="M686" s="10">
        <f t="shared" si="348"/>
        <v>4.619687811144451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13.458339375554992</v>
      </c>
      <c r="Q686" s="42">
        <f t="shared" si="350"/>
        <v>1.0582276506208323</v>
      </c>
      <c r="R686" s="4">
        <f t="shared" si="351"/>
        <v>88651.731648604866</v>
      </c>
      <c r="S686">
        <f t="shared" si="332"/>
        <v>8.8651731648604863E-5</v>
      </c>
      <c r="T686" s="41">
        <f t="shared" si="333"/>
        <v>5.7893670723922611E-4</v>
      </c>
      <c r="U686" s="42">
        <f t="shared" si="352"/>
        <v>0.15908996503000386</v>
      </c>
      <c r="V686" s="42">
        <f t="shared" si="353"/>
        <v>0.59736357315508781</v>
      </c>
      <c r="W686" s="42">
        <f t="shared" si="354"/>
        <v>0.59614973755283096</v>
      </c>
      <c r="X686" s="42">
        <f t="shared" si="355"/>
        <v>1.2138356022568519E-3</v>
      </c>
      <c r="Y686" s="42">
        <f t="shared" si="329"/>
        <v>8.349756296927538E-3</v>
      </c>
      <c r="Z686" s="10">
        <f t="shared" si="356"/>
        <v>14.422571919381305</v>
      </c>
      <c r="AA686">
        <f t="shared" si="334"/>
        <v>4616573.9569889028</v>
      </c>
      <c r="AB686" s="10">
        <f t="shared" si="335"/>
        <v>4.616573956988903</v>
      </c>
      <c r="AC686" s="10">
        <f t="shared" si="336"/>
        <v>4.5155739569889031</v>
      </c>
      <c r="AD686" s="3">
        <f t="shared" si="337"/>
        <v>654.90557751833251</v>
      </c>
      <c r="AI686" s="94">
        <f t="shared" si="338"/>
        <v>0.59614973755283096</v>
      </c>
    </row>
    <row r="687" spans="2:35">
      <c r="B687" s="39">
        <f t="shared" si="339"/>
        <v>659</v>
      </c>
      <c r="C687" s="42">
        <f t="shared" si="340"/>
        <v>14.223021582734001</v>
      </c>
      <c r="D687" s="10">
        <f t="shared" si="341"/>
        <v>3.7769784172661609</v>
      </c>
      <c r="E687" s="40">
        <f t="shared" si="342"/>
        <v>42.446043165467678</v>
      </c>
      <c r="F687" s="40">
        <f t="shared" si="343"/>
        <v>50</v>
      </c>
      <c r="G687" s="3">
        <f t="shared" si="344"/>
        <v>160.66187050360116</v>
      </c>
      <c r="H687" s="3">
        <f t="shared" si="345"/>
        <v>116.21860174682885</v>
      </c>
      <c r="I687">
        <f t="shared" si="330"/>
        <v>1.1621860174682886E-4</v>
      </c>
      <c r="J687" s="4">
        <f t="shared" si="346"/>
        <v>1415.0256233044483</v>
      </c>
      <c r="K687" s="40">
        <f t="shared" si="347"/>
        <v>12.175551951545131</v>
      </c>
      <c r="L687" s="40">
        <f t="shared" si="331"/>
        <v>0</v>
      </c>
      <c r="M687" s="10">
        <f t="shared" si="348"/>
        <v>4.616573956988903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13.455444915904513</v>
      </c>
      <c r="Q687" s="42">
        <f t="shared" si="350"/>
        <v>1.0598316654971771</v>
      </c>
      <c r="R687" s="4">
        <f t="shared" si="351"/>
        <v>88118.181603200777</v>
      </c>
      <c r="S687">
        <f t="shared" si="332"/>
        <v>8.8118181603200779E-5</v>
      </c>
      <c r="T687" s="41">
        <f t="shared" si="333"/>
        <v>5.7947025728463024E-4</v>
      </c>
      <c r="U687" s="42">
        <f t="shared" si="352"/>
        <v>0.15813248279602396</v>
      </c>
      <c r="V687" s="42">
        <f t="shared" si="353"/>
        <v>0.59692852485371994</v>
      </c>
      <c r="W687" s="42">
        <f t="shared" si="354"/>
        <v>0.59573892728772926</v>
      </c>
      <c r="X687" s="42">
        <f t="shared" si="355"/>
        <v>1.1895975659906854E-3</v>
      </c>
      <c r="Y687" s="42">
        <f t="shared" si="329"/>
        <v>8.3516644291202497E-3</v>
      </c>
      <c r="Z687" s="10">
        <f t="shared" si="356"/>
        <v>14.41258515709805</v>
      </c>
      <c r="AA687">
        <f t="shared" si="334"/>
        <v>4613447.1940278327</v>
      </c>
      <c r="AB687" s="10">
        <f t="shared" si="335"/>
        <v>4.6134471940278328</v>
      </c>
      <c r="AC687" s="10">
        <f t="shared" si="336"/>
        <v>4.5124471940278328</v>
      </c>
      <c r="AD687" s="3">
        <f t="shared" si="337"/>
        <v>654.45209485537816</v>
      </c>
      <c r="AI687" s="94">
        <f t="shared" si="338"/>
        <v>0.59573892728772926</v>
      </c>
    </row>
    <row r="688" spans="2:35">
      <c r="B688" s="39">
        <f t="shared" si="339"/>
        <v>660</v>
      </c>
      <c r="C688" s="42">
        <f t="shared" si="340"/>
        <v>14.244604316546951</v>
      </c>
      <c r="D688" s="10">
        <f t="shared" si="341"/>
        <v>3.7553956834532123</v>
      </c>
      <c r="E688" s="40">
        <f t="shared" si="342"/>
        <v>42.489208633093575</v>
      </c>
      <c r="F688" s="40">
        <f t="shared" si="343"/>
        <v>50</v>
      </c>
      <c r="G688" s="3">
        <f t="shared" si="344"/>
        <v>160.53237410072347</v>
      </c>
      <c r="H688" s="3">
        <f t="shared" si="345"/>
        <v>116.21860174682885</v>
      </c>
      <c r="I688">
        <f t="shared" si="330"/>
        <v>1.1621860174682886E-4</v>
      </c>
      <c r="J688" s="4">
        <f t="shared" si="346"/>
        <v>1417.9051049204318</v>
      </c>
      <c r="K688" s="40">
        <f t="shared" si="347"/>
        <v>12.200328377803089</v>
      </c>
      <c r="L688" s="40">
        <f t="shared" si="331"/>
        <v>0</v>
      </c>
      <c r="M688" s="10">
        <f t="shared" si="348"/>
        <v>4.6134471940278328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13.452537118868277</v>
      </c>
      <c r="Q688" s="42">
        <f t="shared" si="350"/>
        <v>1.0614360270850502</v>
      </c>
      <c r="R688" s="4">
        <f t="shared" si="351"/>
        <v>87584.906718938466</v>
      </c>
      <c r="S688">
        <f t="shared" si="332"/>
        <v>8.7584906718938464E-5</v>
      </c>
      <c r="T688" s="41">
        <f t="shared" si="333"/>
        <v>5.8000353216889255E-4</v>
      </c>
      <c r="U688" s="42">
        <f t="shared" si="352"/>
        <v>0.15717549435247102</v>
      </c>
      <c r="V688" s="42">
        <f t="shared" si="353"/>
        <v>0.59649174524403326</v>
      </c>
      <c r="W688" s="42">
        <f t="shared" si="354"/>
        <v>0.59532641396604447</v>
      </c>
      <c r="X688" s="42">
        <f t="shared" si="355"/>
        <v>1.1653312779887903E-3</v>
      </c>
      <c r="Y688" s="42">
        <f t="shared" si="329"/>
        <v>8.3535340418598013E-3</v>
      </c>
      <c r="Z688" s="10">
        <f t="shared" si="356"/>
        <v>14.402557188957458</v>
      </c>
      <c r="AA688">
        <f t="shared" si="334"/>
        <v>4610307.5298937038</v>
      </c>
      <c r="AB688" s="10">
        <f t="shared" si="335"/>
        <v>4.6103075298937037</v>
      </c>
      <c r="AC688" s="10">
        <f t="shared" si="336"/>
        <v>4.5093075298937038</v>
      </c>
      <c r="AD688" s="3">
        <f t="shared" si="337"/>
        <v>653.99674110133481</v>
      </c>
      <c r="AI688" s="94">
        <f t="shared" si="338"/>
        <v>0.59532641396604447</v>
      </c>
    </row>
    <row r="689" spans="2:35">
      <c r="B689" s="39">
        <f t="shared" si="339"/>
        <v>661</v>
      </c>
      <c r="C689" s="42">
        <f t="shared" si="340"/>
        <v>14.266187050359902</v>
      </c>
      <c r="D689" s="10">
        <f t="shared" si="341"/>
        <v>3.7338129496402637</v>
      </c>
      <c r="E689" s="40">
        <f t="shared" si="342"/>
        <v>42.532374100719473</v>
      </c>
      <c r="F689" s="40">
        <f t="shared" si="343"/>
        <v>50</v>
      </c>
      <c r="G689" s="3">
        <f t="shared" si="344"/>
        <v>160.40287769784578</v>
      </c>
      <c r="H689" s="3">
        <f t="shared" si="345"/>
        <v>116.21860174682885</v>
      </c>
      <c r="I689">
        <f t="shared" si="330"/>
        <v>1.1621860174682886E-4</v>
      </c>
      <c r="J689" s="4">
        <f t="shared" si="346"/>
        <v>1420.787513334602</v>
      </c>
      <c r="K689" s="40">
        <f t="shared" si="347"/>
        <v>12.225129987621536</v>
      </c>
      <c r="L689" s="40">
        <f t="shared" si="331"/>
        <v>0</v>
      </c>
      <c r="M689" s="10">
        <f t="shared" si="348"/>
        <v>4.6103075298937037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13.449615973404384</v>
      </c>
      <c r="Q689" s="42">
        <f t="shared" si="350"/>
        <v>1.0630407371270045</v>
      </c>
      <c r="R689" s="4">
        <f t="shared" si="351"/>
        <v>87051.908132847384</v>
      </c>
      <c r="S689">
        <f t="shared" si="332"/>
        <v>8.7051908132847381E-5</v>
      </c>
      <c r="T689" s="41">
        <f t="shared" si="333"/>
        <v>5.8053653075498368E-4</v>
      </c>
      <c r="U689" s="42">
        <f t="shared" si="352"/>
        <v>0.15621900173980124</v>
      </c>
      <c r="V689" s="42">
        <f t="shared" si="353"/>
        <v>0.59605323557701606</v>
      </c>
      <c r="W689" s="42">
        <f t="shared" si="354"/>
        <v>0.5949121985947261</v>
      </c>
      <c r="X689" s="42">
        <f t="shared" si="355"/>
        <v>1.1410369822899558E-3</v>
      </c>
      <c r="Y689" s="42">
        <f t="shared" si="329"/>
        <v>8.3553650753635227E-3</v>
      </c>
      <c r="Z689" s="10">
        <f t="shared" si="356"/>
        <v>14.392488039464853</v>
      </c>
      <c r="AA689">
        <f t="shared" si="334"/>
        <v>4607154.9722589087</v>
      </c>
      <c r="AB689" s="10">
        <f t="shared" si="335"/>
        <v>4.6071549722589085</v>
      </c>
      <c r="AC689" s="10">
        <f t="shared" si="336"/>
        <v>4.5061549722589085</v>
      </c>
      <c r="AD689" s="3">
        <f t="shared" si="337"/>
        <v>653.53951736894976</v>
      </c>
      <c r="AI689" s="94">
        <f t="shared" si="338"/>
        <v>0.5949121985947261</v>
      </c>
    </row>
    <row r="690" spans="2:35">
      <c r="B690" s="39">
        <f t="shared" si="339"/>
        <v>662</v>
      </c>
      <c r="C690" s="42">
        <f t="shared" si="340"/>
        <v>14.287769784172852</v>
      </c>
      <c r="D690" s="10">
        <f t="shared" si="341"/>
        <v>3.712230215827315</v>
      </c>
      <c r="E690" s="40">
        <f t="shared" si="342"/>
        <v>42.57553956834537</v>
      </c>
      <c r="F690" s="40">
        <f t="shared" si="343"/>
        <v>50</v>
      </c>
      <c r="G690" s="3">
        <f t="shared" si="344"/>
        <v>160.27338129496809</v>
      </c>
      <c r="H690" s="3">
        <f t="shared" si="345"/>
        <v>116.21860174682885</v>
      </c>
      <c r="I690">
        <f t="shared" si="330"/>
        <v>1.1621860174682886E-4</v>
      </c>
      <c r="J690" s="4">
        <f t="shared" si="346"/>
        <v>1423.6728485469589</v>
      </c>
      <c r="K690" s="40">
        <f t="shared" si="347"/>
        <v>12.249956781000467</v>
      </c>
      <c r="L690" s="40">
        <f t="shared" si="331"/>
        <v>0</v>
      </c>
      <c r="M690" s="10">
        <f t="shared" si="348"/>
        <v>4.6071549722589085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13.446681468411875</v>
      </c>
      <c r="Q690" s="42">
        <f t="shared" si="350"/>
        <v>1.064645797369091</v>
      </c>
      <c r="R690" s="4">
        <f t="shared" si="351"/>
        <v>86519.1869819571</v>
      </c>
      <c r="S690">
        <f t="shared" si="332"/>
        <v>8.6519186981957102E-5</v>
      </c>
      <c r="T690" s="41">
        <f t="shared" si="333"/>
        <v>5.810692519058739E-4</v>
      </c>
      <c r="U690" s="42">
        <f t="shared" si="352"/>
        <v>0.15526300699847109</v>
      </c>
      <c r="V690" s="42">
        <f t="shared" si="353"/>
        <v>0.59561299710931714</v>
      </c>
      <c r="W690" s="42">
        <f t="shared" si="354"/>
        <v>0.59449628218599171</v>
      </c>
      <c r="X690" s="42">
        <f t="shared" si="355"/>
        <v>1.1167149233254348E-3</v>
      </c>
      <c r="Y690" s="42">
        <f t="shared" si="329"/>
        <v>8.3571574700886976E-3</v>
      </c>
      <c r="Z690" s="10">
        <f t="shared" si="356"/>
        <v>14.382377733252447</v>
      </c>
      <c r="AA690">
        <f t="shared" si="334"/>
        <v>4603989.5288355639</v>
      </c>
      <c r="AB690" s="10">
        <f t="shared" si="335"/>
        <v>4.6039895288355641</v>
      </c>
      <c r="AC690" s="10">
        <f t="shared" si="336"/>
        <v>4.5029895288355641</v>
      </c>
      <c r="AD690" s="3">
        <f t="shared" si="337"/>
        <v>653.08042477673155</v>
      </c>
      <c r="AI690" s="94">
        <f t="shared" si="338"/>
        <v>0.59449628218599171</v>
      </c>
    </row>
    <row r="691" spans="2:35">
      <c r="B691" s="39">
        <f t="shared" si="339"/>
        <v>663</v>
      </c>
      <c r="C691" s="42">
        <f t="shared" si="340"/>
        <v>14.309352517985802</v>
      </c>
      <c r="D691" s="10">
        <f t="shared" si="341"/>
        <v>3.6906474820143664</v>
      </c>
      <c r="E691" s="40">
        <f t="shared" si="342"/>
        <v>42.618705035971267</v>
      </c>
      <c r="F691" s="40">
        <f t="shared" si="343"/>
        <v>50</v>
      </c>
      <c r="G691" s="3">
        <f t="shared" si="344"/>
        <v>160.1438848920904</v>
      </c>
      <c r="H691" s="3">
        <f t="shared" si="345"/>
        <v>116.21860174682885</v>
      </c>
      <c r="I691">
        <f t="shared" si="330"/>
        <v>1.1621860174682886E-4</v>
      </c>
      <c r="J691" s="4">
        <f t="shared" si="346"/>
        <v>1426.5611105575026</v>
      </c>
      <c r="K691" s="40">
        <f t="shared" si="347"/>
        <v>12.274808757939887</v>
      </c>
      <c r="L691" s="40">
        <f t="shared" si="331"/>
        <v>0</v>
      </c>
      <c r="M691" s="10">
        <f t="shared" si="348"/>
        <v>4.6039895288355641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13.443733592730256</v>
      </c>
      <c r="Q691" s="42">
        <f t="shared" si="350"/>
        <v>1.0662512095608814</v>
      </c>
      <c r="R691" s="4">
        <f t="shared" si="351"/>
        <v>85986.744403297096</v>
      </c>
      <c r="S691">
        <f t="shared" si="332"/>
        <v>8.5986744403297101E-5</v>
      </c>
      <c r="T691" s="41">
        <f t="shared" si="333"/>
        <v>5.8160169448453396E-4</v>
      </c>
      <c r="U691" s="42">
        <f t="shared" si="352"/>
        <v>0.15430751216893679</v>
      </c>
      <c r="V691" s="42">
        <f t="shared" si="353"/>
        <v>0.59517103110369962</v>
      </c>
      <c r="W691" s="42">
        <f t="shared" si="354"/>
        <v>0.59407866575729951</v>
      </c>
      <c r="X691" s="42">
        <f t="shared" si="355"/>
        <v>1.0923653464001148E-3</v>
      </c>
      <c r="Y691" s="42">
        <f t="shared" si="329"/>
        <v>8.3589111667336981E-3</v>
      </c>
      <c r="Z691" s="10">
        <f t="shared" si="356"/>
        <v>14.37222629507999</v>
      </c>
      <c r="AA691">
        <f t="shared" si="334"/>
        <v>4600811.2073757183</v>
      </c>
      <c r="AB691" s="10">
        <f t="shared" si="335"/>
        <v>4.6008112073757186</v>
      </c>
      <c r="AC691" s="10">
        <f t="shared" si="336"/>
        <v>4.4998112073757186</v>
      </c>
      <c r="AD691" s="3">
        <f t="shared" si="337"/>
        <v>652.61946444898012</v>
      </c>
      <c r="AI691" s="94">
        <f t="shared" si="338"/>
        <v>0.59407866575729951</v>
      </c>
    </row>
    <row r="692" spans="2:35">
      <c r="B692" s="39">
        <f t="shared" si="339"/>
        <v>664</v>
      </c>
      <c r="C692" s="42">
        <f t="shared" si="340"/>
        <v>14.330935251798753</v>
      </c>
      <c r="D692" s="10">
        <f t="shared" si="341"/>
        <v>3.6690647482014178</v>
      </c>
      <c r="E692" s="40">
        <f t="shared" si="342"/>
        <v>42.661870503597164</v>
      </c>
      <c r="F692" s="40">
        <f t="shared" si="343"/>
        <v>50</v>
      </c>
      <c r="G692" s="3">
        <f t="shared" si="344"/>
        <v>160.01438848921271</v>
      </c>
      <c r="H692" s="3">
        <f t="shared" si="345"/>
        <v>116.21860174682885</v>
      </c>
      <c r="I692">
        <f t="shared" si="330"/>
        <v>1.1621860174682886E-4</v>
      </c>
      <c r="J692" s="4">
        <f t="shared" si="346"/>
        <v>1429.4522993662326</v>
      </c>
      <c r="K692" s="40">
        <f t="shared" si="347"/>
        <v>12.299685918439788</v>
      </c>
      <c r="L692" s="40">
        <f t="shared" si="331"/>
        <v>0</v>
      </c>
      <c r="M692" s="10">
        <f t="shared" si="348"/>
        <v>4.6008112073757186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13.440772335139464</v>
      </c>
      <c r="Q692" s="42">
        <f t="shared" si="350"/>
        <v>1.0678569754554887</v>
      </c>
      <c r="R692" s="4">
        <f t="shared" si="351"/>
        <v>85454.581533896882</v>
      </c>
      <c r="S692">
        <f t="shared" si="332"/>
        <v>8.5454581533896882E-5</v>
      </c>
      <c r="T692" s="41">
        <f t="shared" si="333"/>
        <v>5.8213385735393414E-4</v>
      </c>
      <c r="U692" s="42">
        <f t="shared" si="352"/>
        <v>0.15335251929165464</v>
      </c>
      <c r="V692" s="42">
        <f t="shared" si="353"/>
        <v>0.594727338828964</v>
      </c>
      <c r="W692" s="42">
        <f t="shared" si="354"/>
        <v>0.59365935033137596</v>
      </c>
      <c r="X692" s="42">
        <f t="shared" si="355"/>
        <v>1.067988497588046E-3</v>
      </c>
      <c r="Y692" s="42">
        <f t="shared" si="329"/>
        <v>8.3606261062389581E-3</v>
      </c>
      <c r="Z692" s="10">
        <f t="shared" si="356"/>
        <v>14.362033749835211</v>
      </c>
      <c r="AA692">
        <f t="shared" si="334"/>
        <v>4597620.0156714907</v>
      </c>
      <c r="AB692" s="10">
        <f t="shared" si="335"/>
        <v>4.5976200156714908</v>
      </c>
      <c r="AC692" s="10">
        <f t="shared" si="336"/>
        <v>4.4966200156714908</v>
      </c>
      <c r="AD692" s="3">
        <f t="shared" si="337"/>
        <v>652.15663751580723</v>
      </c>
      <c r="AI692" s="94">
        <f t="shared" si="338"/>
        <v>0.59365935033137596</v>
      </c>
    </row>
    <row r="693" spans="2:35">
      <c r="B693" s="39">
        <f t="shared" si="339"/>
        <v>665</v>
      </c>
      <c r="C693" s="42">
        <f t="shared" si="340"/>
        <v>14.352517985611703</v>
      </c>
      <c r="D693" s="10">
        <f t="shared" si="341"/>
        <v>3.6474820143884692</v>
      </c>
      <c r="E693" s="40">
        <f t="shared" si="342"/>
        <v>42.705035971223062</v>
      </c>
      <c r="F693" s="40">
        <f t="shared" si="343"/>
        <v>50</v>
      </c>
      <c r="G693" s="3">
        <f t="shared" si="344"/>
        <v>159.88489208633501</v>
      </c>
      <c r="H693" s="3">
        <f t="shared" si="345"/>
        <v>116.21860174682885</v>
      </c>
      <c r="I693">
        <f t="shared" si="330"/>
        <v>1.1621860174682886E-4</v>
      </c>
      <c r="J693" s="4">
        <f t="shared" si="346"/>
        <v>1432.3464149731496</v>
      </c>
      <c r="K693" s="40">
        <f t="shared" si="347"/>
        <v>12.324588262500178</v>
      </c>
      <c r="L693" s="40">
        <f t="shared" si="331"/>
        <v>0</v>
      </c>
      <c r="M693" s="10">
        <f t="shared" si="348"/>
        <v>4.5976200156714908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13.437797684359722</v>
      </c>
      <c r="Q693" s="42">
        <f t="shared" si="350"/>
        <v>1.0694630968095906</v>
      </c>
      <c r="R693" s="4">
        <f t="shared" si="351"/>
        <v>84922.699510785984</v>
      </c>
      <c r="S693">
        <f t="shared" si="332"/>
        <v>8.492269951078599E-5</v>
      </c>
      <c r="T693" s="41">
        <f t="shared" si="333"/>
        <v>5.8266573937704506E-4</v>
      </c>
      <c r="U693" s="42">
        <f t="shared" si="352"/>
        <v>0.15239803040708097</v>
      </c>
      <c r="V693" s="42">
        <f t="shared" si="353"/>
        <v>0.59428192155966142</v>
      </c>
      <c r="W693" s="42">
        <f t="shared" si="354"/>
        <v>0.59323833693623407</v>
      </c>
      <c r="X693" s="42">
        <f t="shared" si="355"/>
        <v>1.0435846234273516E-3</v>
      </c>
      <c r="Y693" s="42">
        <f t="shared" si="329"/>
        <v>8.3623022297874567E-3</v>
      </c>
      <c r="Z693" s="10">
        <f t="shared" si="356"/>
        <v>14.351800122533344</v>
      </c>
      <c r="AA693">
        <f t="shared" si="334"/>
        <v>4594415.9615549194</v>
      </c>
      <c r="AB693" s="10">
        <f t="shared" si="335"/>
        <v>4.5944159615549189</v>
      </c>
      <c r="AC693" s="10">
        <f t="shared" si="336"/>
        <v>4.493415961554919</v>
      </c>
      <c r="AD693" s="3">
        <f t="shared" si="337"/>
        <v>651.69194511311377</v>
      </c>
      <c r="AI693" s="94">
        <f t="shared" si="338"/>
        <v>0.59323833693623407</v>
      </c>
    </row>
    <row r="694" spans="2:35">
      <c r="B694" s="39">
        <f t="shared" si="339"/>
        <v>666</v>
      </c>
      <c r="C694" s="42">
        <f t="shared" si="340"/>
        <v>14.374100719424654</v>
      </c>
      <c r="D694" s="10">
        <f t="shared" si="341"/>
        <v>3.6258992805755206</v>
      </c>
      <c r="E694" s="40">
        <f t="shared" si="342"/>
        <v>42.748201438848959</v>
      </c>
      <c r="F694" s="40">
        <f t="shared" si="343"/>
        <v>50</v>
      </c>
      <c r="G694" s="3">
        <f t="shared" si="344"/>
        <v>159.75539568345732</v>
      </c>
      <c r="H694" s="3">
        <f t="shared" si="345"/>
        <v>116.21860174682885</v>
      </c>
      <c r="I694">
        <f t="shared" si="330"/>
        <v>1.1621860174682886E-4</v>
      </c>
      <c r="J694" s="4">
        <f t="shared" si="346"/>
        <v>1435.2434573782534</v>
      </c>
      <c r="K694" s="40">
        <f t="shared" si="347"/>
        <v>12.349515790121055</v>
      </c>
      <c r="L694" s="40">
        <f t="shared" si="331"/>
        <v>0</v>
      </c>
      <c r="M694" s="10">
        <f t="shared" si="348"/>
        <v>4.5944159615549189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13.434809629051133</v>
      </c>
      <c r="Q694" s="42">
        <f t="shared" si="350"/>
        <v>1.07106957538345</v>
      </c>
      <c r="R694" s="4">
        <f t="shared" si="351"/>
        <v>84391.099470993868</v>
      </c>
      <c r="S694">
        <f t="shared" si="332"/>
        <v>8.4391099470993873E-5</v>
      </c>
      <c r="T694" s="41">
        <f t="shared" si="333"/>
        <v>5.8319733941683712E-4</v>
      </c>
      <c r="U694" s="42">
        <f t="shared" si="352"/>
        <v>0.15144404755567203</v>
      </c>
      <c r="V694" s="42">
        <f t="shared" si="353"/>
        <v>0.59383478057667061</v>
      </c>
      <c r="W694" s="42">
        <f t="shared" si="354"/>
        <v>0.59281562660515341</v>
      </c>
      <c r="X694" s="42">
        <f t="shared" si="355"/>
        <v>1.0191539715171949E-3</v>
      </c>
      <c r="Y694" s="42">
        <f t="shared" si="329"/>
        <v>8.3639394788061622E-3</v>
      </c>
      <c r="Z694" s="10">
        <f t="shared" si="356"/>
        <v>14.341525438318371</v>
      </c>
      <c r="AA694">
        <f t="shared" si="334"/>
        <v>4591199.052898352</v>
      </c>
      <c r="AB694" s="10">
        <f t="shared" si="335"/>
        <v>4.591199052898352</v>
      </c>
      <c r="AC694" s="10">
        <f t="shared" si="336"/>
        <v>4.490199052898352</v>
      </c>
      <c r="AD694" s="3">
        <f t="shared" si="337"/>
        <v>651.22538838264711</v>
      </c>
      <c r="AI694" s="94">
        <f t="shared" si="338"/>
        <v>0.59281562660515341</v>
      </c>
    </row>
    <row r="695" spans="2:35">
      <c r="B695" s="39">
        <f t="shared" si="339"/>
        <v>667</v>
      </c>
      <c r="C695" s="42">
        <f t="shared" si="340"/>
        <v>14.395683453237604</v>
      </c>
      <c r="D695" s="10">
        <f t="shared" si="341"/>
        <v>3.604316546762572</v>
      </c>
      <c r="E695" s="40">
        <f t="shared" si="342"/>
        <v>42.791366906474856</v>
      </c>
      <c r="F695" s="40">
        <f t="shared" si="343"/>
        <v>50</v>
      </c>
      <c r="G695" s="3">
        <f t="shared" si="344"/>
        <v>159.62589928057963</v>
      </c>
      <c r="H695" s="3">
        <f t="shared" si="345"/>
        <v>116.21860174682885</v>
      </c>
      <c r="I695">
        <f t="shared" si="330"/>
        <v>1.1621860174682886E-4</v>
      </c>
      <c r="J695" s="4">
        <f t="shared" si="346"/>
        <v>1438.1434265815437</v>
      </c>
      <c r="K695" s="40">
        <f t="shared" si="347"/>
        <v>12.374468501302417</v>
      </c>
      <c r="L695" s="40">
        <f t="shared" si="331"/>
        <v>0</v>
      </c>
      <c r="M695" s="10">
        <f t="shared" si="348"/>
        <v>4.591199052898352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13.431808157813798</v>
      </c>
      <c r="Q695" s="42">
        <f t="shared" si="350"/>
        <v>1.0726764129409381</v>
      </c>
      <c r="R695" s="4">
        <f t="shared" si="351"/>
        <v>83859.782551550117</v>
      </c>
      <c r="S695">
        <f t="shared" si="332"/>
        <v>8.3859782551550115E-5</v>
      </c>
      <c r="T695" s="41">
        <f t="shared" si="333"/>
        <v>5.8372865633628094E-4</v>
      </c>
      <c r="U695" s="42">
        <f t="shared" si="352"/>
        <v>0.15049057277788425</v>
      </c>
      <c r="V695" s="42">
        <f t="shared" si="353"/>
        <v>0.59338591716660971</v>
      </c>
      <c r="W695" s="42">
        <f t="shared" si="354"/>
        <v>0.59239122037673142</v>
      </c>
      <c r="X695" s="42">
        <f t="shared" si="355"/>
        <v>9.9469678987829102E-4</v>
      </c>
      <c r="Y695" s="42">
        <f t="shared" si="329"/>
        <v>8.3655377949664513E-3</v>
      </c>
      <c r="Z695" s="10">
        <f t="shared" si="356"/>
        <v>14.33120972246245</v>
      </c>
      <c r="AA695">
        <f t="shared" si="334"/>
        <v>4587969.297614268</v>
      </c>
      <c r="AB695" s="10">
        <f t="shared" si="335"/>
        <v>4.5879692976142676</v>
      </c>
      <c r="AC695" s="10">
        <f t="shared" si="336"/>
        <v>4.4869692976142677</v>
      </c>
      <c r="AD695" s="3">
        <f t="shared" si="337"/>
        <v>650.75696847197503</v>
      </c>
      <c r="AI695" s="94">
        <f t="shared" si="338"/>
        <v>0.59239122037673142</v>
      </c>
    </row>
    <row r="696" spans="2:35">
      <c r="B696" s="39">
        <f t="shared" si="339"/>
        <v>668</v>
      </c>
      <c r="C696" s="42">
        <f t="shared" si="340"/>
        <v>14.417266187050554</v>
      </c>
      <c r="D696" s="10">
        <f t="shared" si="341"/>
        <v>3.5827338129496233</v>
      </c>
      <c r="E696" s="40">
        <f t="shared" si="342"/>
        <v>42.834532374100753</v>
      </c>
      <c r="F696" s="40">
        <f t="shared" si="343"/>
        <v>50</v>
      </c>
      <c r="G696" s="3">
        <f t="shared" si="344"/>
        <v>159.49640287770194</v>
      </c>
      <c r="H696" s="3">
        <f t="shared" si="345"/>
        <v>116.21860174682885</v>
      </c>
      <c r="I696">
        <f t="shared" si="330"/>
        <v>1.1621860174682886E-4</v>
      </c>
      <c r="J696" s="4">
        <f t="shared" si="346"/>
        <v>1441.0463225830208</v>
      </c>
      <c r="K696" s="40">
        <f t="shared" si="347"/>
        <v>12.399446396044265</v>
      </c>
      <c r="L696" s="40">
        <f t="shared" si="331"/>
        <v>0</v>
      </c>
      <c r="M696" s="10">
        <f t="shared" si="348"/>
        <v>4.5879692976142676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13.428793259187364</v>
      </c>
      <c r="Q696" s="42">
        <f t="shared" si="350"/>
        <v>1.0742836112495564</v>
      </c>
      <c r="R696" s="4">
        <f t="shared" si="351"/>
        <v>83328.74988948417</v>
      </c>
      <c r="S696">
        <f t="shared" si="332"/>
        <v>8.3328749889484166E-5</v>
      </c>
      <c r="T696" s="41">
        <f t="shared" si="333"/>
        <v>5.8425968899834682E-4</v>
      </c>
      <c r="U696" s="42">
        <f t="shared" si="352"/>
        <v>0.1495376081141738</v>
      </c>
      <c r="V696" s="42">
        <f t="shared" si="353"/>
        <v>0.59293533262220122</v>
      </c>
      <c r="W696" s="42">
        <f t="shared" si="354"/>
        <v>0.59196511929486029</v>
      </c>
      <c r="X696" s="42">
        <f t="shared" si="355"/>
        <v>9.7021332734092969E-4</v>
      </c>
      <c r="Y696" s="42">
        <f t="shared" si="329"/>
        <v>8.3670971201851522E-3</v>
      </c>
      <c r="Z696" s="10">
        <f t="shared" si="356"/>
        <v>14.320853000366464</v>
      </c>
      <c r="AA696">
        <f t="shared" si="334"/>
        <v>4584726.7036554506</v>
      </c>
      <c r="AB696" s="10">
        <f t="shared" si="335"/>
        <v>4.5847267036554502</v>
      </c>
      <c r="AC696" s="10">
        <f t="shared" si="336"/>
        <v>4.4837267036554502</v>
      </c>
      <c r="AD696" s="3">
        <f t="shared" si="337"/>
        <v>650.28668653451064</v>
      </c>
      <c r="AI696" s="94">
        <f t="shared" si="338"/>
        <v>0.59196511929486029</v>
      </c>
    </row>
    <row r="697" spans="2:35">
      <c r="B697" s="39">
        <f t="shared" si="339"/>
        <v>669</v>
      </c>
      <c r="C697" s="42">
        <f t="shared" si="340"/>
        <v>14.438848920863505</v>
      </c>
      <c r="D697" s="10">
        <f t="shared" si="341"/>
        <v>3.5611510791366747</v>
      </c>
      <c r="E697" s="40">
        <f t="shared" si="342"/>
        <v>42.877697841726651</v>
      </c>
      <c r="F697" s="40">
        <f t="shared" si="343"/>
        <v>50</v>
      </c>
      <c r="G697" s="3">
        <f t="shared" si="344"/>
        <v>159.36690647482425</v>
      </c>
      <c r="H697" s="3">
        <f t="shared" si="345"/>
        <v>116.21860174682885</v>
      </c>
      <c r="I697">
        <f t="shared" si="330"/>
        <v>1.1621860174682886E-4</v>
      </c>
      <c r="J697" s="4">
        <f t="shared" si="346"/>
        <v>1443.9521453826842</v>
      </c>
      <c r="K697" s="40">
        <f t="shared" si="347"/>
        <v>12.424449474346597</v>
      </c>
      <c r="L697" s="40">
        <f t="shared" si="331"/>
        <v>0</v>
      </c>
      <c r="M697" s="10">
        <f t="shared" si="348"/>
        <v>4.5847267036554502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13.425764921650938</v>
      </c>
      <c r="Q697" s="42">
        <f t="shared" si="350"/>
        <v>1.0758911720804589</v>
      </c>
      <c r="R697" s="4">
        <f t="shared" si="351"/>
        <v>82798.002621825653</v>
      </c>
      <c r="S697">
        <f t="shared" si="332"/>
        <v>8.2798002621825651E-5</v>
      </c>
      <c r="T697" s="41">
        <f t="shared" si="333"/>
        <v>5.8479043626600538E-4</v>
      </c>
      <c r="U697" s="42">
        <f t="shared" si="352"/>
        <v>0.14858515560499722</v>
      </c>
      <c r="V697" s="42">
        <f t="shared" si="353"/>
        <v>0.59248302824214361</v>
      </c>
      <c r="W697" s="42">
        <f t="shared" si="354"/>
        <v>0.5915373244087494</v>
      </c>
      <c r="X697" s="42">
        <f t="shared" si="355"/>
        <v>9.4570383339420694E-4</v>
      </c>
      <c r="Y697" s="42">
        <f t="shared" si="329"/>
        <v>8.3686173966253507E-3</v>
      </c>
      <c r="Z697" s="10">
        <f t="shared" si="356"/>
        <v>14.31045529756012</v>
      </c>
      <c r="AA697">
        <f t="shared" si="334"/>
        <v>4581471.279015013</v>
      </c>
      <c r="AB697" s="10">
        <f t="shared" si="335"/>
        <v>4.5814712790150134</v>
      </c>
      <c r="AC697" s="10">
        <f t="shared" si="336"/>
        <v>4.4804712790150134</v>
      </c>
      <c r="AD697" s="3">
        <f t="shared" si="337"/>
        <v>649.814543729516</v>
      </c>
      <c r="AI697" s="94">
        <f t="shared" si="338"/>
        <v>0.5915373244087494</v>
      </c>
    </row>
    <row r="698" spans="2:35">
      <c r="B698" s="39">
        <f t="shared" si="339"/>
        <v>670</v>
      </c>
      <c r="C698" s="42">
        <f t="shared" si="340"/>
        <v>14.460431654676455</v>
      </c>
      <c r="D698" s="10">
        <f t="shared" si="341"/>
        <v>3.5395683453237261</v>
      </c>
      <c r="E698" s="40">
        <f t="shared" si="342"/>
        <v>42.920863309352548</v>
      </c>
      <c r="F698" s="40">
        <f t="shared" si="343"/>
        <v>50</v>
      </c>
      <c r="G698" s="3">
        <f t="shared" si="344"/>
        <v>159.23741007194656</v>
      </c>
      <c r="H698" s="3">
        <f t="shared" si="345"/>
        <v>116.21860174682885</v>
      </c>
      <c r="I698">
        <f t="shared" si="330"/>
        <v>1.1621860174682886E-4</v>
      </c>
      <c r="J698" s="4">
        <f t="shared" si="346"/>
        <v>1446.8608949805343</v>
      </c>
      <c r="K698" s="40">
        <f t="shared" si="347"/>
        <v>12.449477736209415</v>
      </c>
      <c r="L698" s="40">
        <f t="shared" si="331"/>
        <v>0</v>
      </c>
      <c r="M698" s="10">
        <f t="shared" si="348"/>
        <v>4.5814712790150134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13.422723133622828</v>
      </c>
      <c r="Q698" s="42">
        <f t="shared" si="350"/>
        <v>1.0774990972084746</v>
      </c>
      <c r="R698" s="4">
        <f t="shared" si="351"/>
        <v>82267.541885603932</v>
      </c>
      <c r="S698">
        <f t="shared" si="332"/>
        <v>8.2267541885603938E-5</v>
      </c>
      <c r="T698" s="41">
        <f t="shared" si="333"/>
        <v>5.8532089700222712E-4</v>
      </c>
      <c r="U698" s="42">
        <f t="shared" si="352"/>
        <v>0.14763321729081053</v>
      </c>
      <c r="V698" s="42">
        <f t="shared" si="353"/>
        <v>0.59202900533153224</v>
      </c>
      <c r="W698" s="42">
        <f t="shared" si="354"/>
        <v>0.59110783677292866</v>
      </c>
      <c r="X698" s="42">
        <f t="shared" si="355"/>
        <v>9.2116855860358005E-4</v>
      </c>
      <c r="Y698" s="42">
        <f t="shared" si="329"/>
        <v>8.3700985666978669E-3</v>
      </c>
      <c r="Z698" s="10">
        <f t="shared" si="356"/>
        <v>14.300016639703228</v>
      </c>
      <c r="AA698">
        <f t="shared" si="334"/>
        <v>4578203.0317268055</v>
      </c>
      <c r="AB698" s="10">
        <f t="shared" si="335"/>
        <v>4.5782030317268054</v>
      </c>
      <c r="AC698" s="10">
        <f t="shared" si="336"/>
        <v>4.4772030317268054</v>
      </c>
      <c r="AD698" s="3">
        <f t="shared" si="337"/>
        <v>649.34054122216173</v>
      </c>
      <c r="AI698" s="94">
        <f t="shared" si="338"/>
        <v>0.59110783677292866</v>
      </c>
    </row>
    <row r="699" spans="2:35">
      <c r="B699" s="39">
        <f t="shared" si="339"/>
        <v>671</v>
      </c>
      <c r="C699" s="42">
        <f t="shared" si="340"/>
        <v>14.482014388489405</v>
      </c>
      <c r="D699" s="10">
        <f t="shared" si="341"/>
        <v>3.5179856115107775</v>
      </c>
      <c r="E699" s="40">
        <f t="shared" si="342"/>
        <v>42.964028776978445</v>
      </c>
      <c r="F699" s="40">
        <f t="shared" si="343"/>
        <v>50</v>
      </c>
      <c r="G699" s="3">
        <f t="shared" si="344"/>
        <v>159.10791366906886</v>
      </c>
      <c r="H699" s="3">
        <f t="shared" si="345"/>
        <v>116.21860174682885</v>
      </c>
      <c r="I699">
        <f t="shared" si="330"/>
        <v>1.1621860174682886E-4</v>
      </c>
      <c r="J699" s="4">
        <f t="shared" si="346"/>
        <v>1449.7725713765712</v>
      </c>
      <c r="K699" s="40">
        <f t="shared" si="347"/>
        <v>12.474531181632718</v>
      </c>
      <c r="L699" s="40">
        <f t="shared" si="331"/>
        <v>0</v>
      </c>
      <c r="M699" s="10">
        <f t="shared" si="348"/>
        <v>4.5782030317268054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13.41966788346066</v>
      </c>
      <c r="Q699" s="42">
        <f t="shared" si="350"/>
        <v>1.0791073884121303</v>
      </c>
      <c r="R699" s="4">
        <f t="shared" si="351"/>
        <v>81737.368817848619</v>
      </c>
      <c r="S699">
        <f t="shared" si="332"/>
        <v>8.1737368817848624E-5</v>
      </c>
      <c r="T699" s="41">
        <f t="shared" si="333"/>
        <v>5.8585107006998245E-4</v>
      </c>
      <c r="U699" s="42">
        <f t="shared" si="352"/>
        <v>0.14668179521207023</v>
      </c>
      <c r="V699" s="42">
        <f t="shared" si="353"/>
        <v>0.59157326520078735</v>
      </c>
      <c r="W699" s="42">
        <f t="shared" si="354"/>
        <v>0.59067665744730291</v>
      </c>
      <c r="X699" s="42">
        <f t="shared" si="355"/>
        <v>8.9660775348443522E-4</v>
      </c>
      <c r="Y699" s="42">
        <f t="shared" si="329"/>
        <v>8.3715405730609253E-3</v>
      </c>
      <c r="Z699" s="10">
        <f t="shared" si="356"/>
        <v>14.289537052583874</v>
      </c>
      <c r="AA699">
        <f t="shared" si="334"/>
        <v>4574921.9698648388</v>
      </c>
      <c r="AB699" s="10">
        <f t="shared" si="335"/>
        <v>4.5749219698648389</v>
      </c>
      <c r="AC699" s="10">
        <f t="shared" si="336"/>
        <v>4.4739219698648389</v>
      </c>
      <c r="AD699" s="3">
        <f t="shared" si="337"/>
        <v>648.86468018344294</v>
      </c>
      <c r="AI699" s="94">
        <f t="shared" si="338"/>
        <v>0.59067665744730291</v>
      </c>
    </row>
    <row r="700" spans="2:35">
      <c r="B700" s="39">
        <f t="shared" si="339"/>
        <v>672</v>
      </c>
      <c r="C700" s="42">
        <f t="shared" si="340"/>
        <v>14.503597122302356</v>
      </c>
      <c r="D700" s="10">
        <f t="shared" si="341"/>
        <v>3.4964028776978289</v>
      </c>
      <c r="E700" s="40">
        <f t="shared" si="342"/>
        <v>43.007194244604342</v>
      </c>
      <c r="F700" s="40">
        <f t="shared" si="343"/>
        <v>50</v>
      </c>
      <c r="G700" s="3">
        <f t="shared" si="344"/>
        <v>158.97841726619117</v>
      </c>
      <c r="H700" s="3">
        <f t="shared" si="345"/>
        <v>116.21860174682885</v>
      </c>
      <c r="I700">
        <f t="shared" si="330"/>
        <v>1.1621860174682886E-4</v>
      </c>
      <c r="J700" s="4">
        <f t="shared" si="346"/>
        <v>1452.6871745707949</v>
      </c>
      <c r="K700" s="40">
        <f t="shared" si="347"/>
        <v>12.499609810616509</v>
      </c>
      <c r="L700" s="40">
        <f t="shared" si="331"/>
        <v>0</v>
      </c>
      <c r="M700" s="10">
        <f t="shared" si="348"/>
        <v>4.5749219698648389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13.416599159460569</v>
      </c>
      <c r="Q700" s="42">
        <f t="shared" si="350"/>
        <v>1.0807160474736728</v>
      </c>
      <c r="R700" s="4">
        <f t="shared" si="351"/>
        <v>81207.484555589181</v>
      </c>
      <c r="S700">
        <f t="shared" si="332"/>
        <v>8.1207484555589186E-5</v>
      </c>
      <c r="T700" s="41">
        <f t="shared" si="333"/>
        <v>5.8638095433224187E-4</v>
      </c>
      <c r="U700" s="42">
        <f t="shared" si="352"/>
        <v>0.14573089140923254</v>
      </c>
      <c r="V700" s="42">
        <f t="shared" si="353"/>
        <v>0.59111580916710138</v>
      </c>
      <c r="W700" s="42">
        <f t="shared" si="354"/>
        <v>0.59024378749707496</v>
      </c>
      <c r="X700" s="42">
        <f t="shared" si="355"/>
        <v>8.7202167002642383E-4</v>
      </c>
      <c r="Y700" s="42">
        <f t="shared" si="329"/>
        <v>8.372943358622275E-3</v>
      </c>
      <c r="Z700" s="10">
        <f t="shared" si="356"/>
        <v>14.279016562120788</v>
      </c>
      <c r="AA700">
        <f t="shared" si="334"/>
        <v>4571628.1015440281</v>
      </c>
      <c r="AB700" s="10">
        <f t="shared" si="335"/>
        <v>4.5716281015440279</v>
      </c>
      <c r="AC700" s="10">
        <f t="shared" si="336"/>
        <v>4.4706281015440279</v>
      </c>
      <c r="AD700" s="3">
        <f t="shared" si="337"/>
        <v>648.38696179028693</v>
      </c>
      <c r="AI700" s="94">
        <f t="shared" si="338"/>
        <v>0.59024378749707496</v>
      </c>
    </row>
    <row r="701" spans="2:35">
      <c r="B701" s="39">
        <f t="shared" si="339"/>
        <v>673</v>
      </c>
      <c r="C701" s="42">
        <f t="shared" si="340"/>
        <v>14.525179856115306</v>
      </c>
      <c r="D701" s="10">
        <f t="shared" si="341"/>
        <v>3.4748201438848803</v>
      </c>
      <c r="E701" s="40">
        <f t="shared" si="342"/>
        <v>43.050359712230239</v>
      </c>
      <c r="F701" s="40">
        <f t="shared" si="343"/>
        <v>50</v>
      </c>
      <c r="G701" s="3">
        <f t="shared" si="344"/>
        <v>158.84892086331348</v>
      </c>
      <c r="H701" s="3">
        <f t="shared" si="345"/>
        <v>116.21860174682885</v>
      </c>
      <c r="I701">
        <f t="shared" si="330"/>
        <v>1.1621860174682886E-4</v>
      </c>
      <c r="J701" s="4">
        <f t="shared" si="346"/>
        <v>1455.6047045632054</v>
      </c>
      <c r="K701" s="40">
        <f t="shared" si="347"/>
        <v>12.524713623160787</v>
      </c>
      <c r="L701" s="40">
        <f t="shared" si="331"/>
        <v>0</v>
      </c>
      <c r="M701" s="10">
        <f t="shared" si="348"/>
        <v>4.5716281015440279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13.41351694985762</v>
      </c>
      <c r="Q701" s="42">
        <f t="shared" si="350"/>
        <v>1.0823250761790921</v>
      </c>
      <c r="R701" s="4">
        <f t="shared" si="351"/>
        <v>80677.890235855128</v>
      </c>
      <c r="S701">
        <f t="shared" si="332"/>
        <v>8.0677890235855126E-5</v>
      </c>
      <c r="T701" s="41">
        <f t="shared" si="333"/>
        <v>5.8691054865197591E-4</v>
      </c>
      <c r="U701" s="42">
        <f t="shared" si="352"/>
        <v>0.14478050792275382</v>
      </c>
      <c r="V701" s="42">
        <f t="shared" si="353"/>
        <v>0.5906566385532741</v>
      </c>
      <c r="W701" s="42">
        <f t="shared" si="354"/>
        <v>0.58980922799284408</v>
      </c>
      <c r="X701" s="42">
        <f t="shared" si="355"/>
        <v>8.474105604300286E-4</v>
      </c>
      <c r="Y701" s="42">
        <f t="shared" si="329"/>
        <v>8.3743068665392828E-3</v>
      </c>
      <c r="Z701" s="10">
        <f t="shared" si="356"/>
        <v>14.268455194362248</v>
      </c>
      <c r="AA701">
        <f t="shared" si="334"/>
        <v>4568321.434919849</v>
      </c>
      <c r="AB701" s="10">
        <f t="shared" si="335"/>
        <v>4.5683214349198487</v>
      </c>
      <c r="AC701" s="10">
        <f t="shared" si="336"/>
        <v>4.4673214349198487</v>
      </c>
      <c r="AD701" s="3">
        <f t="shared" si="337"/>
        <v>647.90738722550384</v>
      </c>
      <c r="AI701" s="94">
        <f t="shared" si="338"/>
        <v>0.58980922799284408</v>
      </c>
    </row>
    <row r="702" spans="2:35">
      <c r="B702" s="39">
        <f t="shared" si="339"/>
        <v>674</v>
      </c>
      <c r="C702" s="42">
        <f t="shared" si="340"/>
        <v>14.546762589928257</v>
      </c>
      <c r="D702" s="10">
        <f t="shared" si="341"/>
        <v>3.4532374100719316</v>
      </c>
      <c r="E702" s="40">
        <f t="shared" si="342"/>
        <v>43.093525179856137</v>
      </c>
      <c r="F702" s="40">
        <f t="shared" si="343"/>
        <v>50</v>
      </c>
      <c r="G702" s="3">
        <f t="shared" si="344"/>
        <v>158.71942446043579</v>
      </c>
      <c r="H702" s="3">
        <f t="shared" si="345"/>
        <v>116.21860174682885</v>
      </c>
      <c r="I702">
        <f t="shared" si="330"/>
        <v>1.1621860174682886E-4</v>
      </c>
      <c r="J702" s="4">
        <f t="shared" si="346"/>
        <v>1458.5251613538023</v>
      </c>
      <c r="K702" s="40">
        <f t="shared" si="347"/>
        <v>12.549842619265549</v>
      </c>
      <c r="L702" s="40">
        <f t="shared" si="331"/>
        <v>0</v>
      </c>
      <c r="M702" s="10">
        <f t="shared" si="348"/>
        <v>4.5683214349198487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13.410421242825205</v>
      </c>
      <c r="Q702" s="42">
        <f t="shared" si="350"/>
        <v>1.0839344763181442</v>
      </c>
      <c r="R702" s="4">
        <f t="shared" si="351"/>
        <v>80148.586995676014</v>
      </c>
      <c r="S702">
        <f t="shared" si="332"/>
        <v>8.0148586995676017E-5</v>
      </c>
      <c r="T702" s="41">
        <f t="shared" si="333"/>
        <v>5.8743985189215506E-4</v>
      </c>
      <c r="U702" s="42">
        <f t="shared" si="352"/>
        <v>0.14383064679309038</v>
      </c>
      <c r="V702" s="42">
        <f t="shared" si="353"/>
        <v>0.59019575468838814</v>
      </c>
      <c r="W702" s="42">
        <f t="shared" si="354"/>
        <v>0.58937298001056104</v>
      </c>
      <c r="X702" s="42">
        <f t="shared" si="355"/>
        <v>8.2277467782709834E-4</v>
      </c>
      <c r="Y702" s="42">
        <f t="shared" si="329"/>
        <v>8.3756310402201863E-3</v>
      </c>
      <c r="Z702" s="10">
        <f t="shared" si="356"/>
        <v>14.257852975486967</v>
      </c>
      <c r="AA702">
        <f t="shared" si="334"/>
        <v>4565001.9781886134</v>
      </c>
      <c r="AB702" s="10">
        <f t="shared" si="335"/>
        <v>4.5650019781886133</v>
      </c>
      <c r="AC702" s="10">
        <f t="shared" si="336"/>
        <v>4.4640019781886133</v>
      </c>
      <c r="AD702" s="3">
        <f t="shared" si="337"/>
        <v>647.42595767782643</v>
      </c>
      <c r="AI702" s="94">
        <f t="shared" si="338"/>
        <v>0.58937298001056104</v>
      </c>
    </row>
    <row r="703" spans="2:35">
      <c r="B703" s="39">
        <f t="shared" si="339"/>
        <v>675</v>
      </c>
      <c r="C703" s="42">
        <f t="shared" si="340"/>
        <v>14.568345323741207</v>
      </c>
      <c r="D703" s="10">
        <f t="shared" si="341"/>
        <v>3.431654676258983</v>
      </c>
      <c r="E703" s="40">
        <f t="shared" si="342"/>
        <v>43.136690647482034</v>
      </c>
      <c r="F703" s="40">
        <f t="shared" si="343"/>
        <v>50</v>
      </c>
      <c r="G703" s="3">
        <f t="shared" si="344"/>
        <v>158.5899280575581</v>
      </c>
      <c r="H703" s="3">
        <f t="shared" si="345"/>
        <v>116.21860174682885</v>
      </c>
      <c r="I703">
        <f t="shared" si="330"/>
        <v>1.1621860174682886E-4</v>
      </c>
      <c r="J703" s="4">
        <f t="shared" si="346"/>
        <v>1461.4485449425861</v>
      </c>
      <c r="K703" s="40">
        <f t="shared" si="347"/>
        <v>12.574996798930798</v>
      </c>
      <c r="L703" s="40">
        <f t="shared" si="331"/>
        <v>0</v>
      </c>
      <c r="M703" s="10">
        <f t="shared" si="348"/>
        <v>4.5650019781886133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13.407312026475035</v>
      </c>
      <c r="Q703" s="42">
        <f t="shared" si="350"/>
        <v>1.0855442496843739</v>
      </c>
      <c r="R703" s="4">
        <f t="shared" si="351"/>
        <v>79619.575972081293</v>
      </c>
      <c r="S703">
        <f t="shared" si="332"/>
        <v>7.9619575972081293E-5</v>
      </c>
      <c r="T703" s="41">
        <f t="shared" si="333"/>
        <v>5.8796886291574973E-4</v>
      </c>
      <c r="U703" s="42">
        <f t="shared" si="352"/>
        <v>0.14288131006069849</v>
      </c>
      <c r="V703" s="42">
        <f t="shared" si="353"/>
        <v>0.58973315890755884</v>
      </c>
      <c r="W703" s="42">
        <f t="shared" si="354"/>
        <v>0.58893504463156365</v>
      </c>
      <c r="X703" s="42">
        <f t="shared" si="355"/>
        <v>7.9811427599518758E-4</v>
      </c>
      <c r="Y703" s="42">
        <f t="shared" si="329"/>
        <v>8.3769158233248913E-3</v>
      </c>
      <c r="Z703" s="10">
        <f t="shared" si="356"/>
        <v>14.2472099318042</v>
      </c>
      <c r="AA703">
        <f t="shared" si="334"/>
        <v>4561669.7395875072</v>
      </c>
      <c r="AB703" s="10">
        <f t="shared" si="335"/>
        <v>4.561669739587507</v>
      </c>
      <c r="AC703" s="10">
        <f t="shared" si="336"/>
        <v>4.460669739587507</v>
      </c>
      <c r="AD703" s="3">
        <f t="shared" si="337"/>
        <v>646.94267434191545</v>
      </c>
      <c r="AI703" s="94">
        <f t="shared" si="338"/>
        <v>0.58893504463156365</v>
      </c>
    </row>
    <row r="704" spans="2:35">
      <c r="B704" s="39">
        <f t="shared" si="339"/>
        <v>676</v>
      </c>
      <c r="C704" s="42">
        <f t="shared" si="340"/>
        <v>14.589928057554157</v>
      </c>
      <c r="D704" s="10">
        <f t="shared" si="341"/>
        <v>3.4100719424460344</v>
      </c>
      <c r="E704" s="40">
        <f t="shared" si="342"/>
        <v>43.179856115107931</v>
      </c>
      <c r="F704" s="40">
        <f t="shared" si="343"/>
        <v>50</v>
      </c>
      <c r="G704" s="3">
        <f t="shared" si="344"/>
        <v>158.46043165468041</v>
      </c>
      <c r="H704" s="3">
        <f t="shared" si="345"/>
        <v>116.21860174682885</v>
      </c>
      <c r="I704">
        <f t="shared" si="330"/>
        <v>1.1621860174682886E-4</v>
      </c>
      <c r="J704" s="4">
        <f t="shared" si="346"/>
        <v>1464.3748553295561</v>
      </c>
      <c r="K704" s="40">
        <f t="shared" si="347"/>
        <v>12.600176162156529</v>
      </c>
      <c r="L704" s="40">
        <f t="shared" si="331"/>
        <v>0</v>
      </c>
      <c r="M704" s="10">
        <f t="shared" si="348"/>
        <v>4.561669739587507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13.404189288856886</v>
      </c>
      <c r="Q704" s="42">
        <f t="shared" si="350"/>
        <v>1.0871543980751379</v>
      </c>
      <c r="R704" s="4">
        <f t="shared" si="351"/>
        <v>79090.858302100547</v>
      </c>
      <c r="S704">
        <f t="shared" si="332"/>
        <v>7.9090858302100552E-5</v>
      </c>
      <c r="T704" s="41">
        <f t="shared" si="333"/>
        <v>5.8849758058573043E-4</v>
      </c>
      <c r="U704" s="42">
        <f t="shared" si="352"/>
        <v>0.14193249976603453</v>
      </c>
      <c r="V704" s="42">
        <f t="shared" si="353"/>
        <v>0.5892688525519979</v>
      </c>
      <c r="W704" s="42">
        <f t="shared" si="354"/>
        <v>0.58849542294258272</v>
      </c>
      <c r="X704" s="42">
        <f t="shared" si="355"/>
        <v>7.7342960941517713E-4</v>
      </c>
      <c r="Y704" s="42">
        <f t="shared" si="329"/>
        <v>8.3781611597658606E-3</v>
      </c>
      <c r="Z704" s="10">
        <f t="shared" si="356"/>
        <v>14.236526089754005</v>
      </c>
      <c r="AA704">
        <f t="shared" si="334"/>
        <v>4558324.7273946665</v>
      </c>
      <c r="AB704" s="10">
        <f t="shared" si="335"/>
        <v>4.5583247273946661</v>
      </c>
      <c r="AC704" s="10">
        <f t="shared" si="336"/>
        <v>4.4573247273946661</v>
      </c>
      <c r="AD704" s="3">
        <f t="shared" si="337"/>
        <v>646.45753841837075</v>
      </c>
      <c r="AI704" s="94">
        <f t="shared" si="338"/>
        <v>0.58849542294258272</v>
      </c>
    </row>
    <row r="705" spans="2:35">
      <c r="B705" s="39">
        <f t="shared" si="339"/>
        <v>677</v>
      </c>
      <c r="C705" s="42">
        <f t="shared" si="340"/>
        <v>14.611510791367108</v>
      </c>
      <c r="D705" s="10">
        <f t="shared" si="341"/>
        <v>3.3884892086330858</v>
      </c>
      <c r="E705" s="40">
        <f t="shared" si="342"/>
        <v>43.223021582733828</v>
      </c>
      <c r="F705" s="40">
        <f t="shared" si="343"/>
        <v>50</v>
      </c>
      <c r="G705" s="3">
        <f t="shared" si="344"/>
        <v>158.33093525180271</v>
      </c>
      <c r="H705" s="3">
        <f t="shared" si="345"/>
        <v>116.21860174682885</v>
      </c>
      <c r="I705">
        <f t="shared" si="330"/>
        <v>1.1621860174682886E-4</v>
      </c>
      <c r="J705" s="4">
        <f t="shared" si="346"/>
        <v>1467.3040925147131</v>
      </c>
      <c r="K705" s="40">
        <f t="shared" si="347"/>
        <v>12.62538070894275</v>
      </c>
      <c r="L705" s="40">
        <f t="shared" si="331"/>
        <v>0</v>
      </c>
      <c r="M705" s="10">
        <f t="shared" si="348"/>
        <v>4.5583247273946661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13.401053017958393</v>
      </c>
      <c r="Q705" s="42">
        <f t="shared" si="350"/>
        <v>1.0887649232916286</v>
      </c>
      <c r="R705" s="4">
        <f t="shared" si="351"/>
        <v>78562.435122763214</v>
      </c>
      <c r="S705">
        <f t="shared" si="332"/>
        <v>7.8562435122763217E-5</v>
      </c>
      <c r="T705" s="41">
        <f t="shared" si="333"/>
        <v>5.8902600376506777E-4</v>
      </c>
      <c r="U705" s="42">
        <f t="shared" si="352"/>
        <v>0.14098421794955471</v>
      </c>
      <c r="V705" s="42">
        <f t="shared" si="353"/>
        <v>0.58880283696901625</v>
      </c>
      <c r="W705" s="42">
        <f t="shared" si="354"/>
        <v>0.58805411603575131</v>
      </c>
      <c r="X705" s="42">
        <f t="shared" si="355"/>
        <v>7.4872093326494582E-4</v>
      </c>
      <c r="Y705" s="42">
        <f t="shared" si="329"/>
        <v>8.379366993708998E-3</v>
      </c>
      <c r="Z705" s="10">
        <f t="shared" si="356"/>
        <v>14.225801475907501</v>
      </c>
      <c r="AA705">
        <f t="shared" si="334"/>
        <v>4554966.9499292644</v>
      </c>
      <c r="AB705" s="10">
        <f t="shared" si="335"/>
        <v>4.5549669499292644</v>
      </c>
      <c r="AC705" s="10">
        <f t="shared" si="336"/>
        <v>4.4539669499292645</v>
      </c>
      <c r="AD705" s="3">
        <f t="shared" si="337"/>
        <v>645.97055111374391</v>
      </c>
      <c r="AI705" s="94">
        <f t="shared" si="338"/>
        <v>0.58805411603575131</v>
      </c>
    </row>
    <row r="706" spans="2:35">
      <c r="B706" s="39">
        <f t="shared" si="339"/>
        <v>678</v>
      </c>
      <c r="C706" s="42">
        <f t="shared" si="340"/>
        <v>14.633093525180058</v>
      </c>
      <c r="D706" s="10">
        <f t="shared" si="341"/>
        <v>3.3669064748201372</v>
      </c>
      <c r="E706" s="40">
        <f t="shared" si="342"/>
        <v>43.266187050359726</v>
      </c>
      <c r="F706" s="40">
        <f t="shared" si="343"/>
        <v>50</v>
      </c>
      <c r="G706" s="3">
        <f t="shared" si="344"/>
        <v>158.20143884892502</v>
      </c>
      <c r="H706" s="3">
        <f t="shared" si="345"/>
        <v>116.21860174682885</v>
      </c>
      <c r="I706">
        <f t="shared" si="330"/>
        <v>1.1621860174682886E-4</v>
      </c>
      <c r="J706" s="4">
        <f t="shared" si="346"/>
        <v>1470.2362564980567</v>
      </c>
      <c r="K706" s="40">
        <f t="shared" si="347"/>
        <v>12.650610439289455</v>
      </c>
      <c r="L706" s="40">
        <f t="shared" si="331"/>
        <v>0</v>
      </c>
      <c r="M706" s="10">
        <f t="shared" si="348"/>
        <v>4.5549669499292644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13.397903201704853</v>
      </c>
      <c r="Q706" s="42">
        <f t="shared" si="350"/>
        <v>1.0903758271388966</v>
      </c>
      <c r="R706" s="4">
        <f t="shared" si="351"/>
        <v>78034.307571098834</v>
      </c>
      <c r="S706">
        <f t="shared" si="332"/>
        <v>7.8034307571098831E-5</v>
      </c>
      <c r="T706" s="41">
        <f t="shared" si="333"/>
        <v>5.8955413131673217E-4</v>
      </c>
      <c r="U706" s="42">
        <f t="shared" si="352"/>
        <v>0.1400364666517154</v>
      </c>
      <c r="V706" s="42">
        <f t="shared" si="353"/>
        <v>0.58833511351196977</v>
      </c>
      <c r="W706" s="42">
        <f t="shared" si="354"/>
        <v>0.58761112500861656</v>
      </c>
      <c r="X706" s="42">
        <f t="shared" si="355"/>
        <v>7.239885033532012E-4</v>
      </c>
      <c r="Y706" s="42">
        <f t="shared" si="329"/>
        <v>8.3805332695744278E-3</v>
      </c>
      <c r="Z706" s="10">
        <f t="shared" si="356"/>
        <v>14.215036116966957</v>
      </c>
      <c r="AA706">
        <f t="shared" si="334"/>
        <v>4551596.4155515349</v>
      </c>
      <c r="AB706" s="10">
        <f t="shared" si="335"/>
        <v>4.5515964155515345</v>
      </c>
      <c r="AC706" s="10">
        <f t="shared" si="336"/>
        <v>4.4505964155515345</v>
      </c>
      <c r="AD706" s="3">
        <f t="shared" si="337"/>
        <v>645.48171364054167</v>
      </c>
      <c r="AI706" s="94">
        <f t="shared" si="338"/>
        <v>0.58761112500861656</v>
      </c>
    </row>
    <row r="707" spans="2:35">
      <c r="B707" s="39">
        <f t="shared" si="339"/>
        <v>679</v>
      </c>
      <c r="C707" s="42">
        <f t="shared" si="340"/>
        <v>14.654676258993009</v>
      </c>
      <c r="D707" s="10">
        <f t="shared" si="341"/>
        <v>3.3453237410071885</v>
      </c>
      <c r="E707" s="40">
        <f t="shared" si="342"/>
        <v>43.309352517985623</v>
      </c>
      <c r="F707" s="40">
        <f t="shared" si="343"/>
        <v>50</v>
      </c>
      <c r="G707" s="3">
        <f t="shared" si="344"/>
        <v>158.07194244604733</v>
      </c>
      <c r="H707" s="3">
        <f t="shared" si="345"/>
        <v>116.21860174682885</v>
      </c>
      <c r="I707">
        <f t="shared" si="330"/>
        <v>1.1621860174682886E-4</v>
      </c>
      <c r="J707" s="4">
        <f t="shared" si="346"/>
        <v>1473.1713472795871</v>
      </c>
      <c r="K707" s="40">
        <f t="shared" si="347"/>
        <v>12.675865353196645</v>
      </c>
      <c r="L707" s="40">
        <f t="shared" si="331"/>
        <v>0</v>
      </c>
      <c r="M707" s="10">
        <f t="shared" si="348"/>
        <v>4.5515964155515345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13.394739827958952</v>
      </c>
      <c r="Q707" s="42">
        <f t="shared" si="350"/>
        <v>1.0919871114258746</v>
      </c>
      <c r="R707" s="4">
        <f t="shared" si="351"/>
        <v>77506.476784136932</v>
      </c>
      <c r="S707">
        <f t="shared" si="332"/>
        <v>7.7506476784136938E-5</v>
      </c>
      <c r="T707" s="41">
        <f t="shared" si="333"/>
        <v>5.9008196210369413E-4</v>
      </c>
      <c r="U707" s="42">
        <f t="shared" si="352"/>
        <v>0.13908924791297295</v>
      </c>
      <c r="V707" s="42">
        <f t="shared" si="353"/>
        <v>0.58786568354054591</v>
      </c>
      <c r="W707" s="42">
        <f t="shared" si="354"/>
        <v>0.58716645096414266</v>
      </c>
      <c r="X707" s="42">
        <f t="shared" si="355"/>
        <v>6.9923257640325254E-4</v>
      </c>
      <c r="Y707" s="42">
        <f t="shared" si="329"/>
        <v>8.3816599320377296E-3</v>
      </c>
      <c r="Z707" s="10">
        <f t="shared" si="356"/>
        <v>14.204230039766635</v>
      </c>
      <c r="AA707">
        <f t="shared" si="334"/>
        <v>4548213.1326630358</v>
      </c>
      <c r="AB707" s="10">
        <f t="shared" si="335"/>
        <v>4.5482131326630357</v>
      </c>
      <c r="AC707" s="10">
        <f t="shared" si="336"/>
        <v>4.4472131326630358</v>
      </c>
      <c r="AD707" s="3">
        <f t="shared" si="337"/>
        <v>644.9910272172641</v>
      </c>
      <c r="AI707" s="94">
        <f t="shared" si="338"/>
        <v>0.58716645096414266</v>
      </c>
    </row>
    <row r="708" spans="2:35">
      <c r="B708" s="39">
        <f t="shared" si="339"/>
        <v>680</v>
      </c>
      <c r="C708" s="42">
        <f t="shared" si="340"/>
        <v>14.676258992805959</v>
      </c>
      <c r="D708" s="10">
        <f t="shared" si="341"/>
        <v>3.3237410071942399</v>
      </c>
      <c r="E708" s="40">
        <f t="shared" si="342"/>
        <v>43.35251798561152</v>
      </c>
      <c r="F708" s="40">
        <f t="shared" si="343"/>
        <v>50</v>
      </c>
      <c r="G708" s="3">
        <f t="shared" si="344"/>
        <v>157.94244604316964</v>
      </c>
      <c r="H708" s="3">
        <f t="shared" si="345"/>
        <v>116.21860174682885</v>
      </c>
      <c r="I708">
        <f t="shared" si="330"/>
        <v>1.1621860174682886E-4</v>
      </c>
      <c r="J708" s="4">
        <f t="shared" si="346"/>
        <v>1476.1093648593039</v>
      </c>
      <c r="K708" s="40">
        <f t="shared" si="347"/>
        <v>12.701145450664322</v>
      </c>
      <c r="L708" s="40">
        <f t="shared" si="331"/>
        <v>0</v>
      </c>
      <c r="M708" s="10">
        <f t="shared" si="348"/>
        <v>4.5482131326630357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13.391562884520742</v>
      </c>
      <c r="Q708" s="42">
        <f t="shared" si="350"/>
        <v>1.0935987779654013</v>
      </c>
      <c r="R708" s="4">
        <f t="shared" si="351"/>
        <v>76978.943898907019</v>
      </c>
      <c r="S708">
        <f t="shared" si="332"/>
        <v>7.6978943898907014E-5</v>
      </c>
      <c r="T708" s="41">
        <f t="shared" si="333"/>
        <v>5.9060949498892395E-4</v>
      </c>
      <c r="U708" s="42">
        <f t="shared" si="352"/>
        <v>0.13814256377378359</v>
      </c>
      <c r="V708" s="42">
        <f t="shared" si="353"/>
        <v>0.58739454842027317</v>
      </c>
      <c r="W708" s="42">
        <f t="shared" si="354"/>
        <v>0.58672009501074596</v>
      </c>
      <c r="X708" s="42">
        <f t="shared" si="355"/>
        <v>6.7445340952720922E-4</v>
      </c>
      <c r="Y708" s="42">
        <f t="shared" si="329"/>
        <v>8.382746926030334E-3</v>
      </c>
      <c r="Z708" s="10">
        <f t="shared" si="356"/>
        <v>14.193383271272232</v>
      </c>
      <c r="AA708">
        <f t="shared" si="334"/>
        <v>4544817.1097064791</v>
      </c>
      <c r="AB708" s="10">
        <f t="shared" si="335"/>
        <v>4.5448171097064796</v>
      </c>
      <c r="AC708" s="10">
        <f t="shared" si="336"/>
        <v>4.4438171097064796</v>
      </c>
      <c r="AD708" s="3">
        <f t="shared" si="337"/>
        <v>644.49849306837984</v>
      </c>
      <c r="AI708" s="94">
        <f t="shared" si="338"/>
        <v>0.58672009501074596</v>
      </c>
    </row>
    <row r="709" spans="2:35">
      <c r="B709" s="39">
        <f t="shared" si="339"/>
        <v>681</v>
      </c>
      <c r="C709" s="42">
        <f t="shared" si="340"/>
        <v>14.697841726618909</v>
      </c>
      <c r="D709" s="10">
        <f t="shared" si="341"/>
        <v>3.3021582733812913</v>
      </c>
      <c r="E709" s="40">
        <f t="shared" si="342"/>
        <v>43.395683453237417</v>
      </c>
      <c r="F709" s="40">
        <f t="shared" si="343"/>
        <v>50</v>
      </c>
      <c r="G709" s="3">
        <f t="shared" si="344"/>
        <v>157.81294964029195</v>
      </c>
      <c r="H709" s="3">
        <f t="shared" si="345"/>
        <v>116.21860174682885</v>
      </c>
      <c r="I709">
        <f t="shared" si="330"/>
        <v>1.1621860174682886E-4</v>
      </c>
      <c r="J709" s="4">
        <f t="shared" si="346"/>
        <v>1479.0503092372076</v>
      </c>
      <c r="K709" s="40">
        <f t="shared" si="347"/>
        <v>12.726450731692484</v>
      </c>
      <c r="L709" s="40">
        <f t="shared" si="331"/>
        <v>0</v>
      </c>
      <c r="M709" s="10">
        <f t="shared" si="348"/>
        <v>4.5448171097064796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13.388372359127175</v>
      </c>
      <c r="Q709" s="42">
        <f t="shared" si="350"/>
        <v>1.0952108285742443</v>
      </c>
      <c r="R709" s="4">
        <f t="shared" si="351"/>
        <v>76451.710052438561</v>
      </c>
      <c r="S709">
        <f t="shared" si="332"/>
        <v>7.6451710052438562E-5</v>
      </c>
      <c r="T709" s="41">
        <f t="shared" si="333"/>
        <v>5.9113672883539246E-4</v>
      </c>
      <c r="U709" s="42">
        <f t="shared" si="352"/>
        <v>0.13719641627460361</v>
      </c>
      <c r="V709" s="42">
        <f t="shared" si="353"/>
        <v>0.58692170952313638</v>
      </c>
      <c r="W709" s="42">
        <f t="shared" si="354"/>
        <v>0.58627205826227191</v>
      </c>
      <c r="X709" s="42">
        <f t="shared" si="355"/>
        <v>6.4965126086447E-4</v>
      </c>
      <c r="Y709" s="42">
        <f t="shared" si="329"/>
        <v>8.3837941967409464E-3</v>
      </c>
      <c r="Z709" s="10">
        <f t="shared" si="356"/>
        <v>14.182495838582028</v>
      </c>
      <c r="AA709">
        <f t="shared" si="334"/>
        <v>4541408.3551660851</v>
      </c>
      <c r="AB709" s="10">
        <f t="shared" si="335"/>
        <v>4.5414083551660847</v>
      </c>
      <c r="AC709" s="10">
        <f t="shared" si="336"/>
        <v>4.4404083551660847</v>
      </c>
      <c r="AD709" s="3">
        <f t="shared" si="337"/>
        <v>644.00411242437781</v>
      </c>
      <c r="AI709" s="94">
        <f t="shared" si="338"/>
        <v>0.58627205826227191</v>
      </c>
    </row>
    <row r="710" spans="2:35">
      <c r="B710" s="39">
        <f t="shared" si="339"/>
        <v>682</v>
      </c>
      <c r="C710" s="42">
        <f t="shared" si="340"/>
        <v>14.71942446043186</v>
      </c>
      <c r="D710" s="10">
        <f t="shared" si="341"/>
        <v>3.2805755395683427</v>
      </c>
      <c r="E710" s="40">
        <f t="shared" si="342"/>
        <v>43.438848920863315</v>
      </c>
      <c r="F710" s="40">
        <f t="shared" si="343"/>
        <v>50</v>
      </c>
      <c r="G710" s="3">
        <f t="shared" si="344"/>
        <v>157.68345323741426</v>
      </c>
      <c r="H710" s="3">
        <f t="shared" si="345"/>
        <v>116.21860174682885</v>
      </c>
      <c r="I710">
        <f t="shared" si="330"/>
        <v>1.1621860174682886E-4</v>
      </c>
      <c r="J710" s="4">
        <f t="shared" si="346"/>
        <v>1481.9941804132977</v>
      </c>
      <c r="K710" s="40">
        <f t="shared" si="347"/>
        <v>12.751781196281133</v>
      </c>
      <c r="L710" s="40">
        <f t="shared" si="331"/>
        <v>0</v>
      </c>
      <c r="M710" s="10">
        <f t="shared" si="348"/>
        <v>4.5414083551660847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13.385168239452153</v>
      </c>
      <c r="Q710" s="42">
        <f t="shared" si="350"/>
        <v>1.0968232650731249</v>
      </c>
      <c r="R710" s="4">
        <f t="shared" si="351"/>
        <v>75924.776381761141</v>
      </c>
      <c r="S710">
        <f t="shared" si="332"/>
        <v>7.592477638176114E-5</v>
      </c>
      <c r="T710" s="41">
        <f t="shared" si="333"/>
        <v>5.9166366250606984E-4</v>
      </c>
      <c r="U710" s="42">
        <f t="shared" si="352"/>
        <v>0.13625080745588944</v>
      </c>
      <c r="V710" s="42">
        <f t="shared" si="353"/>
        <v>0.58644716822688459</v>
      </c>
      <c r="W710" s="42">
        <f t="shared" si="354"/>
        <v>0.58582234183804216</v>
      </c>
      <c r="X710" s="42">
        <f t="shared" si="355"/>
        <v>6.2482638884242547E-4</v>
      </c>
      <c r="Y710" s="42">
        <f t="shared" si="329"/>
        <v>8.3848016896157802E-3</v>
      </c>
      <c r="Z710" s="10">
        <f t="shared" si="356"/>
        <v>14.171567768926085</v>
      </c>
      <c r="AA710">
        <f t="shared" si="334"/>
        <v>4537986.8775673341</v>
      </c>
      <c r="AB710" s="10">
        <f t="shared" si="335"/>
        <v>4.5379868775673344</v>
      </c>
      <c r="AC710" s="10">
        <f t="shared" si="336"/>
        <v>4.4369868775673345</v>
      </c>
      <c r="AD710" s="3">
        <f t="shared" si="337"/>
        <v>643.50788652173082</v>
      </c>
      <c r="AI710" s="94">
        <f t="shared" si="338"/>
        <v>0.58582234183804216</v>
      </c>
    </row>
    <row r="711" spans="2:35">
      <c r="B711" s="39">
        <f t="shared" si="339"/>
        <v>683</v>
      </c>
      <c r="C711" s="42">
        <f t="shared" si="340"/>
        <v>14.74100719424481</v>
      </c>
      <c r="D711" s="10">
        <f t="shared" si="341"/>
        <v>3.2589928057553941</v>
      </c>
      <c r="E711" s="40">
        <f t="shared" si="342"/>
        <v>43.482014388489212</v>
      </c>
      <c r="F711" s="40">
        <f t="shared" si="343"/>
        <v>50</v>
      </c>
      <c r="G711" s="3">
        <f t="shared" si="344"/>
        <v>157.55395683453656</v>
      </c>
      <c r="H711" s="3">
        <f t="shared" si="345"/>
        <v>116.21860174682885</v>
      </c>
      <c r="I711">
        <f t="shared" si="330"/>
        <v>1.1621860174682886E-4</v>
      </c>
      <c r="J711" s="4">
        <f t="shared" si="346"/>
        <v>1484.9409783875749</v>
      </c>
      <c r="K711" s="40">
        <f t="shared" si="347"/>
        <v>12.777136844430268</v>
      </c>
      <c r="L711" s="40">
        <f t="shared" si="331"/>
        <v>0</v>
      </c>
      <c r="M711" s="10">
        <f t="shared" si="348"/>
        <v>4.5379868775673344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13.381950513106013</v>
      </c>
      <c r="Q711" s="42">
        <f t="shared" si="350"/>
        <v>1.0984360892867411</v>
      </c>
      <c r="R711" s="4">
        <f t="shared" si="351"/>
        <v>75398.144023904199</v>
      </c>
      <c r="S711">
        <f t="shared" si="332"/>
        <v>7.5398144023904197E-5</v>
      </c>
      <c r="T711" s="41">
        <f t="shared" si="333"/>
        <v>5.9219029486392682E-4</v>
      </c>
      <c r="U711" s="42">
        <f t="shared" si="352"/>
        <v>0.13530573935809725</v>
      </c>
      <c r="V711" s="42">
        <f t="shared" si="353"/>
        <v>0.58597092591585065</v>
      </c>
      <c r="W711" s="42">
        <f t="shared" si="354"/>
        <v>0.58537094686282221</v>
      </c>
      <c r="X711" s="42">
        <f t="shared" si="355"/>
        <v>5.9997905302844323E-4</v>
      </c>
      <c r="Y711" s="42">
        <f t="shared" si="329"/>
        <v>8.3857693503601675E-3</v>
      </c>
      <c r="Z711" s="10">
        <f t="shared" si="356"/>
        <v>14.160599089667697</v>
      </c>
      <c r="AA711">
        <f t="shared" si="334"/>
        <v>4534552.6854774207</v>
      </c>
      <c r="AB711" s="10">
        <f t="shared" si="335"/>
        <v>4.5345526854774203</v>
      </c>
      <c r="AC711" s="10">
        <f t="shared" si="336"/>
        <v>4.4335526854774203</v>
      </c>
      <c r="AD711" s="3">
        <f t="shared" si="337"/>
        <v>643.00981660296168</v>
      </c>
      <c r="AI711" s="94">
        <f t="shared" si="338"/>
        <v>0.58537094686282221</v>
      </c>
    </row>
    <row r="712" spans="2:35">
      <c r="B712" s="39">
        <f t="shared" si="339"/>
        <v>684</v>
      </c>
      <c r="C712" s="42">
        <f t="shared" si="340"/>
        <v>14.762589928057761</v>
      </c>
      <c r="D712" s="10">
        <f t="shared" si="341"/>
        <v>3.2374100719424455</v>
      </c>
      <c r="E712" s="40">
        <f t="shared" si="342"/>
        <v>43.525179856115109</v>
      </c>
      <c r="F712" s="40">
        <f t="shared" si="343"/>
        <v>50</v>
      </c>
      <c r="G712" s="3">
        <f t="shared" si="344"/>
        <v>157.42446043165887</v>
      </c>
      <c r="H712" s="3">
        <f t="shared" si="345"/>
        <v>116.21860174682885</v>
      </c>
      <c r="I712">
        <f t="shared" si="330"/>
        <v>1.1621860174682886E-4</v>
      </c>
      <c r="J712" s="4">
        <f t="shared" si="346"/>
        <v>1487.8907031600384</v>
      </c>
      <c r="K712" s="40">
        <f t="shared" si="347"/>
        <v>12.802517676139887</v>
      </c>
      <c r="L712" s="40">
        <f t="shared" si="331"/>
        <v>0</v>
      </c>
      <c r="M712" s="10">
        <f t="shared" si="348"/>
        <v>4.5345526854774203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13.378719167635637</v>
      </c>
      <c r="Q712" s="42">
        <f t="shared" si="350"/>
        <v>1.1000493030437919</v>
      </c>
      <c r="R712" s="4">
        <f t="shared" si="351"/>
        <v>74871.814115897301</v>
      </c>
      <c r="S712">
        <f t="shared" si="332"/>
        <v>7.4871814115897304E-5</v>
      </c>
      <c r="T712" s="41">
        <f t="shared" si="333"/>
        <v>5.927166247719337E-4</v>
      </c>
      <c r="U712" s="42">
        <f t="shared" si="352"/>
        <v>0.13436121402168349</v>
      </c>
      <c r="V712" s="42">
        <f t="shared" si="353"/>
        <v>0.58549298398030514</v>
      </c>
      <c r="W712" s="42">
        <f t="shared" si="354"/>
        <v>0.58491787446688059</v>
      </c>
      <c r="X712" s="42">
        <f t="shared" si="355"/>
        <v>5.751095134245432E-4</v>
      </c>
      <c r="Y712" s="42">
        <f t="shared" si="329"/>
        <v>8.3866971249390351E-3</v>
      </c>
      <c r="Z712" s="10">
        <f t="shared" si="356"/>
        <v>14.149589828302993</v>
      </c>
      <c r="AA712">
        <f t="shared" si="334"/>
        <v>4531105.7875051294</v>
      </c>
      <c r="AB712" s="10">
        <f t="shared" si="335"/>
        <v>4.5311057875051297</v>
      </c>
      <c r="AC712" s="10">
        <f t="shared" si="336"/>
        <v>4.4301057875051297</v>
      </c>
      <c r="AD712" s="3">
        <f t="shared" si="337"/>
        <v>642.50990391662503</v>
      </c>
      <c r="AI712" s="94">
        <f t="shared" si="338"/>
        <v>0.58491787446688059</v>
      </c>
    </row>
    <row r="713" spans="2:35">
      <c r="B713" s="39">
        <f t="shared" si="339"/>
        <v>685</v>
      </c>
      <c r="C713" s="42">
        <f t="shared" si="340"/>
        <v>14.784172661870711</v>
      </c>
      <c r="D713" s="10">
        <f t="shared" si="341"/>
        <v>3.2158273381294968</v>
      </c>
      <c r="E713" s="40">
        <f t="shared" si="342"/>
        <v>43.568345323741006</v>
      </c>
      <c r="F713" s="40">
        <f t="shared" si="343"/>
        <v>50</v>
      </c>
      <c r="G713" s="3">
        <f t="shared" si="344"/>
        <v>157.29496402878118</v>
      </c>
      <c r="H713" s="3">
        <f t="shared" si="345"/>
        <v>116.21860174682885</v>
      </c>
      <c r="I713">
        <f t="shared" si="330"/>
        <v>1.1621860174682886E-4</v>
      </c>
      <c r="J713" s="4">
        <f t="shared" si="346"/>
        <v>1490.8433547306888</v>
      </c>
      <c r="K713" s="40">
        <f t="shared" si="347"/>
        <v>12.827923691409994</v>
      </c>
      <c r="L713" s="40">
        <f t="shared" si="331"/>
        <v>0</v>
      </c>
      <c r="M713" s="10">
        <f t="shared" si="348"/>
        <v>4.5311057875051297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13.375474190524063</v>
      </c>
      <c r="Q713" s="42">
        <f t="shared" si="350"/>
        <v>1.101662908177002</v>
      </c>
      <c r="R713" s="4">
        <f t="shared" si="351"/>
        <v>74345.787794769931</v>
      </c>
      <c r="S713">
        <f t="shared" si="332"/>
        <v>7.4345787794769937E-5</v>
      </c>
      <c r="T713" s="41">
        <f t="shared" si="333"/>
        <v>5.9324265109306109E-4</v>
      </c>
      <c r="U713" s="42">
        <f t="shared" si="352"/>
        <v>0.13341723348710435</v>
      </c>
      <c r="V713" s="42">
        <f t="shared" si="353"/>
        <v>0.58501334381677805</v>
      </c>
      <c r="W713" s="42">
        <f t="shared" si="354"/>
        <v>0.58446312578597259</v>
      </c>
      <c r="X713" s="42">
        <f t="shared" si="355"/>
        <v>5.502180308054605E-4</v>
      </c>
      <c r="Y713" s="42">
        <f t="shared" si="329"/>
        <v>8.3875849595779275E-3</v>
      </c>
      <c r="Z713" s="10">
        <f t="shared" si="356"/>
        <v>14.138540012461409</v>
      </c>
      <c r="AA713">
        <f t="shared" si="334"/>
        <v>4527646.1923009809</v>
      </c>
      <c r="AB713" s="10">
        <f t="shared" si="335"/>
        <v>4.5276461923009812</v>
      </c>
      <c r="AC713" s="10">
        <f t="shared" si="336"/>
        <v>4.4266461923009812</v>
      </c>
      <c r="AD713" s="3">
        <f t="shared" si="337"/>
        <v>642.00814971732859</v>
      </c>
      <c r="AI713" s="94">
        <f t="shared" si="338"/>
        <v>0.58446312578597259</v>
      </c>
    </row>
    <row r="714" spans="2:35">
      <c r="B714" s="39">
        <f t="shared" si="339"/>
        <v>686</v>
      </c>
      <c r="C714" s="42">
        <f t="shared" si="340"/>
        <v>14.805755395683661</v>
      </c>
      <c r="D714" s="10">
        <f t="shared" si="341"/>
        <v>3.1942446043165482</v>
      </c>
      <c r="E714" s="40">
        <f t="shared" si="342"/>
        <v>43.611510791366904</v>
      </c>
      <c r="F714" s="40">
        <f t="shared" si="343"/>
        <v>50</v>
      </c>
      <c r="G714" s="3">
        <f t="shared" si="344"/>
        <v>157.16546762590349</v>
      </c>
      <c r="H714" s="3">
        <f t="shared" si="345"/>
        <v>116.21860174682885</v>
      </c>
      <c r="I714">
        <f t="shared" si="330"/>
        <v>1.1621860174682886E-4</v>
      </c>
      <c r="J714" s="4">
        <f t="shared" si="346"/>
        <v>1493.7989330995256</v>
      </c>
      <c r="K714" s="40">
        <f t="shared" si="347"/>
        <v>12.853354890240585</v>
      </c>
      <c r="L714" s="40">
        <f t="shared" si="331"/>
        <v>0</v>
      </c>
      <c r="M714" s="10">
        <f t="shared" si="348"/>
        <v>4.5276461923009812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13.372215569190308</v>
      </c>
      <c r="Q714" s="42">
        <f t="shared" si="350"/>
        <v>1.1032769065231456</v>
      </c>
      <c r="R714" s="4">
        <f t="shared" si="351"/>
        <v>73820.066197551612</v>
      </c>
      <c r="S714">
        <f t="shared" si="332"/>
        <v>7.3820066197551612E-5</v>
      </c>
      <c r="T714" s="41">
        <f t="shared" si="333"/>
        <v>5.9376837269027941E-4</v>
      </c>
      <c r="U714" s="42">
        <f t="shared" si="352"/>
        <v>0.13247379979481624</v>
      </c>
      <c r="V714" s="42">
        <f t="shared" si="353"/>
        <v>0.58453200682781814</v>
      </c>
      <c r="W714" s="42">
        <f t="shared" si="354"/>
        <v>0.58400670196136018</v>
      </c>
      <c r="X714" s="42">
        <f t="shared" si="355"/>
        <v>5.2530486645796515E-4</v>
      </c>
      <c r="Y714" s="42">
        <f t="shared" si="329"/>
        <v>8.3884328007636112E-3</v>
      </c>
      <c r="Z714" s="10">
        <f t="shared" si="356"/>
        <v>14.127449669905495</v>
      </c>
      <c r="AA714">
        <f t="shared" si="334"/>
        <v>4524173.9085571729</v>
      </c>
      <c r="AB714" s="10">
        <f t="shared" si="335"/>
        <v>4.5241739085571728</v>
      </c>
      <c r="AC714" s="10">
        <f t="shared" si="336"/>
        <v>4.4231739085571729</v>
      </c>
      <c r="AD714" s="3">
        <f t="shared" si="337"/>
        <v>641.50455526572489</v>
      </c>
      <c r="AI714" s="94">
        <f t="shared" si="338"/>
        <v>0.58400670196136018</v>
      </c>
    </row>
    <row r="715" spans="2:35">
      <c r="B715" s="39">
        <f t="shared" si="339"/>
        <v>687</v>
      </c>
      <c r="C715" s="42">
        <f t="shared" si="340"/>
        <v>14.827338129496612</v>
      </c>
      <c r="D715" s="10">
        <f t="shared" si="341"/>
        <v>3.1726618705035996</v>
      </c>
      <c r="E715" s="40">
        <f t="shared" si="342"/>
        <v>43.654676258992801</v>
      </c>
      <c r="F715" s="40">
        <f t="shared" si="343"/>
        <v>50</v>
      </c>
      <c r="G715" s="3">
        <f t="shared" si="344"/>
        <v>157.0359712230258</v>
      </c>
      <c r="H715" s="3">
        <f t="shared" si="345"/>
        <v>116.21860174682885</v>
      </c>
      <c r="I715">
        <f t="shared" si="330"/>
        <v>1.1621860174682886E-4</v>
      </c>
      <c r="J715" s="4">
        <f t="shared" si="346"/>
        <v>1496.7574382665493</v>
      </c>
      <c r="K715" s="40">
        <f t="shared" si="347"/>
        <v>12.878811272631664</v>
      </c>
      <c r="L715" s="40">
        <f t="shared" si="331"/>
        <v>0</v>
      </c>
      <c r="M715" s="10">
        <f t="shared" si="348"/>
        <v>4.5241739085571728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13.368943290989014</v>
      </c>
      <c r="Q715" s="42">
        <f t="shared" si="350"/>
        <v>1.1048912999230709</v>
      </c>
      <c r="R715" s="4">
        <f t="shared" si="351"/>
        <v>73294.650461271871</v>
      </c>
      <c r="S715">
        <f t="shared" si="332"/>
        <v>7.3294650461271874E-5</v>
      </c>
      <c r="T715" s="41">
        <f t="shared" si="333"/>
        <v>5.9429378842655914E-4</v>
      </c>
      <c r="U715" s="42">
        <f t="shared" si="352"/>
        <v>0.13153091498527542</v>
      </c>
      <c r="V715" s="42">
        <f t="shared" si="353"/>
        <v>0.58404897442249992</v>
      </c>
      <c r="W715" s="42">
        <f t="shared" si="354"/>
        <v>0.58354860413980347</v>
      </c>
      <c r="X715" s="42">
        <f t="shared" si="355"/>
        <v>5.0037028269644956E-4</v>
      </c>
      <c r="Y715" s="42">
        <f t="shared" si="329"/>
        <v>8.3892405952455153E-3</v>
      </c>
      <c r="Z715" s="10">
        <f t="shared" si="356"/>
        <v>14.11631882853211</v>
      </c>
      <c r="AA715">
        <f t="shared" si="334"/>
        <v>4520688.9450079538</v>
      </c>
      <c r="AB715" s="10">
        <f t="shared" si="335"/>
        <v>4.5206889450079535</v>
      </c>
      <c r="AC715" s="10">
        <f t="shared" si="336"/>
        <v>4.4196889450079535</v>
      </c>
      <c r="AD715" s="3">
        <f t="shared" si="337"/>
        <v>640.99912182856474</v>
      </c>
      <c r="AI715" s="94">
        <f t="shared" si="338"/>
        <v>0.58354860413980347</v>
      </c>
    </row>
    <row r="716" spans="2:35">
      <c r="B716" s="39">
        <f t="shared" si="339"/>
        <v>688</v>
      </c>
      <c r="C716" s="42">
        <f t="shared" si="340"/>
        <v>14.848920863309562</v>
      </c>
      <c r="D716" s="10">
        <f t="shared" si="341"/>
        <v>3.151079136690651</v>
      </c>
      <c r="E716" s="40">
        <f t="shared" si="342"/>
        <v>43.697841726618698</v>
      </c>
      <c r="F716" s="40">
        <f t="shared" si="343"/>
        <v>50</v>
      </c>
      <c r="G716" s="3">
        <f t="shared" si="344"/>
        <v>156.90647482014811</v>
      </c>
      <c r="H716" s="3">
        <f t="shared" si="345"/>
        <v>116.21860174682885</v>
      </c>
      <c r="I716">
        <f t="shared" si="330"/>
        <v>1.1621860174682886E-4</v>
      </c>
      <c r="J716" s="4">
        <f t="shared" si="346"/>
        <v>1499.7188702317596</v>
      </c>
      <c r="K716" s="40">
        <f t="shared" si="347"/>
        <v>12.904292838583226</v>
      </c>
      <c r="L716" s="40">
        <f t="shared" si="331"/>
        <v>0</v>
      </c>
      <c r="M716" s="10">
        <f t="shared" si="348"/>
        <v>4.5206889450079535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13.365657343210508</v>
      </c>
      <c r="Q716" s="42">
        <f t="shared" si="350"/>
        <v>1.106506090221725</v>
      </c>
      <c r="R716" s="4">
        <f t="shared" si="351"/>
        <v>72769.541722960159</v>
      </c>
      <c r="S716">
        <f t="shared" si="332"/>
        <v>7.2769541722960158E-5</v>
      </c>
      <c r="T716" s="41">
        <f t="shared" si="333"/>
        <v>5.9481889716487082E-4</v>
      </c>
      <c r="U716" s="42">
        <f t="shared" si="352"/>
        <v>0.13058858109893814</v>
      </c>
      <c r="V716" s="42">
        <f t="shared" si="353"/>
        <v>0.58356424801579665</v>
      </c>
      <c r="W716" s="42">
        <f t="shared" si="354"/>
        <v>0.58308883347361051</v>
      </c>
      <c r="X716" s="42">
        <f t="shared" si="355"/>
        <v>4.7541454218613666E-4</v>
      </c>
      <c r="Y716" s="42">
        <f t="shared" si="329"/>
        <v>8.3900082900360759E-3</v>
      </c>
      <c r="Z716" s="10">
        <f t="shared" si="356"/>
        <v>14.105147516371774</v>
      </c>
      <c r="AA716">
        <f t="shared" si="334"/>
        <v>4517191.3104294213</v>
      </c>
      <c r="AB716" s="10">
        <f t="shared" si="335"/>
        <v>4.5171913104294212</v>
      </c>
      <c r="AC716" s="10">
        <f t="shared" si="336"/>
        <v>4.4161913104294213</v>
      </c>
      <c r="AD716" s="3">
        <f t="shared" si="337"/>
        <v>640.49185067866881</v>
      </c>
      <c r="AI716" s="94">
        <f t="shared" si="338"/>
        <v>0.58308883347361051</v>
      </c>
    </row>
    <row r="717" spans="2:35">
      <c r="B717" s="39">
        <f t="shared" si="339"/>
        <v>689</v>
      </c>
      <c r="C717" s="42">
        <f t="shared" si="340"/>
        <v>14.870503597122513</v>
      </c>
      <c r="D717" s="10">
        <f t="shared" si="341"/>
        <v>3.1294964028777024</v>
      </c>
      <c r="E717" s="40">
        <f t="shared" si="342"/>
        <v>43.741007194244595</v>
      </c>
      <c r="F717" s="40">
        <f t="shared" si="343"/>
        <v>50</v>
      </c>
      <c r="G717" s="3">
        <f t="shared" si="344"/>
        <v>156.77697841727041</v>
      </c>
      <c r="H717" s="3">
        <f t="shared" si="345"/>
        <v>116.21860174682885</v>
      </c>
      <c r="I717">
        <f t="shared" si="330"/>
        <v>1.1621860174682886E-4</v>
      </c>
      <c r="J717" s="4">
        <f t="shared" si="346"/>
        <v>1502.6832289951565</v>
      </c>
      <c r="K717" s="40">
        <f t="shared" si="347"/>
        <v>12.929799588095275</v>
      </c>
      <c r="L717" s="40">
        <f t="shared" si="331"/>
        <v>0</v>
      </c>
      <c r="M717" s="10">
        <f t="shared" si="348"/>
        <v>4.5171913104294212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13.362357713080302</v>
      </c>
      <c r="Q717" s="42">
        <f t="shared" si="350"/>
        <v>1.1081212792681776</v>
      </c>
      <c r="R717" s="4">
        <f t="shared" si="351"/>
        <v>72244.74111964606</v>
      </c>
      <c r="S717">
        <f t="shared" si="332"/>
        <v>7.2244741119646062E-5</v>
      </c>
      <c r="T717" s="41">
        <f t="shared" si="333"/>
        <v>5.9534369776818494E-4</v>
      </c>
      <c r="U717" s="42">
        <f t="shared" si="352"/>
        <v>0.12964680017626085</v>
      </c>
      <c r="V717" s="42">
        <f t="shared" si="353"/>
        <v>0.58307782902917027</v>
      </c>
      <c r="W717" s="42">
        <f t="shared" si="354"/>
        <v>0.58262739112061024</v>
      </c>
      <c r="X717" s="42">
        <f t="shared" si="355"/>
        <v>4.5043790856003074E-4</v>
      </c>
      <c r="Y717" s="42">
        <f t="shared" si="329"/>
        <v>8.3907358324120888E-3</v>
      </c>
      <c r="Z717" s="10">
        <f t="shared" si="356"/>
        <v>14.093935761589728</v>
      </c>
      <c r="AA717">
        <f t="shared" si="334"/>
        <v>4513681.0136398505</v>
      </c>
      <c r="AB717" s="10">
        <f t="shared" si="335"/>
        <v>4.5136810136398502</v>
      </c>
      <c r="AC717" s="10">
        <f t="shared" si="336"/>
        <v>4.4126810136398502</v>
      </c>
      <c r="AD717" s="3">
        <f t="shared" si="337"/>
        <v>639.98274309497469</v>
      </c>
      <c r="AI717" s="94">
        <f t="shared" si="338"/>
        <v>0.58262739112061024</v>
      </c>
    </row>
    <row r="718" spans="2:35">
      <c r="B718" s="39">
        <f t="shared" si="339"/>
        <v>690</v>
      </c>
      <c r="C718" s="42">
        <f t="shared" si="340"/>
        <v>14.892086330935463</v>
      </c>
      <c r="D718" s="10">
        <f t="shared" si="341"/>
        <v>3.1079136690647537</v>
      </c>
      <c r="E718" s="40">
        <f t="shared" si="342"/>
        <v>43.784172661870493</v>
      </c>
      <c r="F718" s="40">
        <f t="shared" si="343"/>
        <v>50</v>
      </c>
      <c r="G718" s="3">
        <f t="shared" si="344"/>
        <v>156.64748201439272</v>
      </c>
      <c r="H718" s="3">
        <f t="shared" si="345"/>
        <v>116.21860174682885</v>
      </c>
      <c r="I718">
        <f t="shared" si="330"/>
        <v>1.1621860174682886E-4</v>
      </c>
      <c r="J718" s="4">
        <f t="shared" si="346"/>
        <v>1505.6505145567403</v>
      </c>
      <c r="K718" s="40">
        <f t="shared" si="347"/>
        <v>12.955331521167812</v>
      </c>
      <c r="L718" s="40">
        <f t="shared" si="331"/>
        <v>0</v>
      </c>
      <c r="M718" s="10">
        <f t="shared" si="348"/>
        <v>4.5136810136398502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13.35904438775909</v>
      </c>
      <c r="Q718" s="42">
        <f t="shared" si="350"/>
        <v>1.109736868915647</v>
      </c>
      <c r="R718" s="4">
        <f t="shared" si="351"/>
        <v>71720.249788359026</v>
      </c>
      <c r="S718">
        <f t="shared" si="332"/>
        <v>7.1720249788359021E-5</v>
      </c>
      <c r="T718" s="41">
        <f t="shared" si="333"/>
        <v>5.9586818909947202E-4</v>
      </c>
      <c r="U718" s="42">
        <f t="shared" si="352"/>
        <v>0.12870557425769968</v>
      </c>
      <c r="V718" s="42">
        <f t="shared" si="353"/>
        <v>0.58258971889021438</v>
      </c>
      <c r="W718" s="42">
        <f t="shared" si="354"/>
        <v>0.58216427824419636</v>
      </c>
      <c r="X718" s="42">
        <f t="shared" si="355"/>
        <v>4.2544064601801601E-4</v>
      </c>
      <c r="Y718" s="42">
        <f t="shared" si="329"/>
        <v>8.3914231699154084E-3</v>
      </c>
      <c r="Z718" s="10">
        <f t="shared" si="356"/>
        <v>14.08268359248588</v>
      </c>
      <c r="AA718">
        <f t="shared" si="334"/>
        <v>4510158.0634996826</v>
      </c>
      <c r="AB718" s="10">
        <f t="shared" si="335"/>
        <v>4.5101580634996825</v>
      </c>
      <c r="AC718" s="10">
        <f t="shared" si="336"/>
        <v>4.4091580634996825</v>
      </c>
      <c r="AD718" s="3">
        <f t="shared" si="337"/>
        <v>639.47180036253553</v>
      </c>
      <c r="AI718" s="94">
        <f t="shared" si="338"/>
        <v>0.58216427824419636</v>
      </c>
    </row>
    <row r="719" spans="2:35">
      <c r="B719" s="39">
        <f t="shared" si="339"/>
        <v>691</v>
      </c>
      <c r="C719" s="42">
        <f t="shared" si="340"/>
        <v>14.913669064748413</v>
      </c>
      <c r="D719" s="10">
        <f t="shared" si="341"/>
        <v>3.0863309352518051</v>
      </c>
      <c r="E719" s="40">
        <f t="shared" si="342"/>
        <v>43.82733812949639</v>
      </c>
      <c r="F719" s="40">
        <f t="shared" si="343"/>
        <v>50</v>
      </c>
      <c r="G719" s="3">
        <f t="shared" si="344"/>
        <v>156.51798561151503</v>
      </c>
      <c r="H719" s="3">
        <f t="shared" si="345"/>
        <v>116.21860174682885</v>
      </c>
      <c r="I719">
        <f t="shared" si="330"/>
        <v>1.1621860174682886E-4</v>
      </c>
      <c r="J719" s="4">
        <f t="shared" si="346"/>
        <v>1508.6207269165106</v>
      </c>
      <c r="K719" s="40">
        <f t="shared" si="347"/>
        <v>12.980888637800833</v>
      </c>
      <c r="L719" s="40">
        <f t="shared" si="331"/>
        <v>0</v>
      </c>
      <c r="M719" s="10">
        <f t="shared" si="348"/>
        <v>4.5101580634996825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13.35571735434244</v>
      </c>
      <c r="Q719" s="42">
        <f t="shared" si="350"/>
        <v>1.1113528610215246</v>
      </c>
      <c r="R719" s="4">
        <f t="shared" si="351"/>
        <v>71196.068866128611</v>
      </c>
      <c r="S719">
        <f t="shared" si="332"/>
        <v>7.1196068866128607E-5</v>
      </c>
      <c r="T719" s="41">
        <f t="shared" si="333"/>
        <v>5.9639237002170236E-4</v>
      </c>
      <c r="U719" s="42">
        <f t="shared" si="352"/>
        <v>0.12776490538371107</v>
      </c>
      <c r="V719" s="42">
        <f t="shared" si="353"/>
        <v>0.5820999190325632</v>
      </c>
      <c r="W719" s="42">
        <f t="shared" si="354"/>
        <v>0.58169949601332549</v>
      </c>
      <c r="X719" s="42">
        <f t="shared" si="355"/>
        <v>4.0042301923770562E-4</v>
      </c>
      <c r="Y719" s="42">
        <f t="shared" si="329"/>
        <v>8.3920702503535085E-3</v>
      </c>
      <c r="Z719" s="10">
        <f t="shared" si="356"/>
        <v>14.071391037494537</v>
      </c>
      <c r="AA719">
        <f t="shared" si="334"/>
        <v>4506622.4689114345</v>
      </c>
      <c r="AB719" s="10">
        <f t="shared" si="335"/>
        <v>4.5066224689114343</v>
      </c>
      <c r="AC719" s="10">
        <f t="shared" si="336"/>
        <v>4.4056224689114343</v>
      </c>
      <c r="AD719" s="3">
        <f t="shared" si="337"/>
        <v>638.95902377250684</v>
      </c>
      <c r="AI719" s="94">
        <f t="shared" si="338"/>
        <v>0.58169949601332549</v>
      </c>
    </row>
    <row r="720" spans="2:35">
      <c r="B720" s="39">
        <f t="shared" si="339"/>
        <v>692</v>
      </c>
      <c r="C720" s="42">
        <f t="shared" si="340"/>
        <v>14.935251798561364</v>
      </c>
      <c r="D720" s="10">
        <f t="shared" si="341"/>
        <v>3.0647482014388565</v>
      </c>
      <c r="E720" s="40">
        <f t="shared" si="342"/>
        <v>43.870503597122287</v>
      </c>
      <c r="F720" s="40">
        <f t="shared" si="343"/>
        <v>50</v>
      </c>
      <c r="G720" s="3">
        <f t="shared" si="344"/>
        <v>156.38848920863734</v>
      </c>
      <c r="H720" s="3">
        <f t="shared" si="345"/>
        <v>116.21860174682885</v>
      </c>
      <c r="I720">
        <f t="shared" si="330"/>
        <v>1.1621860174682886E-4</v>
      </c>
      <c r="J720" s="4">
        <f t="shared" si="346"/>
        <v>1511.5938660744675</v>
      </c>
      <c r="K720" s="40">
        <f t="shared" si="347"/>
        <v>13.006470937994338</v>
      </c>
      <c r="L720" s="40">
        <f t="shared" si="331"/>
        <v>0</v>
      </c>
      <c r="M720" s="10">
        <f t="shared" si="348"/>
        <v>4.5066224689114343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13.352376599860392</v>
      </c>
      <c r="Q720" s="42">
        <f t="shared" si="350"/>
        <v>1.1129692574473995</v>
      </c>
      <c r="R720" s="4">
        <f t="shared" si="351"/>
        <v>70672.199489984312</v>
      </c>
      <c r="S720">
        <f t="shared" si="332"/>
        <v>7.0672199489984309E-5</v>
      </c>
      <c r="T720" s="41">
        <f t="shared" si="333"/>
        <v>5.9691623939784667E-4</v>
      </c>
      <c r="U720" s="42">
        <f t="shared" si="352"/>
        <v>0.12682479559475135</v>
      </c>
      <c r="V720" s="42">
        <f t="shared" si="353"/>
        <v>0.58160843089646286</v>
      </c>
      <c r="W720" s="42">
        <f t="shared" si="354"/>
        <v>0.58123304560250522</v>
      </c>
      <c r="X720" s="42">
        <f t="shared" si="355"/>
        <v>3.7538529395764186E-4</v>
      </c>
      <c r="Y720" s="42">
        <f t="shared" si="329"/>
        <v>8.3926770218009875E-3</v>
      </c>
      <c r="Z720" s="10">
        <f t="shared" si="356"/>
        <v>14.060058125185702</v>
      </c>
      <c r="AA720">
        <f t="shared" si="334"/>
        <v>4503074.2388201114</v>
      </c>
      <c r="AB720" s="10">
        <f t="shared" si="335"/>
        <v>4.503074238820111</v>
      </c>
      <c r="AC720" s="10">
        <f t="shared" si="336"/>
        <v>4.4020742388201111</v>
      </c>
      <c r="AD720" s="3">
        <f t="shared" si="337"/>
        <v>638.44441462220618</v>
      </c>
      <c r="AI720" s="94">
        <f t="shared" si="338"/>
        <v>0.58123304560250522</v>
      </c>
    </row>
    <row r="721" spans="2:35">
      <c r="B721" s="39">
        <f t="shared" si="339"/>
        <v>693</v>
      </c>
      <c r="C721" s="42">
        <f t="shared" si="340"/>
        <v>14.956834532374314</v>
      </c>
      <c r="D721" s="10">
        <f t="shared" si="341"/>
        <v>3.0431654676259079</v>
      </c>
      <c r="E721" s="40">
        <f t="shared" si="342"/>
        <v>43.913669064748184</v>
      </c>
      <c r="F721" s="40">
        <f t="shared" si="343"/>
        <v>50</v>
      </c>
      <c r="G721" s="3">
        <f t="shared" si="344"/>
        <v>156.25899280575965</v>
      </c>
      <c r="H721" s="3">
        <f t="shared" si="345"/>
        <v>116.21860174682885</v>
      </c>
      <c r="I721">
        <f t="shared" si="330"/>
        <v>1.1621860174682886E-4</v>
      </c>
      <c r="J721" s="4">
        <f t="shared" si="346"/>
        <v>1514.5699320306112</v>
      </c>
      <c r="K721" s="40">
        <f t="shared" si="347"/>
        <v>13.032078421748331</v>
      </c>
      <c r="L721" s="40">
        <f t="shared" si="331"/>
        <v>0</v>
      </c>
      <c r="M721" s="10">
        <f t="shared" si="348"/>
        <v>4.503074238820111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13.349022111277543</v>
      </c>
      <c r="Q721" s="42">
        <f t="shared" si="350"/>
        <v>1.1145860600590842</v>
      </c>
      <c r="R721" s="4">
        <f t="shared" si="351"/>
        <v>70148.642796955639</v>
      </c>
      <c r="S721">
        <f t="shared" si="332"/>
        <v>7.0148642796955644E-5</v>
      </c>
      <c r="T721" s="41">
        <f t="shared" si="333"/>
        <v>5.9743979609087536E-4</v>
      </c>
      <c r="U721" s="42">
        <f t="shared" si="352"/>
        <v>0.12588524693127673</v>
      </c>
      <c r="V721" s="42">
        <f t="shared" si="353"/>
        <v>0.58111525592824087</v>
      </c>
      <c r="W721" s="42">
        <f t="shared" si="354"/>
        <v>0.58076492819184822</v>
      </c>
      <c r="X721" s="42">
        <f t="shared" si="355"/>
        <v>3.5032773639265269E-4</v>
      </c>
      <c r="Y721" s="42">
        <f t="shared" si="329"/>
        <v>8.3932434326001327E-3</v>
      </c>
      <c r="Z721" s="10">
        <f t="shared" si="356"/>
        <v>14.048684884264812</v>
      </c>
      <c r="AA721">
        <f t="shared" si="334"/>
        <v>4499513.3822131213</v>
      </c>
      <c r="AB721" s="10">
        <f t="shared" si="335"/>
        <v>4.499513382213121</v>
      </c>
      <c r="AC721" s="10">
        <f t="shared" si="336"/>
        <v>4.398513382213121</v>
      </c>
      <c r="AD721" s="3">
        <f t="shared" si="337"/>
        <v>637.92797421510102</v>
      </c>
      <c r="AI721" s="94">
        <f t="shared" si="338"/>
        <v>0.58076492819184822</v>
      </c>
    </row>
    <row r="722" spans="2:35">
      <c r="B722" s="39">
        <f t="shared" si="339"/>
        <v>694</v>
      </c>
      <c r="C722" s="42">
        <f t="shared" si="340"/>
        <v>14.978417266187265</v>
      </c>
      <c r="D722" s="10">
        <f t="shared" si="341"/>
        <v>3.0215827338129593</v>
      </c>
      <c r="E722" s="40">
        <f t="shared" si="342"/>
        <v>43.956834532374081</v>
      </c>
      <c r="F722" s="40">
        <f t="shared" si="343"/>
        <v>50</v>
      </c>
      <c r="G722" s="3">
        <f t="shared" si="344"/>
        <v>156.12949640288195</v>
      </c>
      <c r="H722" s="3">
        <f t="shared" si="345"/>
        <v>116.21860174682885</v>
      </c>
      <c r="I722">
        <f t="shared" si="330"/>
        <v>1.1621860174682886E-4</v>
      </c>
      <c r="J722" s="4">
        <f t="shared" si="346"/>
        <v>1517.5489247849414</v>
      </c>
      <c r="K722" s="40">
        <f t="shared" si="347"/>
        <v>13.057711089062808</v>
      </c>
      <c r="L722" s="40">
        <f t="shared" si="331"/>
        <v>0</v>
      </c>
      <c r="M722" s="10">
        <f t="shared" si="348"/>
        <v>4.499513382213121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13.345653875492635</v>
      </c>
      <c r="Q722" s="42">
        <f t="shared" si="350"/>
        <v>1.1162032707266396</v>
      </c>
      <c r="R722" s="4">
        <f t="shared" si="351"/>
        <v>69625.399924072102</v>
      </c>
      <c r="S722">
        <f t="shared" si="332"/>
        <v>6.9625399924072101E-5</v>
      </c>
      <c r="T722" s="41">
        <f t="shared" si="333"/>
        <v>5.9796303896375894E-4</v>
      </c>
      <c r="U722" s="42">
        <f t="shared" si="352"/>
        <v>0.12494626143374359</v>
      </c>
      <c r="V722" s="42">
        <f t="shared" si="353"/>
        <v>0.58062039558058276</v>
      </c>
      <c r="W722" s="42">
        <f t="shared" si="354"/>
        <v>0.58029514496706236</v>
      </c>
      <c r="X722" s="42">
        <f t="shared" si="355"/>
        <v>3.252506135204003E-4</v>
      </c>
      <c r="Y722" s="42">
        <f t="shared" si="329"/>
        <v>8.3937694313619467E-3</v>
      </c>
      <c r="Z722" s="10">
        <f t="shared" si="356"/>
        <v>14.037271343573247</v>
      </c>
      <c r="AA722">
        <f t="shared" si="334"/>
        <v>4495939.9081204319</v>
      </c>
      <c r="AB722" s="10">
        <f t="shared" si="335"/>
        <v>4.4959399081204321</v>
      </c>
      <c r="AC722" s="10">
        <f t="shared" si="336"/>
        <v>4.3949399081204321</v>
      </c>
      <c r="AD722" s="3">
        <f t="shared" si="337"/>
        <v>637.40970386083131</v>
      </c>
      <c r="AI722" s="94">
        <f t="shared" si="338"/>
        <v>0.58029514496706236</v>
      </c>
    </row>
    <row r="723" spans="2:35">
      <c r="B723" s="39">
        <f t="shared" si="339"/>
        <v>695</v>
      </c>
      <c r="C723" s="42">
        <f t="shared" si="340"/>
        <v>15.000000000000215</v>
      </c>
      <c r="D723" s="10">
        <f t="shared" si="341"/>
        <v>3.0000000000000107</v>
      </c>
      <c r="E723" s="40">
        <f t="shared" si="342"/>
        <v>43.999999999999979</v>
      </c>
      <c r="F723" s="40">
        <f t="shared" si="343"/>
        <v>50</v>
      </c>
      <c r="G723" s="3">
        <f t="shared" si="344"/>
        <v>156.00000000000426</v>
      </c>
      <c r="H723" s="3">
        <f t="shared" si="345"/>
        <v>116.21860174682885</v>
      </c>
      <c r="I723">
        <f t="shared" si="330"/>
        <v>1.1621860174682886E-4</v>
      </c>
      <c r="J723" s="4">
        <f t="shared" si="346"/>
        <v>1520.5308443374583</v>
      </c>
      <c r="K723" s="40">
        <f t="shared" si="347"/>
        <v>13.083368939937772</v>
      </c>
      <c r="L723" s="40">
        <f t="shared" si="331"/>
        <v>0</v>
      </c>
      <c r="M723" s="10">
        <f t="shared" si="348"/>
        <v>4.4959399081204321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13.342271879338412</v>
      </c>
      <c r="Q723" s="42">
        <f t="shared" si="350"/>
        <v>1.117820891324401</v>
      </c>
      <c r="R723" s="4">
        <f t="shared" si="351"/>
        <v>69102.472008363198</v>
      </c>
      <c r="S723">
        <f t="shared" si="332"/>
        <v>6.9102472008363198E-5</v>
      </c>
      <c r="T723" s="41">
        <f t="shared" si="333"/>
        <v>5.9848596687946782E-4</v>
      </c>
      <c r="U723" s="42">
        <f t="shared" si="352"/>
        <v>0.12400784114260817</v>
      </c>
      <c r="V723" s="42">
        <f t="shared" si="353"/>
        <v>0.58012385131228683</v>
      </c>
      <c r="W723" s="42">
        <f t="shared" si="354"/>
        <v>0.57982369711946935</v>
      </c>
      <c r="X723" s="42">
        <f t="shared" si="355"/>
        <v>3.0015419281748112E-4</v>
      </c>
      <c r="Y723" s="42">
        <f t="shared" si="329"/>
        <v>8.3942549669667535E-3</v>
      </c>
      <c r="Z723" s="10">
        <f t="shared" si="356"/>
        <v>14.025817532088126</v>
      </c>
      <c r="AA723">
        <f t="shared" si="334"/>
        <v>4492353.825614511</v>
      </c>
      <c r="AB723" s="10">
        <f t="shared" si="335"/>
        <v>4.4923538256145115</v>
      </c>
      <c r="AC723" s="10">
        <f t="shared" si="336"/>
        <v>4.3913538256145115</v>
      </c>
      <c r="AD723" s="3">
        <f t="shared" si="337"/>
        <v>636.88960487520103</v>
      </c>
      <c r="AI723" s="94">
        <f t="shared" si="338"/>
        <v>0.57982369711946935</v>
      </c>
    </row>
    <row r="724" spans="2:35">
      <c r="B724" s="39">
        <f t="shared" si="339"/>
        <v>696</v>
      </c>
      <c r="C724" s="42">
        <f t="shared" si="340"/>
        <v>15.021582733813165</v>
      </c>
      <c r="D724" s="10">
        <f t="shared" si="341"/>
        <v>2.978417266187062</v>
      </c>
      <c r="E724" s="40">
        <f t="shared" si="342"/>
        <v>44.043165467625876</v>
      </c>
      <c r="F724" s="40">
        <f t="shared" si="343"/>
        <v>50</v>
      </c>
      <c r="G724" s="3">
        <f t="shared" si="344"/>
        <v>155.87050359712657</v>
      </c>
      <c r="H724" s="3">
        <f t="shared" si="345"/>
        <v>116.21860174682885</v>
      </c>
      <c r="I724">
        <f t="shared" si="330"/>
        <v>1.1621860174682886E-4</v>
      </c>
      <c r="J724" s="4">
        <f t="shared" si="346"/>
        <v>1523.5156906881621</v>
      </c>
      <c r="K724" s="40">
        <f t="shared" si="347"/>
        <v>13.109051974373223</v>
      </c>
      <c r="L724" s="40">
        <f t="shared" si="331"/>
        <v>0</v>
      </c>
      <c r="M724" s="10">
        <f t="shared" si="348"/>
        <v>4.4923538256145115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13.338876109581223</v>
      </c>
      <c r="Q724" s="42">
        <f t="shared" si="350"/>
        <v>1.119438923731003</v>
      </c>
      <c r="R724" s="4">
        <f t="shared" si="351"/>
        <v>68579.860186858496</v>
      </c>
      <c r="S724">
        <f t="shared" si="332"/>
        <v>6.8579860186858491E-5</v>
      </c>
      <c r="T724" s="41">
        <f t="shared" si="333"/>
        <v>5.990085787009725E-4</v>
      </c>
      <c r="U724" s="42">
        <f t="shared" si="352"/>
        <v>0.12306998809832691</v>
      </c>
      <c r="V724" s="42">
        <f t="shared" si="353"/>
        <v>0.57962562458860101</v>
      </c>
      <c r="W724" s="42">
        <f t="shared" si="354"/>
        <v>0.57935058584599863</v>
      </c>
      <c r="X724" s="42">
        <f t="shared" si="355"/>
        <v>2.7503874260237371E-4</v>
      </c>
      <c r="Y724" s="42">
        <f t="shared" si="329"/>
        <v>8.3946999885653548E-3</v>
      </c>
      <c r="Z724" s="10">
        <f t="shared" si="356"/>
        <v>14.014323478923034</v>
      </c>
      <c r="AA724">
        <f t="shared" si="334"/>
        <v>4488755.1438105535</v>
      </c>
      <c r="AB724" s="10">
        <f t="shared" si="335"/>
        <v>4.4887551438105531</v>
      </c>
      <c r="AC724" s="10">
        <f t="shared" si="336"/>
        <v>4.3877551438105531</v>
      </c>
      <c r="AD724" s="3">
        <f t="shared" si="337"/>
        <v>636.36767858021085</v>
      </c>
      <c r="AI724" s="94">
        <f t="shared" si="338"/>
        <v>0.57935058584599863</v>
      </c>
    </row>
    <row r="725" spans="2:35">
      <c r="B725" s="39">
        <f t="shared" si="339"/>
        <v>697</v>
      </c>
      <c r="C725" s="42">
        <f t="shared" si="340"/>
        <v>15.043165467626116</v>
      </c>
      <c r="D725" s="10">
        <f t="shared" si="341"/>
        <v>2.9568345323741134</v>
      </c>
      <c r="E725" s="40">
        <f t="shared" si="342"/>
        <v>44.086330935251773</v>
      </c>
      <c r="F725" s="40">
        <f t="shared" si="343"/>
        <v>50</v>
      </c>
      <c r="G725" s="3">
        <f t="shared" si="344"/>
        <v>155.74100719424888</v>
      </c>
      <c r="H725" s="3">
        <f t="shared" si="345"/>
        <v>116.21860174682885</v>
      </c>
      <c r="I725">
        <f t="shared" si="330"/>
        <v>1.1621860174682886E-4</v>
      </c>
      <c r="J725" s="4">
        <f t="shared" si="346"/>
        <v>1526.5034638370523</v>
      </c>
      <c r="K725" s="40">
        <f t="shared" si="347"/>
        <v>13.134760192369159</v>
      </c>
      <c r="L725" s="40">
        <f t="shared" si="331"/>
        <v>0</v>
      </c>
      <c r="M725" s="10">
        <f t="shared" si="348"/>
        <v>4.4887551438105531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13.335466552920925</v>
      </c>
      <c r="Q725" s="42">
        <f t="shared" si="350"/>
        <v>1.1210573698294053</v>
      </c>
      <c r="R725" s="4">
        <f t="shared" si="351"/>
        <v>68057.565596587418</v>
      </c>
      <c r="S725">
        <f t="shared" si="332"/>
        <v>6.8057565596587417E-5</v>
      </c>
      <c r="T725" s="41">
        <f t="shared" si="333"/>
        <v>5.995308732912436E-4</v>
      </c>
      <c r="U725" s="42">
        <f t="shared" si="352"/>
        <v>0.12213270434135594</v>
      </c>
      <c r="V725" s="42">
        <f t="shared" si="353"/>
        <v>0.579125716881283</v>
      </c>
      <c r="W725" s="42">
        <f t="shared" si="354"/>
        <v>0.57887581234921603</v>
      </c>
      <c r="X725" s="42">
        <f t="shared" si="355"/>
        <v>2.4990453206696905E-4</v>
      </c>
      <c r="Y725" s="42">
        <f t="shared" si="329"/>
        <v>8.395104445580252E-3</v>
      </c>
      <c r="Z725" s="10">
        <f t="shared" si="356"/>
        <v>14.002789213328851</v>
      </c>
      <c r="AA725">
        <f t="shared" si="334"/>
        <v>4485143.8718667421</v>
      </c>
      <c r="AB725" s="10">
        <f t="shared" si="335"/>
        <v>4.4851438718667422</v>
      </c>
      <c r="AC725" s="10">
        <f t="shared" si="336"/>
        <v>4.3841438718667423</v>
      </c>
      <c r="AD725" s="3">
        <f t="shared" si="337"/>
        <v>635.84392630409604</v>
      </c>
      <c r="AI725" s="94">
        <f t="shared" si="338"/>
        <v>0.57887581234921603</v>
      </c>
    </row>
    <row r="726" spans="2:35">
      <c r="B726" s="39">
        <f t="shared" si="339"/>
        <v>698</v>
      </c>
      <c r="C726" s="42">
        <f t="shared" si="340"/>
        <v>15.064748201439066</v>
      </c>
      <c r="D726" s="10">
        <f t="shared" si="341"/>
        <v>2.9352517985611648</v>
      </c>
      <c r="E726" s="40">
        <f t="shared" si="342"/>
        <v>44.12949640287767</v>
      </c>
      <c r="F726" s="40">
        <f t="shared" si="343"/>
        <v>50</v>
      </c>
      <c r="G726" s="3">
        <f t="shared" si="344"/>
        <v>155.61151079137119</v>
      </c>
      <c r="H726" s="3">
        <f t="shared" si="345"/>
        <v>116.21860174682885</v>
      </c>
      <c r="I726">
        <f t="shared" si="330"/>
        <v>1.1621860174682886E-4</v>
      </c>
      <c r="J726" s="4">
        <f t="shared" si="346"/>
        <v>1529.4941637841293</v>
      </c>
      <c r="K726" s="40">
        <f t="shared" si="347"/>
        <v>13.16049359392558</v>
      </c>
      <c r="L726" s="40">
        <f t="shared" si="331"/>
        <v>0</v>
      </c>
      <c r="M726" s="10">
        <f t="shared" si="348"/>
        <v>4.4851438718667422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13.332043195990817</v>
      </c>
      <c r="Q726" s="42">
        <f t="shared" si="350"/>
        <v>1.1226762315069192</v>
      </c>
      <c r="R726" s="4">
        <f t="shared" si="351"/>
        <v>67535.589374579547</v>
      </c>
      <c r="S726">
        <f t="shared" si="332"/>
        <v>6.7535589374579546E-5</v>
      </c>
      <c r="T726" s="41">
        <f t="shared" si="333"/>
        <v>6.0005284951325142E-4</v>
      </c>
      <c r="U726" s="42">
        <f t="shared" si="352"/>
        <v>0.12119599191215172</v>
      </c>
      <c r="V726" s="42">
        <f t="shared" si="353"/>
        <v>0.57862412966791232</v>
      </c>
      <c r="W726" s="42">
        <f t="shared" si="354"/>
        <v>0.57839937783735951</v>
      </c>
      <c r="X726" s="42">
        <f t="shared" si="355"/>
        <v>2.2475183055281622E-4</v>
      </c>
      <c r="Y726" s="42">
        <f t="shared" si="329"/>
        <v>8.3954682877056853E-3</v>
      </c>
      <c r="Z726" s="10">
        <f t="shared" si="356"/>
        <v>13.991214764692625</v>
      </c>
      <c r="AA726">
        <f t="shared" si="334"/>
        <v>4481520.0189838856</v>
      </c>
      <c r="AB726" s="10">
        <f t="shared" si="335"/>
        <v>4.4815200189838853</v>
      </c>
      <c r="AC726" s="10">
        <f t="shared" si="336"/>
        <v>4.3805200189838853</v>
      </c>
      <c r="AD726" s="3">
        <f t="shared" si="337"/>
        <v>635.31834938127417</v>
      </c>
      <c r="AI726" s="94">
        <f t="shared" si="338"/>
        <v>0.57839937783735951</v>
      </c>
    </row>
    <row r="727" spans="2:35">
      <c r="B727" s="39">
        <f t="shared" si="339"/>
        <v>699</v>
      </c>
      <c r="C727" s="42">
        <f t="shared" si="340"/>
        <v>15.086330935252017</v>
      </c>
      <c r="D727" s="10">
        <f t="shared" si="341"/>
        <v>2.9136690647482162</v>
      </c>
      <c r="E727" s="40">
        <f t="shared" si="342"/>
        <v>44.172661870503568</v>
      </c>
      <c r="F727" s="40">
        <f t="shared" si="343"/>
        <v>50</v>
      </c>
      <c r="G727" s="3">
        <f t="shared" si="344"/>
        <v>155.4820143884935</v>
      </c>
      <c r="H727" s="3">
        <f t="shared" si="345"/>
        <v>116.21860174682885</v>
      </c>
      <c r="I727">
        <f t="shared" si="330"/>
        <v>1.1621860174682886E-4</v>
      </c>
      <c r="J727" s="4">
        <f t="shared" si="346"/>
        <v>1532.4877905293931</v>
      </c>
      <c r="K727" s="40">
        <f t="shared" si="347"/>
        <v>13.186252179042489</v>
      </c>
      <c r="L727" s="40">
        <f t="shared" si="331"/>
        <v>0</v>
      </c>
      <c r="M727" s="10">
        <f t="shared" si="348"/>
        <v>4.4815200189838853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13.328606025356949</v>
      </c>
      <c r="Q727" s="42">
        <f t="shared" si="350"/>
        <v>1.124295510655233</v>
      </c>
      <c r="R727" s="4">
        <f t="shared" si="351"/>
        <v>67013.932657864352</v>
      </c>
      <c r="S727">
        <f t="shared" si="332"/>
        <v>6.7013932657864354E-5</v>
      </c>
      <c r="T727" s="41">
        <f t="shared" si="333"/>
        <v>6.0057450622996668E-4</v>
      </c>
      <c r="U727" s="42">
        <f t="shared" si="352"/>
        <v>0.12025985285117047</v>
      </c>
      <c r="V727" s="42">
        <f t="shared" si="353"/>
        <v>0.57812086443282973</v>
      </c>
      <c r="W727" s="42">
        <f t="shared" si="354"/>
        <v>0.57792128352428995</v>
      </c>
      <c r="X727" s="42">
        <f t="shared" si="355"/>
        <v>1.9958090853977595E-4</v>
      </c>
      <c r="Y727" s="42">
        <f t="shared" si="329"/>
        <v>8.3957914649092861E-3</v>
      </c>
      <c r="Z727" s="10">
        <f t="shared" si="356"/>
        <v>13.979600162539107</v>
      </c>
      <c r="AA727">
        <f t="shared" si="334"/>
        <v>4477883.5944059128</v>
      </c>
      <c r="AB727" s="10">
        <f t="shared" si="335"/>
        <v>4.4778835944059132</v>
      </c>
      <c r="AC727" s="10">
        <f t="shared" si="336"/>
        <v>4.3768835944059132</v>
      </c>
      <c r="AD727" s="3">
        <f t="shared" si="337"/>
        <v>634.7909491524166</v>
      </c>
      <c r="AI727" s="94">
        <f t="shared" si="338"/>
        <v>0.57792128352428995</v>
      </c>
    </row>
    <row r="728" spans="2:35">
      <c r="B728" s="39">
        <f t="shared" si="339"/>
        <v>700</v>
      </c>
      <c r="C728" s="42">
        <f t="shared" si="340"/>
        <v>15.107913669064967</v>
      </c>
      <c r="D728" s="10">
        <f t="shared" si="341"/>
        <v>2.8920863309352676</v>
      </c>
      <c r="E728" s="40">
        <f t="shared" si="342"/>
        <v>44.215827338129465</v>
      </c>
      <c r="F728" s="40">
        <f t="shared" si="343"/>
        <v>50</v>
      </c>
      <c r="G728" s="3">
        <f t="shared" si="344"/>
        <v>155.3525179856158</v>
      </c>
      <c r="H728" s="3">
        <f t="shared" si="345"/>
        <v>116.21860174682885</v>
      </c>
      <c r="I728">
        <f t="shared" si="330"/>
        <v>1.1621860174682886E-4</v>
      </c>
      <c r="J728" s="4">
        <f t="shared" si="346"/>
        <v>1535.4843440728432</v>
      </c>
      <c r="K728" s="40">
        <f t="shared" si="347"/>
        <v>13.21203594771988</v>
      </c>
      <c r="L728" s="40">
        <f t="shared" si="331"/>
        <v>0</v>
      </c>
      <c r="M728" s="10">
        <f t="shared" si="348"/>
        <v>4.4778835944059132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13.325155027518294</v>
      </c>
      <c r="Q728" s="42">
        <f t="shared" si="350"/>
        <v>1.1259152091704381</v>
      </c>
      <c r="R728" s="4">
        <f t="shared" si="351"/>
        <v>66492.596583471386</v>
      </c>
      <c r="S728">
        <f t="shared" si="332"/>
        <v>6.6492596583471385E-5</v>
      </c>
      <c r="T728" s="41">
        <f t="shared" si="333"/>
        <v>6.0109584230435967E-4</v>
      </c>
      <c r="U728" s="42">
        <f t="shared" si="352"/>
        <v>0.11932428919886857</v>
      </c>
      <c r="V728" s="42">
        <f t="shared" si="353"/>
        <v>0.57761592266660466</v>
      </c>
      <c r="W728" s="42">
        <f t="shared" si="354"/>
        <v>0.57744153062955739</v>
      </c>
      <c r="X728" s="42">
        <f t="shared" si="355"/>
        <v>1.7439203704727735E-4</v>
      </c>
      <c r="Y728" s="42">
        <f t="shared" si="329"/>
        <v>8.3960739274327543E-3</v>
      </c>
      <c r="Z728" s="10">
        <f t="shared" si="356"/>
        <v>13.967945436530695</v>
      </c>
      <c r="AA728">
        <f t="shared" si="334"/>
        <v>4474234.6074198466</v>
      </c>
      <c r="AB728" s="10">
        <f t="shared" si="335"/>
        <v>4.4742346074198469</v>
      </c>
      <c r="AC728" s="10">
        <f t="shared" si="336"/>
        <v>4.3732346074198469</v>
      </c>
      <c r="AD728" s="3">
        <f t="shared" si="337"/>
        <v>634.26172696444473</v>
      </c>
      <c r="AI728" s="94">
        <f t="shared" si="338"/>
        <v>0.57744153062955739</v>
      </c>
    </row>
    <row r="729" spans="2:35">
      <c r="B729" s="39">
        <f t="shared" si="339"/>
        <v>701</v>
      </c>
      <c r="C729" s="42">
        <f t="shared" si="340"/>
        <v>15.129496402877917</v>
      </c>
      <c r="D729" s="10">
        <f t="shared" si="341"/>
        <v>2.870503597122319</v>
      </c>
      <c r="E729" s="40">
        <f t="shared" si="342"/>
        <v>44.258992805755362</v>
      </c>
      <c r="F729" s="40">
        <f t="shared" si="343"/>
        <v>50</v>
      </c>
      <c r="G729" s="3">
        <f t="shared" si="344"/>
        <v>155.22302158273811</v>
      </c>
      <c r="H729" s="3">
        <f t="shared" si="345"/>
        <v>116.21860174682885</v>
      </c>
      <c r="I729">
        <f t="shared" si="330"/>
        <v>1.1621860174682886E-4</v>
      </c>
      <c r="J729" s="4">
        <f t="shared" si="346"/>
        <v>1538.4838244144803</v>
      </c>
      <c r="K729" s="40">
        <f t="shared" si="347"/>
        <v>13.237844899957759</v>
      </c>
      <c r="L729" s="40">
        <f t="shared" si="331"/>
        <v>0</v>
      </c>
      <c r="M729" s="10">
        <f t="shared" si="348"/>
        <v>4.4742346074198469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13.321690188906365</v>
      </c>
      <c r="Q729" s="42">
        <f t="shared" si="350"/>
        <v>1.1275353289530556</v>
      </c>
      <c r="R729" s="4">
        <f t="shared" si="351"/>
        <v>65971.582288430145</v>
      </c>
      <c r="S729">
        <f t="shared" si="332"/>
        <v>6.5971582288430142E-5</v>
      </c>
      <c r="T729" s="41">
        <f t="shared" si="333"/>
        <v>6.0161685659940092E-4</v>
      </c>
      <c r="U729" s="42">
        <f t="shared" si="352"/>
        <v>0.11838930299570231</v>
      </c>
      <c r="V729" s="42">
        <f t="shared" si="353"/>
        <v>0.57710930586604137</v>
      </c>
      <c r="W729" s="42">
        <f t="shared" si="354"/>
        <v>0.57696012037839728</v>
      </c>
      <c r="X729" s="42">
        <f t="shared" si="355"/>
        <v>1.491854876440879E-4</v>
      </c>
      <c r="Y729" s="42">
        <f t="shared" si="329"/>
        <v>8.3963156257925668E-3</v>
      </c>
      <c r="Z729" s="10">
        <f t="shared" si="356"/>
        <v>13.956250616467397</v>
      </c>
      <c r="AA729">
        <f t="shared" si="334"/>
        <v>4470573.0673557939</v>
      </c>
      <c r="AB729" s="10">
        <f t="shared" si="335"/>
        <v>4.4705730673557937</v>
      </c>
      <c r="AC729" s="10">
        <f t="shared" si="336"/>
        <v>4.3695730673557938</v>
      </c>
      <c r="AD729" s="3">
        <f t="shared" si="337"/>
        <v>633.73068417052843</v>
      </c>
      <c r="AI729" s="94">
        <f t="shared" si="338"/>
        <v>0.57696012037839728</v>
      </c>
    </row>
    <row r="730" spans="2:35">
      <c r="B730" s="39">
        <f t="shared" si="339"/>
        <v>702</v>
      </c>
      <c r="C730" s="42">
        <f t="shared" si="340"/>
        <v>15.151079136690868</v>
      </c>
      <c r="D730" s="10">
        <f t="shared" si="341"/>
        <v>2.8489208633093703</v>
      </c>
      <c r="E730" s="40">
        <f t="shared" si="342"/>
        <v>44.302158273381259</v>
      </c>
      <c r="F730" s="40">
        <f t="shared" si="343"/>
        <v>50</v>
      </c>
      <c r="G730" s="3">
        <f t="shared" si="344"/>
        <v>155.09352517986042</v>
      </c>
      <c r="H730" s="3">
        <f t="shared" si="345"/>
        <v>116.21860174682885</v>
      </c>
      <c r="I730">
        <f t="shared" si="330"/>
        <v>1.1621860174682886E-4</v>
      </c>
      <c r="J730" s="4">
        <f t="shared" si="346"/>
        <v>1541.4862315543041</v>
      </c>
      <c r="K730" s="40">
        <f t="shared" si="347"/>
        <v>13.263679035756127</v>
      </c>
      <c r="L730" s="40">
        <f t="shared" si="331"/>
        <v>0</v>
      </c>
      <c r="M730" s="10">
        <f t="shared" si="348"/>
        <v>4.4705730673557937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13.318211495884896</v>
      </c>
      <c r="Q730" s="42">
        <f t="shared" si="350"/>
        <v>1.1291558719080625</v>
      </c>
      <c r="R730" s="4">
        <f t="shared" si="351"/>
        <v>65450.890909770089</v>
      </c>
      <c r="S730">
        <f t="shared" si="332"/>
        <v>6.5450890909770089E-5</v>
      </c>
      <c r="T730" s="41">
        <f t="shared" si="333"/>
        <v>6.0213754797806092E-4</v>
      </c>
      <c r="U730" s="42">
        <f t="shared" si="352"/>
        <v>0.11745489628212789</v>
      </c>
      <c r="V730" s="42">
        <f t="shared" si="353"/>
        <v>0.57660101553459686</v>
      </c>
      <c r="W730" s="42">
        <f t="shared" si="354"/>
        <v>0.57647705400172922</v>
      </c>
      <c r="X730" s="42">
        <f t="shared" si="355"/>
        <v>1.2396153286764466E-4</v>
      </c>
      <c r="Y730" s="42">
        <f t="shared" si="329"/>
        <v>8.3965165107813475E-3</v>
      </c>
      <c r="Z730" s="10">
        <f t="shared" si="356"/>
        <v>13.944515732287927</v>
      </c>
      <c r="AA730">
        <f t="shared" si="334"/>
        <v>4466898.9835872892</v>
      </c>
      <c r="AB730" s="10">
        <f t="shared" si="335"/>
        <v>4.4668989835872894</v>
      </c>
      <c r="AC730" s="10">
        <f t="shared" si="336"/>
        <v>4.3658989835872895</v>
      </c>
      <c r="AD730" s="3">
        <f t="shared" si="337"/>
        <v>633.19782213013627</v>
      </c>
      <c r="AI730" s="94">
        <f t="shared" si="338"/>
        <v>0.57647705400172922</v>
      </c>
    </row>
    <row r="731" spans="2:35">
      <c r="B731" s="39">
        <f t="shared" si="339"/>
        <v>703</v>
      </c>
      <c r="C731" s="42">
        <f t="shared" si="340"/>
        <v>15.172661870503818</v>
      </c>
      <c r="D731" s="10">
        <f t="shared" si="341"/>
        <v>2.8273381294964217</v>
      </c>
      <c r="E731" s="40">
        <f t="shared" si="342"/>
        <v>44.345323741007157</v>
      </c>
      <c r="F731" s="40">
        <f t="shared" si="343"/>
        <v>50</v>
      </c>
      <c r="G731" s="3">
        <f t="shared" si="344"/>
        <v>154.96402877698273</v>
      </c>
      <c r="H731" s="3">
        <f t="shared" si="345"/>
        <v>116.21860174682885</v>
      </c>
      <c r="I731">
        <f t="shared" si="330"/>
        <v>1.1621860174682886E-4</v>
      </c>
      <c r="J731" s="4">
        <f t="shared" si="346"/>
        <v>1544.4915654923143</v>
      </c>
      <c r="K731" s="40">
        <f t="shared" si="347"/>
        <v>13.289538355114976</v>
      </c>
      <c r="L731" s="40">
        <f t="shared" si="331"/>
        <v>0</v>
      </c>
      <c r="M731" s="10">
        <f t="shared" si="348"/>
        <v>4.4668989835872894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13.31471893474982</v>
      </c>
      <c r="Q731" s="42">
        <f t="shared" si="350"/>
        <v>1.1307768399449185</v>
      </c>
      <c r="R731" s="4">
        <f t="shared" si="351"/>
        <v>64930.523584520815</v>
      </c>
      <c r="S731">
        <f t="shared" si="332"/>
        <v>6.4930523584520809E-5</v>
      </c>
      <c r="T731" s="41">
        <f t="shared" si="333"/>
        <v>6.0265791530331018E-4</v>
      </c>
      <c r="U731" s="42">
        <f t="shared" si="352"/>
        <v>0.11652107109860182</v>
      </c>
      <c r="V731" s="42">
        <f t="shared" si="353"/>
        <v>0.57609105318160381</v>
      </c>
      <c r="W731" s="42">
        <f t="shared" si="354"/>
        <v>0.57599233273620176</v>
      </c>
      <c r="X731" s="42">
        <f t="shared" si="355"/>
        <v>9.8720445402045165E-5</v>
      </c>
      <c r="Y731" s="42">
        <f t="shared" si="329"/>
        <v>8.3966765334679283E-3</v>
      </c>
      <c r="Z731" s="10">
        <f t="shared" si="356"/>
        <v>13.932740814068602</v>
      </c>
      <c r="AA731">
        <f t="shared" si="334"/>
        <v>4463212.3655309482</v>
      </c>
      <c r="AB731" s="10">
        <f t="shared" si="335"/>
        <v>4.4632123655309481</v>
      </c>
      <c r="AC731" s="10">
        <f t="shared" si="336"/>
        <v>4.3622123655309482</v>
      </c>
      <c r="AD731" s="3">
        <f t="shared" si="337"/>
        <v>632.66314220898448</v>
      </c>
      <c r="AI731" s="94">
        <f t="shared" si="338"/>
        <v>0.57599233273620176</v>
      </c>
    </row>
    <row r="732" spans="2:35">
      <c r="B732" s="39">
        <f t="shared" si="339"/>
        <v>704</v>
      </c>
      <c r="C732" s="42">
        <f t="shared" si="340"/>
        <v>15.194244604316768</v>
      </c>
      <c r="D732" s="10">
        <f t="shared" si="341"/>
        <v>2.8057553956834731</v>
      </c>
      <c r="E732" s="40">
        <f t="shared" si="342"/>
        <v>44.388489208633054</v>
      </c>
      <c r="F732" s="40">
        <f t="shared" si="343"/>
        <v>50</v>
      </c>
      <c r="G732" s="3">
        <f t="shared" si="344"/>
        <v>154.83453237410504</v>
      </c>
      <c r="H732" s="3">
        <f t="shared" si="345"/>
        <v>116.21860174682885</v>
      </c>
      <c r="I732">
        <f t="shared" si="330"/>
        <v>1.1621860174682886E-4</v>
      </c>
      <c r="J732" s="4">
        <f t="shared" si="346"/>
        <v>1547.4998262285112</v>
      </c>
      <c r="K732" s="40">
        <f t="shared" si="347"/>
        <v>13.31542285803431</v>
      </c>
      <c r="L732" s="40">
        <f t="shared" si="331"/>
        <v>0</v>
      </c>
      <c r="M732" s="10">
        <f t="shared" si="348"/>
        <v>4.4632123655309481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13.311212491728616</v>
      </c>
      <c r="Q732" s="42">
        <f t="shared" si="350"/>
        <v>1.1323982349775921</v>
      </c>
      <c r="R732" s="4">
        <f t="shared" si="351"/>
        <v>64410.48144971177</v>
      </c>
      <c r="S732">
        <f t="shared" si="332"/>
        <v>6.4410481449711764E-5</v>
      </c>
      <c r="T732" s="41">
        <f t="shared" si="333"/>
        <v>6.0317795743811923E-4</v>
      </c>
      <c r="U732" s="42">
        <f t="shared" si="352"/>
        <v>0.11558782948558025</v>
      </c>
      <c r="V732" s="42">
        <f t="shared" si="353"/>
        <v>0.57557942032345777</v>
      </c>
      <c r="W732" s="42">
        <f t="shared" si="354"/>
        <v>0.57550595782414771</v>
      </c>
      <c r="X732" s="42">
        <f t="shared" si="355"/>
        <v>7.3462499310061879E-5</v>
      </c>
      <c r="Y732" s="42">
        <f t="shared" si="329"/>
        <v>8.3967956451993977E-3</v>
      </c>
      <c r="Z732" s="10">
        <f t="shared" si="356"/>
        <v>13.920925892025547</v>
      </c>
      <c r="AA732">
        <f t="shared" si="334"/>
        <v>4459513.2226471622</v>
      </c>
      <c r="AB732" s="10">
        <f t="shared" si="335"/>
        <v>4.4595132226471623</v>
      </c>
      <c r="AC732" s="10">
        <f t="shared" si="336"/>
        <v>4.3585132226471623</v>
      </c>
      <c r="AD732" s="3">
        <f t="shared" si="337"/>
        <v>632.12664577913881</v>
      </c>
      <c r="AI732" s="94">
        <f t="shared" si="338"/>
        <v>0.57550595782414771</v>
      </c>
    </row>
    <row r="733" spans="2:35">
      <c r="B733" s="39">
        <f t="shared" si="339"/>
        <v>705</v>
      </c>
      <c r="C733" s="42">
        <f t="shared" si="340"/>
        <v>15.215827338129719</v>
      </c>
      <c r="D733" s="10">
        <f t="shared" si="341"/>
        <v>2.7841726618705245</v>
      </c>
      <c r="E733" s="40">
        <f t="shared" si="342"/>
        <v>44.431654676258951</v>
      </c>
      <c r="F733" s="40">
        <f t="shared" si="343"/>
        <v>50</v>
      </c>
      <c r="G733" s="3">
        <f t="shared" si="344"/>
        <v>154.70503597122735</v>
      </c>
      <c r="H733" s="3">
        <f t="shared" si="345"/>
        <v>116.21860174682885</v>
      </c>
      <c r="I733">
        <f t="shared" si="330"/>
        <v>1.1621860174682886E-4</v>
      </c>
      <c r="J733" s="4">
        <f t="shared" si="346"/>
        <v>1550.5110137628949</v>
      </c>
      <c r="K733" s="40">
        <f t="shared" si="347"/>
        <v>13.341332544514133</v>
      </c>
      <c r="L733" s="40">
        <f t="shared" si="331"/>
        <v>0</v>
      </c>
      <c r="M733" s="10">
        <f t="shared" si="348"/>
        <v>4.4595132226471623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13.307692152980623</v>
      </c>
      <c r="Q733" s="42">
        <f t="shared" si="350"/>
        <v>1.1340200589245877</v>
      </c>
      <c r="R733" s="4">
        <f t="shared" si="351"/>
        <v>63890.765642372491</v>
      </c>
      <c r="S733">
        <f t="shared" si="332"/>
        <v>6.3890765642372487E-5</v>
      </c>
      <c r="T733" s="41">
        <f t="shared" si="333"/>
        <v>6.0369767324545856E-4</v>
      </c>
      <c r="U733" s="42">
        <f t="shared" si="352"/>
        <v>0.11465517348351954</v>
      </c>
      <c r="V733" s="42">
        <f t="shared" si="353"/>
        <v>0.57506611848247935</v>
      </c>
      <c r="W733" s="42">
        <f t="shared" si="354"/>
        <v>0.57501793051367478</v>
      </c>
      <c r="X733" s="42">
        <f t="shared" si="355"/>
        <v>4.8187968804569437E-5</v>
      </c>
      <c r="Y733" s="42">
        <f t="shared" si="329"/>
        <v>8.3968737976011613E-3</v>
      </c>
      <c r="Z733" s="10">
        <f t="shared" si="356"/>
        <v>13.909070996513616</v>
      </c>
      <c r="AA733">
        <f t="shared" si="334"/>
        <v>4455801.5644397549</v>
      </c>
      <c r="AB733" s="10">
        <f t="shared" si="335"/>
        <v>4.4558015644397546</v>
      </c>
      <c r="AC733" s="10">
        <f t="shared" si="336"/>
        <v>4.3548015644397546</v>
      </c>
      <c r="AD733" s="3">
        <f t="shared" si="337"/>
        <v>631.58833421896372</v>
      </c>
      <c r="AI733" s="94">
        <f t="shared" si="338"/>
        <v>0.57501793051367478</v>
      </c>
    </row>
    <row r="734" spans="2:35">
      <c r="B734" s="39">
        <f t="shared" si="339"/>
        <v>706</v>
      </c>
      <c r="C734" s="42">
        <f t="shared" si="340"/>
        <v>15.237410071942669</v>
      </c>
      <c r="D734" s="10">
        <f t="shared" si="341"/>
        <v>2.7625899280575759</v>
      </c>
      <c r="E734" s="40">
        <f t="shared" si="342"/>
        <v>44.474820143884848</v>
      </c>
      <c r="F734" s="40">
        <f t="shared" si="343"/>
        <v>50</v>
      </c>
      <c r="G734" s="3">
        <f t="shared" si="344"/>
        <v>154.57553956834965</v>
      </c>
      <c r="H734" s="3">
        <f t="shared" si="345"/>
        <v>116.21860174682885</v>
      </c>
      <c r="I734">
        <f t="shared" si="330"/>
        <v>1.1621860174682886E-4</v>
      </c>
      <c r="J734" s="4">
        <f t="shared" si="346"/>
        <v>1553.5251280954653</v>
      </c>
      <c r="K734" s="40">
        <f t="shared" si="347"/>
        <v>13.367267414554442</v>
      </c>
      <c r="L734" s="40">
        <f t="shared" si="331"/>
        <v>0</v>
      </c>
      <c r="M734" s="10">
        <f t="shared" si="348"/>
        <v>4.4558015644397546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13.304157904596382</v>
      </c>
      <c r="Q734" s="42">
        <f t="shared" si="350"/>
        <v>1.1356423137089731</v>
      </c>
      <c r="R734" s="4">
        <f t="shared" si="351"/>
        <v>63371.377299532483</v>
      </c>
      <c r="S734">
        <f t="shared" si="332"/>
        <v>6.3371377299532478E-5</v>
      </c>
      <c r="T734" s="41">
        <f t="shared" si="333"/>
        <v>6.0421706158829858E-4</v>
      </c>
      <c r="U734" s="42">
        <f t="shared" si="352"/>
        <v>0.11372310513287601</v>
      </c>
      <c r="V734" s="42">
        <f t="shared" si="353"/>
        <v>0.57455114918749772</v>
      </c>
      <c r="W734" s="42">
        <f t="shared" si="354"/>
        <v>0.57452825205862101</v>
      </c>
      <c r="X734" s="42">
        <f t="shared" si="355"/>
        <v>2.2897128876708805E-5</v>
      </c>
      <c r="Y734" s="42">
        <f t="shared" ref="Y734:Y797" si="359">IF((X734*(Q734-Q733)+Y733)&lt;0,0,X734*(Q734-Q733)+Y733)</f>
        <v>8.39691094257803E-3</v>
      </c>
      <c r="Z734" s="10">
        <f t="shared" si="356"/>
        <v>13.897176158026992</v>
      </c>
      <c r="AA734">
        <f t="shared" si="334"/>
        <v>4452077.4004561724</v>
      </c>
      <c r="AB734" s="10">
        <f t="shared" si="335"/>
        <v>4.4520774004561723</v>
      </c>
      <c r="AC734" s="10">
        <f t="shared" si="336"/>
        <v>4.3510774004561723</v>
      </c>
      <c r="AD734" s="3">
        <f t="shared" si="337"/>
        <v>631.04820891315046</v>
      </c>
      <c r="AI734" s="94">
        <f t="shared" si="338"/>
        <v>0.57452825205862101</v>
      </c>
    </row>
    <row r="735" spans="2:35">
      <c r="B735" s="39">
        <f t="shared" si="339"/>
        <v>707</v>
      </c>
      <c r="C735" s="42">
        <f t="shared" si="340"/>
        <v>15.25899280575562</v>
      </c>
      <c r="D735" s="10">
        <f t="shared" si="341"/>
        <v>2.7410071942446272</v>
      </c>
      <c r="E735" s="40">
        <f t="shared" si="342"/>
        <v>44.517985611510746</v>
      </c>
      <c r="F735" s="40">
        <f t="shared" si="343"/>
        <v>50</v>
      </c>
      <c r="G735" s="3">
        <f t="shared" si="344"/>
        <v>154.44604316547196</v>
      </c>
      <c r="H735" s="3">
        <f t="shared" si="345"/>
        <v>116.21860174682885</v>
      </c>
      <c r="I735">
        <f t="shared" si="330"/>
        <v>1.1621860174682886E-4</v>
      </c>
      <c r="J735" s="4">
        <f t="shared" si="346"/>
        <v>1556.5421692262223</v>
      </c>
      <c r="K735" s="40">
        <f t="shared" si="347"/>
        <v>13.393227468155237</v>
      </c>
      <c r="L735" s="40">
        <f t="shared" si="331"/>
        <v>0</v>
      </c>
      <c r="M735" s="10">
        <f t="shared" si="348"/>
        <v>4.4520774004561723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13.300609732597465</v>
      </c>
      <c r="Q735" s="42">
        <f t="shared" si="350"/>
        <v>1.1372650012584058</v>
      </c>
      <c r="R735" s="4">
        <f t="shared" si="351"/>
        <v>62852.317558221264</v>
      </c>
      <c r="S735">
        <f t="shared" si="332"/>
        <v>6.285231755822127E-5</v>
      </c>
      <c r="T735" s="41">
        <f t="shared" si="333"/>
        <v>6.047361213296098E-4</v>
      </c>
      <c r="U735" s="42">
        <f t="shared" si="352"/>
        <v>0.11279162647410595</v>
      </c>
      <c r="V735" s="42">
        <f t="shared" si="353"/>
        <v>0.57403451397385941</v>
      </c>
      <c r="W735" s="42">
        <f t="shared" si="354"/>
        <v>0.57403692371857928</v>
      </c>
      <c r="X735" s="42">
        <f t="shared" si="355"/>
        <v>-2.409744719877871E-6</v>
      </c>
      <c r="Y735" s="42">
        <f t="shared" si="359"/>
        <v>8.3969070323152758E-3</v>
      </c>
      <c r="Z735" s="10">
        <f t="shared" si="356"/>
        <v>13.885241407199759</v>
      </c>
      <c r="AA735">
        <f t="shared" si="334"/>
        <v>4448340.7402876625</v>
      </c>
      <c r="AB735" s="10">
        <f t="shared" si="335"/>
        <v>4.4483407402876622</v>
      </c>
      <c r="AC735" s="10">
        <f t="shared" si="336"/>
        <v>4.3473407402876623</v>
      </c>
      <c r="AD735" s="3">
        <f t="shared" si="337"/>
        <v>630.50627125274298</v>
      </c>
      <c r="AI735" s="94">
        <f t="shared" si="338"/>
        <v>0.57403692371857928</v>
      </c>
    </row>
    <row r="736" spans="2:35">
      <c r="B736" s="39">
        <f t="shared" si="339"/>
        <v>708</v>
      </c>
      <c r="C736" s="42">
        <f t="shared" si="340"/>
        <v>15.28057553956857</v>
      </c>
      <c r="D736" s="10">
        <f t="shared" si="341"/>
        <v>2.7194244604316786</v>
      </c>
      <c r="E736" s="40">
        <f t="shared" si="342"/>
        <v>44.561151079136643</v>
      </c>
      <c r="F736" s="40">
        <f t="shared" si="343"/>
        <v>50</v>
      </c>
      <c r="G736" s="3">
        <f t="shared" si="344"/>
        <v>154.31654676259427</v>
      </c>
      <c r="H736" s="3">
        <f t="shared" si="345"/>
        <v>116.21860174682885</v>
      </c>
      <c r="I736">
        <f t="shared" si="330"/>
        <v>1.1621860174682886E-4</v>
      </c>
      <c r="J736" s="4">
        <f t="shared" si="346"/>
        <v>1559.5621371551658</v>
      </c>
      <c r="K736" s="40">
        <f t="shared" si="347"/>
        <v>13.419212705316514</v>
      </c>
      <c r="L736" s="40">
        <f t="shared" si="331"/>
        <v>0</v>
      </c>
      <c r="M736" s="10">
        <f t="shared" si="348"/>
        <v>4.4483407402876622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13.297047622936306</v>
      </c>
      <c r="Q736" s="42">
        <f t="shared" si="350"/>
        <v>1.1388881235051609</v>
      </c>
      <c r="R736" s="4">
        <f t="shared" si="351"/>
        <v>62333.587555468359</v>
      </c>
      <c r="S736">
        <f t="shared" si="332"/>
        <v>6.2333587555468364E-5</v>
      </c>
      <c r="T736" s="41">
        <f t="shared" si="333"/>
        <v>6.0525485133236263E-4</v>
      </c>
      <c r="U736" s="42">
        <f t="shared" si="352"/>
        <v>0.11186073954766575</v>
      </c>
      <c r="V736" s="42">
        <f t="shared" si="353"/>
        <v>0.57351621438324485</v>
      </c>
      <c r="W736" s="42">
        <f t="shared" si="354"/>
        <v>0.57354394675892129</v>
      </c>
      <c r="X736" s="42">
        <f t="shared" si="355"/>
        <v>-2.7732375676436938E-5</v>
      </c>
      <c r="Y736" s="42">
        <f t="shared" si="359"/>
        <v>8.3968620192793608E-3</v>
      </c>
      <c r="Z736" s="10">
        <f t="shared" si="356"/>
        <v>13.873266774805916</v>
      </c>
      <c r="AA736">
        <f t="shared" si="334"/>
        <v>4444591.5935692834</v>
      </c>
      <c r="AB736" s="10">
        <f t="shared" si="335"/>
        <v>4.4445915935692835</v>
      </c>
      <c r="AC736" s="10">
        <f t="shared" si="336"/>
        <v>4.3435915935692835</v>
      </c>
      <c r="AD736" s="3">
        <f t="shared" si="337"/>
        <v>629.96252263513895</v>
      </c>
      <c r="AI736" s="94">
        <f t="shared" si="338"/>
        <v>0.57354394675892129</v>
      </c>
    </row>
    <row r="737" spans="2:35">
      <c r="B737" s="39">
        <f t="shared" si="339"/>
        <v>709</v>
      </c>
      <c r="C737" s="42">
        <f t="shared" si="340"/>
        <v>15.30215827338152</v>
      </c>
      <c r="D737" s="10">
        <f t="shared" si="341"/>
        <v>2.69784172661873</v>
      </c>
      <c r="E737" s="40">
        <f t="shared" si="342"/>
        <v>44.60431654676254</v>
      </c>
      <c r="F737" s="40">
        <f t="shared" si="343"/>
        <v>50</v>
      </c>
      <c r="G737" s="3">
        <f t="shared" si="344"/>
        <v>154.18705035971658</v>
      </c>
      <c r="H737" s="3">
        <f t="shared" si="345"/>
        <v>116.21860174682885</v>
      </c>
      <c r="I737">
        <f t="shared" si="330"/>
        <v>1.1621860174682886E-4</v>
      </c>
      <c r="J737" s="4">
        <f t="shared" si="346"/>
        <v>1562.5850318822963</v>
      </c>
      <c r="K737" s="40">
        <f t="shared" si="347"/>
        <v>13.445223126038282</v>
      </c>
      <c r="L737" s="40">
        <f t="shared" si="331"/>
        <v>0</v>
      </c>
      <c r="M737" s="10">
        <f t="shared" si="348"/>
        <v>4.4445915935692835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13.293471561495869</v>
      </c>
      <c r="Q737" s="42">
        <f t="shared" si="350"/>
        <v>1.1405116823861581</v>
      </c>
      <c r="R737" s="4">
        <f t="shared" si="351"/>
        <v>61815.188428303227</v>
      </c>
      <c r="S737">
        <f t="shared" si="332"/>
        <v>6.1815188428303224E-5</v>
      </c>
      <c r="T737" s="41">
        <f t="shared" si="333"/>
        <v>6.0577325045952778E-4</v>
      </c>
      <c r="U737" s="42">
        <f t="shared" si="352"/>
        <v>0.11093044639401155</v>
      </c>
      <c r="V737" s="42">
        <f t="shared" si="353"/>
        <v>0.57299625196396553</v>
      </c>
      <c r="W737" s="42">
        <f t="shared" si="354"/>
        <v>0.57304932245079887</v>
      </c>
      <c r="X737" s="42">
        <f t="shared" si="355"/>
        <v>-5.3070486833339814E-5</v>
      </c>
      <c r="Y737" s="42">
        <f t="shared" si="359"/>
        <v>8.3967758562191429E-3</v>
      </c>
      <c r="Z737" s="10">
        <f t="shared" si="356"/>
        <v>13.861252291760179</v>
      </c>
      <c r="AA737">
        <f t="shared" si="334"/>
        <v>4440829.969980143</v>
      </c>
      <c r="AB737" s="10">
        <f t="shared" si="335"/>
        <v>4.4408299699801432</v>
      </c>
      <c r="AC737" s="10">
        <f t="shared" si="336"/>
        <v>4.3398299699801433</v>
      </c>
      <c r="AD737" s="3">
        <f t="shared" si="337"/>
        <v>629.41696446412516</v>
      </c>
      <c r="AI737" s="94">
        <f t="shared" si="338"/>
        <v>0.57304932245079887</v>
      </c>
    </row>
    <row r="738" spans="2:35">
      <c r="B738" s="39">
        <f t="shared" si="339"/>
        <v>710</v>
      </c>
      <c r="C738" s="42">
        <f t="shared" si="340"/>
        <v>15.323741007194471</v>
      </c>
      <c r="D738" s="10">
        <f t="shared" si="341"/>
        <v>2.6762589928057814</v>
      </c>
      <c r="E738" s="40">
        <f t="shared" si="342"/>
        <v>44.647482014388437</v>
      </c>
      <c r="F738" s="40">
        <f t="shared" si="343"/>
        <v>50</v>
      </c>
      <c r="G738" s="3">
        <f t="shared" si="344"/>
        <v>154.05755395683889</v>
      </c>
      <c r="H738" s="3">
        <f t="shared" si="345"/>
        <v>116.21860174682885</v>
      </c>
      <c r="I738">
        <f t="shared" si="330"/>
        <v>1.1621860174682886E-4</v>
      </c>
      <c r="J738" s="4">
        <f t="shared" si="346"/>
        <v>1565.6108534076131</v>
      </c>
      <c r="K738" s="40">
        <f t="shared" si="347"/>
        <v>13.471258730320532</v>
      </c>
      <c r="L738" s="40">
        <f t="shared" si="331"/>
        <v>0</v>
      </c>
      <c r="M738" s="10">
        <f t="shared" si="348"/>
        <v>4.4408299699801432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13.289881534089515</v>
      </c>
      <c r="Q738" s="42">
        <f t="shared" si="350"/>
        <v>1.1421356798429894</v>
      </c>
      <c r="R738" s="4">
        <f t="shared" si="351"/>
        <v>61297.121313755451</v>
      </c>
      <c r="S738">
        <f t="shared" si="332"/>
        <v>6.1297121313755448E-5</v>
      </c>
      <c r="T738" s="41">
        <f t="shared" si="333"/>
        <v>6.0629131757407556E-4</v>
      </c>
      <c r="U738" s="42">
        <f t="shared" si="352"/>
        <v>0.11000074905359984</v>
      </c>
      <c r="V738" s="42">
        <f t="shared" si="353"/>
        <v>0.57247462827048756</v>
      </c>
      <c r="W738" s="42">
        <f t="shared" si="354"/>
        <v>0.57255305207117491</v>
      </c>
      <c r="X738" s="42">
        <f t="shared" si="355"/>
        <v>-7.8423800687343892E-5</v>
      </c>
      <c r="Y738" s="42">
        <f t="shared" si="359"/>
        <v>8.3966484961662709E-3</v>
      </c>
      <c r="Z738" s="10">
        <f t="shared" si="356"/>
        <v>13.849197989117474</v>
      </c>
      <c r="AA738">
        <f t="shared" si="334"/>
        <v>4437055.8792432537</v>
      </c>
      <c r="AB738" s="10">
        <f t="shared" si="335"/>
        <v>4.4370558792432533</v>
      </c>
      <c r="AC738" s="10">
        <f t="shared" si="336"/>
        <v>4.3360558792432533</v>
      </c>
      <c r="AD738" s="3">
        <f t="shared" si="337"/>
        <v>628.86959814985551</v>
      </c>
      <c r="AI738" s="94">
        <f t="shared" si="338"/>
        <v>0.57255305207117491</v>
      </c>
    </row>
    <row r="739" spans="2:35">
      <c r="B739" s="39">
        <f t="shared" si="339"/>
        <v>711</v>
      </c>
      <c r="C739" s="42">
        <f t="shared" si="340"/>
        <v>15.345323741007421</v>
      </c>
      <c r="D739" s="10">
        <f t="shared" si="341"/>
        <v>2.6546762589928328</v>
      </c>
      <c r="E739" s="40">
        <f t="shared" si="342"/>
        <v>44.690647482014334</v>
      </c>
      <c r="F739" s="40">
        <f t="shared" si="343"/>
        <v>50</v>
      </c>
      <c r="G739" s="3">
        <f t="shared" si="344"/>
        <v>153.9280575539612</v>
      </c>
      <c r="H739" s="3">
        <f t="shared" si="345"/>
        <v>116.21860174682885</v>
      </c>
      <c r="I739">
        <f t="shared" si="330"/>
        <v>1.1621860174682886E-4</v>
      </c>
      <c r="J739" s="4">
        <f t="shared" si="346"/>
        <v>1568.639601731117</v>
      </c>
      <c r="K739" s="40">
        <f t="shared" si="347"/>
        <v>13.49731951816327</v>
      </c>
      <c r="L739" s="40">
        <f t="shared" si="331"/>
        <v>0</v>
      </c>
      <c r="M739" s="10">
        <f t="shared" si="348"/>
        <v>4.4370558792432533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13.286277526460516</v>
      </c>
      <c r="Q739" s="42">
        <f t="shared" si="350"/>
        <v>1.1437601178219468</v>
      </c>
      <c r="R739" s="4">
        <f t="shared" si="351"/>
        <v>60779.38734885447</v>
      </c>
      <c r="S739">
        <f t="shared" si="332"/>
        <v>6.0779387348854471E-5</v>
      </c>
      <c r="T739" s="41">
        <f t="shared" si="333"/>
        <v>6.0680905153897657E-4</v>
      </c>
      <c r="U739" s="42">
        <f t="shared" si="352"/>
        <v>0.10907164956688678</v>
      </c>
      <c r="V739" s="42">
        <f t="shared" si="353"/>
        <v>0.57195134486413668</v>
      </c>
      <c r="W739" s="42">
        <f t="shared" si="354"/>
        <v>0.57205513690280496</v>
      </c>
      <c r="X739" s="42">
        <f t="shared" si="355"/>
        <v>-1.0379203866828224E-4</v>
      </c>
      <c r="Y739" s="42">
        <f t="shared" si="359"/>
        <v>8.3964798924367444E-3</v>
      </c>
      <c r="Z739" s="10">
        <f t="shared" si="356"/>
        <v>13.837103898074306</v>
      </c>
      <c r="AA739">
        <f t="shared" si="334"/>
        <v>4433269.3311259514</v>
      </c>
      <c r="AB739" s="10">
        <f t="shared" si="335"/>
        <v>4.4332693311259517</v>
      </c>
      <c r="AC739" s="10">
        <f t="shared" si="336"/>
        <v>4.3322693311259517</v>
      </c>
      <c r="AD739" s="3">
        <f t="shared" si="337"/>
        <v>628.32042510891245</v>
      </c>
      <c r="AI739" s="94">
        <f t="shared" si="338"/>
        <v>0.57205513690280496</v>
      </c>
    </row>
    <row r="740" spans="2:35">
      <c r="B740" s="39">
        <f t="shared" si="339"/>
        <v>712</v>
      </c>
      <c r="C740" s="42">
        <f t="shared" si="340"/>
        <v>15.366906474820372</v>
      </c>
      <c r="D740" s="10">
        <f t="shared" si="341"/>
        <v>2.6330935251798842</v>
      </c>
      <c r="E740" s="40">
        <f t="shared" si="342"/>
        <v>44.733812949640232</v>
      </c>
      <c r="F740" s="40">
        <f t="shared" si="343"/>
        <v>50</v>
      </c>
      <c r="G740" s="3">
        <f t="shared" si="344"/>
        <v>153.7985611510835</v>
      </c>
      <c r="H740" s="3">
        <f t="shared" si="345"/>
        <v>116.21860174682885</v>
      </c>
      <c r="I740">
        <f t="shared" si="330"/>
        <v>1.1621860174682886E-4</v>
      </c>
      <c r="J740" s="4">
        <f t="shared" si="346"/>
        <v>1571.6712768528073</v>
      </c>
      <c r="K740" s="40">
        <f t="shared" si="347"/>
        <v>13.523405489566493</v>
      </c>
      <c r="L740" s="40">
        <f t="shared" si="331"/>
        <v>0</v>
      </c>
      <c r="M740" s="10">
        <f t="shared" si="348"/>
        <v>4.4332693311259517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13.282659524282113</v>
      </c>
      <c r="Q740" s="42">
        <f t="shared" si="350"/>
        <v>1.14538499827405</v>
      </c>
      <c r="R740" s="4">
        <f t="shared" si="351"/>
        <v>60261.987670629846</v>
      </c>
      <c r="S740">
        <f t="shared" si="332"/>
        <v>6.0261987670629843E-5</v>
      </c>
      <c r="T740" s="41">
        <f t="shared" si="333"/>
        <v>6.0732645121720113E-4</v>
      </c>
      <c r="U740" s="42">
        <f t="shared" si="352"/>
        <v>0.10814314997432879</v>
      </c>
      <c r="V740" s="42">
        <f t="shared" si="353"/>
        <v>0.57142640331238526</v>
      </c>
      <c r="W740" s="42">
        <f t="shared" si="354"/>
        <v>0.57155557823429204</v>
      </c>
      <c r="X740" s="42">
        <f t="shared" si="355"/>
        <v>-1.2917492190678281E-4</v>
      </c>
      <c r="Y740" s="42">
        <f t="shared" si="359"/>
        <v>8.3962699986312363E-3</v>
      </c>
      <c r="Z740" s="10">
        <f t="shared" si="356"/>
        <v>13.82497004996813</v>
      </c>
      <c r="AA740">
        <f t="shared" si="334"/>
        <v>4429470.3354397053</v>
      </c>
      <c r="AB740" s="10">
        <f t="shared" si="335"/>
        <v>4.4294703354397056</v>
      </c>
      <c r="AC740" s="10">
        <f t="shared" si="336"/>
        <v>4.3284703354397056</v>
      </c>
      <c r="AD740" s="3">
        <f t="shared" si="337"/>
        <v>627.76944676427922</v>
      </c>
      <c r="AI740" s="94">
        <f t="shared" si="338"/>
        <v>0.57155557823429204</v>
      </c>
    </row>
    <row r="741" spans="2:35">
      <c r="B741" s="39">
        <f t="shared" si="339"/>
        <v>713</v>
      </c>
      <c r="C741" s="42">
        <f t="shared" si="340"/>
        <v>15.388489208633322</v>
      </c>
      <c r="D741" s="10">
        <f t="shared" si="341"/>
        <v>2.6115107913669355</v>
      </c>
      <c r="E741" s="40">
        <f t="shared" si="342"/>
        <v>44.776978417266129</v>
      </c>
      <c r="F741" s="40">
        <f t="shared" si="343"/>
        <v>50</v>
      </c>
      <c r="G741" s="3">
        <f t="shared" si="344"/>
        <v>153.66906474820581</v>
      </c>
      <c r="H741" s="3">
        <f t="shared" si="345"/>
        <v>116.21860174682885</v>
      </c>
      <c r="I741">
        <f t="shared" si="330"/>
        <v>1.1621860174682886E-4</v>
      </c>
      <c r="J741" s="4">
        <f t="shared" si="346"/>
        <v>1574.7058787726842</v>
      </c>
      <c r="K741" s="40">
        <f t="shared" si="347"/>
        <v>13.5495166445302</v>
      </c>
      <c r="L741" s="40">
        <f t="shared" si="331"/>
        <v>0</v>
      </c>
      <c r="M741" s="10">
        <f t="shared" si="348"/>
        <v>4.4294703354397056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13.279027513156963</v>
      </c>
      <c r="Q741" s="42">
        <f t="shared" si="350"/>
        <v>1.147010323155075</v>
      </c>
      <c r="R741" s="4">
        <f t="shared" si="351"/>
        <v>59744.92341611108</v>
      </c>
      <c r="S741">
        <f t="shared" si="332"/>
        <v>5.9744923416111082E-5</v>
      </c>
      <c r="T741" s="41">
        <f t="shared" si="333"/>
        <v>6.0784351547171994E-4</v>
      </c>
      <c r="U741" s="42">
        <f t="shared" si="352"/>
        <v>0.10721525231638213</v>
      </c>
      <c r="V741" s="42">
        <f t="shared" si="353"/>
        <v>0.57089980518942007</v>
      </c>
      <c r="W741" s="42">
        <f t="shared" si="354"/>
        <v>0.57105437736006159</v>
      </c>
      <c r="X741" s="42">
        <f t="shared" si="355"/>
        <v>-1.545721706415204E-4</v>
      </c>
      <c r="Y741" s="42">
        <f t="shared" si="359"/>
        <v>8.3960187686363784E-3</v>
      </c>
      <c r="Z741" s="10">
        <f t="shared" si="356"/>
        <v>13.812796476278285</v>
      </c>
      <c r="AA741">
        <f t="shared" si="334"/>
        <v>4425658.9020404043</v>
      </c>
      <c r="AB741" s="10">
        <f t="shared" si="335"/>
        <v>4.4256589020404045</v>
      </c>
      <c r="AC741" s="10">
        <f t="shared" si="336"/>
        <v>4.3246589020404045</v>
      </c>
      <c r="AD741" s="3">
        <f t="shared" si="337"/>
        <v>627.21666454538138</v>
      </c>
      <c r="AI741" s="94">
        <f t="shared" si="338"/>
        <v>0.57105437736006159</v>
      </c>
    </row>
    <row r="742" spans="2:35">
      <c r="B742" s="39">
        <f t="shared" si="339"/>
        <v>714</v>
      </c>
      <c r="C742" s="42">
        <f t="shared" si="340"/>
        <v>15.410071942446272</v>
      </c>
      <c r="D742" s="10">
        <f t="shared" si="341"/>
        <v>2.5899280575539869</v>
      </c>
      <c r="E742" s="40">
        <f t="shared" si="342"/>
        <v>44.820143884892026</v>
      </c>
      <c r="F742" s="40">
        <f t="shared" si="343"/>
        <v>50</v>
      </c>
      <c r="G742" s="3">
        <f t="shared" si="344"/>
        <v>153.53956834532812</v>
      </c>
      <c r="H742" s="3">
        <f t="shared" si="345"/>
        <v>116.21860174682885</v>
      </c>
      <c r="I742">
        <f t="shared" si="330"/>
        <v>1.1621860174682886E-4</v>
      </c>
      <c r="J742" s="4">
        <f t="shared" si="346"/>
        <v>1577.7434074907478</v>
      </c>
      <c r="K742" s="40">
        <f t="shared" si="347"/>
        <v>13.575652983054395</v>
      </c>
      <c r="L742" s="40">
        <f t="shared" si="331"/>
        <v>0</v>
      </c>
      <c r="M742" s="10">
        <f t="shared" si="348"/>
        <v>4.4256589020404045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13.275381478617058</v>
      </c>
      <c r="Q742" s="42">
        <f t="shared" si="350"/>
        <v>1.1486360944255816</v>
      </c>
      <c r="R742" s="4">
        <f t="shared" si="351"/>
        <v>59228.195722327684</v>
      </c>
      <c r="S742">
        <f t="shared" si="332"/>
        <v>5.9228195722327684E-5</v>
      </c>
      <c r="T742" s="41">
        <f t="shared" si="333"/>
        <v>6.0836024316550331E-4</v>
      </c>
      <c r="U742" s="42">
        <f t="shared" si="352"/>
        <v>0.10628795863350314</v>
      </c>
      <c r="V742" s="42">
        <f t="shared" si="353"/>
        <v>0.57037155207574675</v>
      </c>
      <c r="W742" s="42">
        <f t="shared" si="354"/>
        <v>0.5705515355803995</v>
      </c>
      <c r="X742" s="42">
        <f t="shared" si="355"/>
        <v>-1.799835046527587E-4</v>
      </c>
      <c r="Y742" s="42">
        <f t="shared" si="359"/>
        <v>8.395726156625349E-3</v>
      </c>
      <c r="Z742" s="10">
        <f t="shared" si="356"/>
        <v>13.800583208625792</v>
      </c>
      <c r="AA742">
        <f t="shared" si="334"/>
        <v>4421835.0408282978</v>
      </c>
      <c r="AB742" s="10">
        <f t="shared" si="335"/>
        <v>4.4218350408282978</v>
      </c>
      <c r="AC742" s="10">
        <f t="shared" si="336"/>
        <v>4.3208350408282978</v>
      </c>
      <c r="AD742" s="3">
        <f t="shared" si="337"/>
        <v>626.66207988807798</v>
      </c>
      <c r="AI742" s="94">
        <f t="shared" si="338"/>
        <v>0.5705515355803995</v>
      </c>
    </row>
    <row r="743" spans="2:35">
      <c r="B743" s="39">
        <f t="shared" si="339"/>
        <v>715</v>
      </c>
      <c r="C743" s="42">
        <f t="shared" si="340"/>
        <v>15.431654676259223</v>
      </c>
      <c r="D743" s="10">
        <f t="shared" si="341"/>
        <v>2.5683453237410383</v>
      </c>
      <c r="E743" s="40">
        <f t="shared" si="342"/>
        <v>44.863309352517923</v>
      </c>
      <c r="F743" s="40">
        <f t="shared" si="343"/>
        <v>50</v>
      </c>
      <c r="G743" s="3">
        <f t="shared" si="344"/>
        <v>153.41007194245043</v>
      </c>
      <c r="H743" s="3">
        <f t="shared" si="345"/>
        <v>116.21860174682885</v>
      </c>
      <c r="I743">
        <f t="shared" ref="I743:I806" si="360">H743/1000^2</f>
        <v>1.1621860174682886E-4</v>
      </c>
      <c r="J743" s="4">
        <f t="shared" si="346"/>
        <v>1580.7838630069982</v>
      </c>
      <c r="K743" s="40">
        <f t="shared" si="347"/>
        <v>13.601814505139076</v>
      </c>
      <c r="L743" s="40">
        <f t="shared" ref="L743:L806" si="361">IF((gstar-K743)&lt;0,0,gstar-K743)</f>
        <v>0</v>
      </c>
      <c r="M743" s="10">
        <f t="shared" si="348"/>
        <v>4.4218350408282978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13.271721406123319</v>
      </c>
      <c r="Q743" s="42">
        <f t="shared" si="350"/>
        <v>1.1502623140509416</v>
      </c>
      <c r="R743" s="4">
        <f t="shared" si="351"/>
        <v>58711.805726309161</v>
      </c>
      <c r="S743">
        <f t="shared" ref="S743:S806" si="362">R743/1000^3</f>
        <v>5.8711805726309159E-5</v>
      </c>
      <c r="T743" s="41">
        <f t="shared" ref="T743:T806" si="363">(vc/1000^3-S743)</f>
        <v>6.0887663316152186E-4</v>
      </c>
      <c r="U743" s="42">
        <f t="shared" si="352"/>
        <v>0.10536127096614809</v>
      </c>
      <c r="V743" s="42">
        <f t="shared" si="353"/>
        <v>0.56984164555872818</v>
      </c>
      <c r="W743" s="42">
        <f t="shared" si="354"/>
        <v>0.57004705420144397</v>
      </c>
      <c r="X743" s="42">
        <f t="shared" si="355"/>
        <v>-2.0540864271578751E-4</v>
      </c>
      <c r="Y743" s="42">
        <f t="shared" si="359"/>
        <v>8.3953921170593464E-3</v>
      </c>
      <c r="Z743" s="10">
        <f t="shared" si="356"/>
        <v>13.7883302787746</v>
      </c>
      <c r="AA743">
        <f t="shared" ref="AA743:AA806" si="364">Z743*rat*to+patm*1000000</f>
        <v>4417998.7617483856</v>
      </c>
      <c r="AB743" s="10">
        <f t="shared" ref="AB743:AB806" si="365">AA743/1000000</f>
        <v>4.417998761748386</v>
      </c>
      <c r="AC743" s="10">
        <f t="shared" ref="AC743:AC806" si="366">AB743-patm</f>
        <v>4.316998761748386</v>
      </c>
      <c r="AD743" s="3">
        <f t="shared" ref="AD743:AD806" si="367">AC743*1000000/6895</f>
        <v>626.10569423471873</v>
      </c>
      <c r="AI743" s="94">
        <f t="shared" ref="AI743:AI806" si="368">($M743-patm)*1000000*$I743/SQRT(rat*to)*SQRT(k)*(2/(k+1))^((k+1)/2/(k-1))</f>
        <v>0.57004705420144397</v>
      </c>
    </row>
    <row r="744" spans="2:35">
      <c r="B744" s="39">
        <f t="shared" ref="B744:B807" si="369">1+B743</f>
        <v>716</v>
      </c>
      <c r="C744" s="42">
        <f t="shared" ref="C744:C807" si="370">xincp+C743</f>
        <v>15.453237410072173</v>
      </c>
      <c r="D744" s="10">
        <f t="shared" ref="D744:D807" si="371">(F744-E744)/2</f>
        <v>2.5467625899280897</v>
      </c>
      <c r="E744" s="40">
        <f t="shared" ref="E744:E807" si="372">E743+ci*2*xincp</f>
        <v>44.906474820143821</v>
      </c>
      <c r="F744" s="40">
        <f t="shared" ref="F744:F807" si="373">F743-osi*2*xincp</f>
        <v>50</v>
      </c>
      <c r="G744" s="3">
        <f t="shared" ref="G744:G807" si="374">G743-ei*n*2*xincp</f>
        <v>153.28057553957274</v>
      </c>
      <c r="H744" s="3">
        <f t="shared" ref="H744:H807" si="375">PI()/4*(dto+erate*(two-D744)/two)^2</f>
        <v>116.21860174682885</v>
      </c>
      <c r="I744">
        <f t="shared" si="360"/>
        <v>1.1621860174682886E-4</v>
      </c>
      <c r="J744" s="4">
        <f t="shared" ref="J744:J807" si="376">PI()/4*dc^2-PI()/4*(F744^2-E744^2)</f>
        <v>1583.8272453214354</v>
      </c>
      <c r="K744" s="40">
        <f t="shared" ref="K744:K807" si="377">J744/H744</f>
        <v>13.628001210784243</v>
      </c>
      <c r="L744" s="40">
        <f t="shared" si="361"/>
        <v>0</v>
      </c>
      <c r="M744" s="10">
        <f t="shared" ref="M744:M807" si="378">AB743</f>
        <v>4.417998761748386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13.268047281065593</v>
      </c>
      <c r="Q744" s="42">
        <f t="shared" ref="Q744:Q807" si="380">xincp/P744+Q743</f>
        <v>1.1518889840013682</v>
      </c>
      <c r="R744" s="4">
        <f t="shared" ref="R744:R807" si="381">PI()/4*(F744^2-E744^2)*G744</f>
        <v>58195.754565085001</v>
      </c>
      <c r="S744">
        <f t="shared" si="362"/>
        <v>5.8195754565085004E-5</v>
      </c>
      <c r="T744" s="41">
        <f t="shared" si="363"/>
        <v>6.0939268432274598E-4</v>
      </c>
      <c r="U744" s="42">
        <f t="shared" ref="U744:U807" si="382">rhopgrain*R744/1000^2</f>
        <v>0.10443519135477329</v>
      </c>
      <c r="V744" s="42">
        <f t="shared" ref="V744:V807" si="383">(U743-U744)/(Q744-Q743)</f>
        <v>0.56931008723184995</v>
      </c>
      <c r="W744" s="42">
        <f t="shared" ref="W744:W807" si="384">IF(V744&lt;AI744,IF(AB743&gt;pbd,AI744,0),AI744)</f>
        <v>0.56954093453523724</v>
      </c>
      <c r="X744" s="42">
        <f t="shared" ref="X744:X807" si="385">V744-W744</f>
        <v>-2.3084730338729376E-4</v>
      </c>
      <c r="Y744" s="42">
        <f t="shared" si="359"/>
        <v>8.3950166046877894E-3</v>
      </c>
      <c r="Z744" s="10">
        <f t="shared" ref="Z744:Z807" si="386">Y744/T744</f>
        <v>13.776037718630748</v>
      </c>
      <c r="AA744">
        <f t="shared" si="364"/>
        <v>4414150.0747901527</v>
      </c>
      <c r="AB744" s="10">
        <f t="shared" si="365"/>
        <v>4.414150074790153</v>
      </c>
      <c r="AC744" s="10">
        <f t="shared" si="366"/>
        <v>4.313150074790153</v>
      </c>
      <c r="AD744" s="3">
        <f t="shared" si="367"/>
        <v>625.54750903410479</v>
      </c>
      <c r="AI744" s="94">
        <f t="shared" si="368"/>
        <v>0.56954093453523724</v>
      </c>
    </row>
    <row r="745" spans="2:35">
      <c r="B745" s="39">
        <f t="shared" si="369"/>
        <v>717</v>
      </c>
      <c r="C745" s="42">
        <f t="shared" si="370"/>
        <v>15.474820143885124</v>
      </c>
      <c r="D745" s="10">
        <f t="shared" si="371"/>
        <v>2.5251798561151411</v>
      </c>
      <c r="E745" s="40">
        <f t="shared" si="372"/>
        <v>44.949640287769718</v>
      </c>
      <c r="F745" s="40">
        <f t="shared" si="373"/>
        <v>50</v>
      </c>
      <c r="G745" s="3">
        <f t="shared" si="374"/>
        <v>153.15107913669505</v>
      </c>
      <c r="H745" s="3">
        <f t="shared" si="375"/>
        <v>116.21860174682885</v>
      </c>
      <c r="I745">
        <f t="shared" si="360"/>
        <v>1.1621860174682886E-4</v>
      </c>
      <c r="J745" s="4">
        <f t="shared" si="376"/>
        <v>1586.8735544340589</v>
      </c>
      <c r="K745" s="40">
        <f t="shared" si="377"/>
        <v>13.654213099989894</v>
      </c>
      <c r="L745" s="40">
        <f t="shared" si="361"/>
        <v>0</v>
      </c>
      <c r="M745" s="10">
        <f t="shared" si="378"/>
        <v>4.414150074790153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13.264359088762035</v>
      </c>
      <c r="Q745" s="42">
        <f t="shared" si="380"/>
        <v>1.1535161062519439</v>
      </c>
      <c r="R745" s="4">
        <f t="shared" si="381"/>
        <v>57680.043375684785</v>
      </c>
      <c r="S745">
        <f t="shared" si="362"/>
        <v>5.7680043375684788E-5</v>
      </c>
      <c r="T745" s="41">
        <f t="shared" si="363"/>
        <v>6.0990839551214619E-4</v>
      </c>
      <c r="U745" s="42">
        <f t="shared" si="382"/>
        <v>0.10350972183983513</v>
      </c>
      <c r="V745" s="42">
        <f t="shared" si="383"/>
        <v>0.56877687869532267</v>
      </c>
      <c r="W745" s="42">
        <f t="shared" si="384"/>
        <v>0.56903317789969032</v>
      </c>
      <c r="X745" s="42">
        <f t="shared" si="385"/>
        <v>-2.562992043676493E-4</v>
      </c>
      <c r="Y745" s="42">
        <f t="shared" si="359"/>
        <v>8.3945995745495581E-3</v>
      </c>
      <c r="Z745" s="10">
        <f t="shared" si="386"/>
        <v>13.763705560243237</v>
      </c>
      <c r="AA745">
        <f t="shared" si="364"/>
        <v>4410288.9899878455</v>
      </c>
      <c r="AB745" s="10">
        <f t="shared" si="365"/>
        <v>4.4102889899878459</v>
      </c>
      <c r="AC745" s="10">
        <f t="shared" si="366"/>
        <v>4.3092889899878459</v>
      </c>
      <c r="AD745" s="3">
        <f t="shared" si="367"/>
        <v>624.98752574152945</v>
      </c>
      <c r="AI745" s="94">
        <f t="shared" si="368"/>
        <v>0.56903317789969032</v>
      </c>
    </row>
    <row r="746" spans="2:35">
      <c r="B746" s="39">
        <f t="shared" si="369"/>
        <v>718</v>
      </c>
      <c r="C746" s="42">
        <f t="shared" si="370"/>
        <v>15.496402877698074</v>
      </c>
      <c r="D746" s="10">
        <f t="shared" si="371"/>
        <v>2.5035971223021924</v>
      </c>
      <c r="E746" s="40">
        <f t="shared" si="372"/>
        <v>44.992805755395615</v>
      </c>
      <c r="F746" s="40">
        <f t="shared" si="373"/>
        <v>50</v>
      </c>
      <c r="G746" s="3">
        <f t="shared" si="374"/>
        <v>153.02158273381735</v>
      </c>
      <c r="H746" s="3">
        <f t="shared" si="375"/>
        <v>116.21860174682885</v>
      </c>
      <c r="I746">
        <f t="shared" si="360"/>
        <v>1.1621860174682886E-4</v>
      </c>
      <c r="J746" s="4">
        <f t="shared" si="376"/>
        <v>1589.9227903448691</v>
      </c>
      <c r="K746" s="40">
        <f t="shared" si="377"/>
        <v>13.68045017275603</v>
      </c>
      <c r="L746" s="40">
        <f t="shared" si="361"/>
        <v>0</v>
      </c>
      <c r="M746" s="10">
        <f t="shared" si="378"/>
        <v>4.4102889899878459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13.260656814459017</v>
      </c>
      <c r="Q746" s="42">
        <f t="shared" si="380"/>
        <v>1.1551436827826491</v>
      </c>
      <c r="R746" s="4">
        <f t="shared" si="381"/>
        <v>57164.673295137938</v>
      </c>
      <c r="S746">
        <f t="shared" si="362"/>
        <v>5.7164673295137935E-5</v>
      </c>
      <c r="T746" s="41">
        <f t="shared" si="363"/>
        <v>6.104237655926931E-4</v>
      </c>
      <c r="U746" s="42">
        <f t="shared" si="382"/>
        <v>0.10258486446178978</v>
      </c>
      <c r="V746" s="42">
        <f t="shared" si="383"/>
        <v>0.56824202155619052</v>
      </c>
      <c r="W746" s="42">
        <f t="shared" si="384"/>
        <v>0.56852378561861983</v>
      </c>
      <c r="X746" s="42">
        <f t="shared" si="385"/>
        <v>-2.8176406242930163E-4</v>
      </c>
      <c r="Y746" s="42">
        <f t="shared" si="359"/>
        <v>8.3941409819743521E-3</v>
      </c>
      <c r="Z746" s="10">
        <f t="shared" si="386"/>
        <v>13.751333835805085</v>
      </c>
      <c r="AA746">
        <f t="shared" si="364"/>
        <v>4406415.5174207995</v>
      </c>
      <c r="AB746" s="10">
        <f t="shared" si="365"/>
        <v>4.4064155174207995</v>
      </c>
      <c r="AC746" s="10">
        <f t="shared" si="366"/>
        <v>4.3054155174207995</v>
      </c>
      <c r="AD746" s="3">
        <f t="shared" si="367"/>
        <v>624.42574581882513</v>
      </c>
      <c r="AI746" s="94">
        <f t="shared" si="368"/>
        <v>0.56852378561861983</v>
      </c>
    </row>
    <row r="747" spans="2:35">
      <c r="B747" s="39">
        <f t="shared" si="369"/>
        <v>719</v>
      </c>
      <c r="C747" s="42">
        <f t="shared" si="370"/>
        <v>15.517985611511024</v>
      </c>
      <c r="D747" s="10">
        <f t="shared" si="371"/>
        <v>2.4820143884892438</v>
      </c>
      <c r="E747" s="40">
        <f t="shared" si="372"/>
        <v>45.035971223021512</v>
      </c>
      <c r="F747" s="40">
        <f t="shared" si="373"/>
        <v>50</v>
      </c>
      <c r="G747" s="3">
        <f t="shared" si="374"/>
        <v>152.89208633093966</v>
      </c>
      <c r="H747" s="3">
        <f t="shared" si="375"/>
        <v>116.21860174682885</v>
      </c>
      <c r="I747">
        <f t="shared" si="360"/>
        <v>1.1621860174682886E-4</v>
      </c>
      <c r="J747" s="4">
        <f t="shared" si="376"/>
        <v>1592.9749530538661</v>
      </c>
      <c r="K747" s="40">
        <f t="shared" si="377"/>
        <v>13.706712429082653</v>
      </c>
      <c r="L747" s="40">
        <f t="shared" si="361"/>
        <v>0</v>
      </c>
      <c r="M747" s="10">
        <f t="shared" si="378"/>
        <v>4.4064155174207995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13.256940443331054</v>
      </c>
      <c r="Q747" s="42">
        <f t="shared" si="380"/>
        <v>1.1567717155783916</v>
      </c>
      <c r="R747" s="4">
        <f t="shared" si="381"/>
        <v>56649.645460474028</v>
      </c>
      <c r="S747">
        <f t="shared" si="362"/>
        <v>5.6649645460474029E-5</v>
      </c>
      <c r="T747" s="41">
        <f t="shared" si="363"/>
        <v>6.1093879342735702E-4</v>
      </c>
      <c r="U747" s="42">
        <f t="shared" si="382"/>
        <v>0.10166062126109367</v>
      </c>
      <c r="V747" s="42">
        <f t="shared" si="383"/>
        <v>0.56770551742760189</v>
      </c>
      <c r="W747" s="42">
        <f t="shared" si="384"/>
        <v>0.56801275902179049</v>
      </c>
      <c r="X747" s="42">
        <f t="shared" si="385"/>
        <v>-3.0724159418860086E-4</v>
      </c>
      <c r="Y747" s="42">
        <f t="shared" si="359"/>
        <v>8.3936407825827963E-3</v>
      </c>
      <c r="Z747" s="10">
        <f t="shared" si="386"/>
        <v>13.738922577652342</v>
      </c>
      <c r="AA747">
        <f t="shared" si="364"/>
        <v>4402529.6672131354</v>
      </c>
      <c r="AB747" s="10">
        <f t="shared" si="365"/>
        <v>4.4025296672131358</v>
      </c>
      <c r="AC747" s="10">
        <f t="shared" si="366"/>
        <v>4.3015296672131358</v>
      </c>
      <c r="AD747" s="3">
        <f t="shared" si="367"/>
        <v>623.86217073431988</v>
      </c>
      <c r="AI747" s="94">
        <f t="shared" si="368"/>
        <v>0.56801275902179049</v>
      </c>
    </row>
    <row r="748" spans="2:35">
      <c r="B748" s="39">
        <f t="shared" si="369"/>
        <v>720</v>
      </c>
      <c r="C748" s="42">
        <f t="shared" si="370"/>
        <v>15.539568345323975</v>
      </c>
      <c r="D748" s="10">
        <f t="shared" si="371"/>
        <v>2.4604316546762952</v>
      </c>
      <c r="E748" s="40">
        <f t="shared" si="372"/>
        <v>45.07913669064741</v>
      </c>
      <c r="F748" s="40">
        <f t="shared" si="373"/>
        <v>50</v>
      </c>
      <c r="G748" s="3">
        <f t="shared" si="374"/>
        <v>152.76258992806197</v>
      </c>
      <c r="H748" s="3">
        <f t="shared" si="375"/>
        <v>116.21860174682885</v>
      </c>
      <c r="I748">
        <f t="shared" si="360"/>
        <v>1.1621860174682886E-4</v>
      </c>
      <c r="J748" s="4">
        <f t="shared" si="376"/>
        <v>1596.0300425610499</v>
      </c>
      <c r="K748" s="40">
        <f t="shared" si="377"/>
        <v>13.732999868969765</v>
      </c>
      <c r="L748" s="40">
        <f t="shared" si="361"/>
        <v>0</v>
      </c>
      <c r="M748" s="10">
        <f t="shared" si="378"/>
        <v>4.4025296672131358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13.253209960480156</v>
      </c>
      <c r="Q748" s="42">
        <f t="shared" si="380"/>
        <v>1.1584002066290358</v>
      </c>
      <c r="R748" s="4">
        <f t="shared" si="381"/>
        <v>56134.961008722552</v>
      </c>
      <c r="S748">
        <f t="shared" si="362"/>
        <v>5.6134961008722553E-5</v>
      </c>
      <c r="T748" s="41">
        <f t="shared" si="363"/>
        <v>6.1145347787910844E-4</v>
      </c>
      <c r="U748" s="42">
        <f t="shared" si="382"/>
        <v>0.10073699427820304</v>
      </c>
      <c r="V748" s="42">
        <f t="shared" si="383"/>
        <v>0.56716736792953748</v>
      </c>
      <c r="W748" s="42">
        <f t="shared" si="384"/>
        <v>0.56750009944487645</v>
      </c>
      <c r="X748" s="42">
        <f t="shared" si="385"/>
        <v>-3.3273151533896872E-4</v>
      </c>
      <c r="Y748" s="42">
        <f t="shared" si="359"/>
        <v>8.3930989322877989E-3</v>
      </c>
      <c r="Z748" s="10">
        <f t="shared" si="386"/>
        <v>13.726471818265155</v>
      </c>
      <c r="AA748">
        <f t="shared" si="364"/>
        <v>4398631.4495340837</v>
      </c>
      <c r="AB748" s="10">
        <f t="shared" si="365"/>
        <v>4.3986314495340837</v>
      </c>
      <c r="AC748" s="10">
        <f t="shared" si="366"/>
        <v>4.2976314495340837</v>
      </c>
      <c r="AD748" s="3">
        <f t="shared" si="367"/>
        <v>623.29680196288382</v>
      </c>
      <c r="AI748" s="94">
        <f t="shared" si="368"/>
        <v>0.56750009944487645</v>
      </c>
    </row>
    <row r="749" spans="2:35">
      <c r="B749" s="39">
        <f t="shared" si="369"/>
        <v>721</v>
      </c>
      <c r="C749" s="42">
        <f t="shared" si="370"/>
        <v>15.561151079136925</v>
      </c>
      <c r="D749" s="10">
        <f t="shared" si="371"/>
        <v>2.4388489208633466</v>
      </c>
      <c r="E749" s="40">
        <f t="shared" si="372"/>
        <v>45.122302158273307</v>
      </c>
      <c r="F749" s="40">
        <f t="shared" si="373"/>
        <v>50</v>
      </c>
      <c r="G749" s="3">
        <f t="shared" si="374"/>
        <v>152.63309352518428</v>
      </c>
      <c r="H749" s="3">
        <f t="shared" si="375"/>
        <v>116.21860174682885</v>
      </c>
      <c r="I749">
        <f t="shared" si="360"/>
        <v>1.1621860174682886E-4</v>
      </c>
      <c r="J749" s="4">
        <f t="shared" si="376"/>
        <v>1599.0880588664202</v>
      </c>
      <c r="K749" s="40">
        <f t="shared" si="377"/>
        <v>13.75931249241736</v>
      </c>
      <c r="L749" s="40">
        <f t="shared" si="361"/>
        <v>0</v>
      </c>
      <c r="M749" s="10">
        <f t="shared" si="378"/>
        <v>4.3986314495340837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13.249465350935758</v>
      </c>
      <c r="Q749" s="42">
        <f t="shared" si="380"/>
        <v>1.1600291579294311</v>
      </c>
      <c r="R749" s="4">
        <f t="shared" si="381"/>
        <v>55620.621076913027</v>
      </c>
      <c r="S749">
        <f t="shared" si="362"/>
        <v>5.5620621076913029E-5</v>
      </c>
      <c r="T749" s="41">
        <f t="shared" si="363"/>
        <v>6.1196781781091799E-4</v>
      </c>
      <c r="U749" s="42">
        <f t="shared" si="382"/>
        <v>9.9813985553574264E-2</v>
      </c>
      <c r="V749" s="42">
        <f t="shared" si="383"/>
        <v>0.56662757468856395</v>
      </c>
      <c r="W749" s="42">
        <f t="shared" si="384"/>
        <v>0.56698580822950218</v>
      </c>
      <c r="X749" s="42">
        <f t="shared" si="385"/>
        <v>-3.5823354093822424E-4</v>
      </c>
      <c r="Y749" s="42">
        <f t="shared" si="359"/>
        <v>8.3925153872954419E-3</v>
      </c>
      <c r="Z749" s="10">
        <f t="shared" si="386"/>
        <v>13.713981590268052</v>
      </c>
      <c r="AA749">
        <f t="shared" si="364"/>
        <v>4394720.8745980849</v>
      </c>
      <c r="AB749" s="10">
        <f t="shared" si="365"/>
        <v>4.394720874598085</v>
      </c>
      <c r="AC749" s="10">
        <f t="shared" si="366"/>
        <v>4.293720874598085</v>
      </c>
      <c r="AD749" s="3">
        <f t="shared" si="367"/>
        <v>622.72964098594412</v>
      </c>
      <c r="AI749" s="94">
        <f t="shared" si="368"/>
        <v>0.56698580822950218</v>
      </c>
    </row>
    <row r="750" spans="2:35">
      <c r="B750" s="39">
        <f t="shared" si="369"/>
        <v>722</v>
      </c>
      <c r="C750" s="42">
        <f t="shared" si="370"/>
        <v>15.582733812949876</v>
      </c>
      <c r="D750" s="10">
        <f t="shared" si="371"/>
        <v>2.417266187050398</v>
      </c>
      <c r="E750" s="40">
        <f t="shared" si="372"/>
        <v>45.165467625899204</v>
      </c>
      <c r="F750" s="40">
        <f t="shared" si="373"/>
        <v>50</v>
      </c>
      <c r="G750" s="3">
        <f t="shared" si="374"/>
        <v>152.50359712230659</v>
      </c>
      <c r="H750" s="3">
        <f t="shared" si="375"/>
        <v>116.21860174682885</v>
      </c>
      <c r="I750">
        <f t="shared" si="360"/>
        <v>1.1621860174682886E-4</v>
      </c>
      <c r="J750" s="4">
        <f t="shared" si="376"/>
        <v>1602.1490019699772</v>
      </c>
      <c r="K750" s="40">
        <f t="shared" si="377"/>
        <v>13.785650299425441</v>
      </c>
      <c r="L750" s="40">
        <f t="shared" si="361"/>
        <v>0</v>
      </c>
      <c r="M750" s="10">
        <f t="shared" si="378"/>
        <v>4.394720874598085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13.245706599654433</v>
      </c>
      <c r="Q750" s="42">
        <f t="shared" si="380"/>
        <v>1.1616585714794423</v>
      </c>
      <c r="R750" s="4">
        <f t="shared" si="381"/>
        <v>55106.626802074956</v>
      </c>
      <c r="S750">
        <f t="shared" si="362"/>
        <v>5.5106626802074955E-5</v>
      </c>
      <c r="T750" s="41">
        <f t="shared" si="363"/>
        <v>6.1248181208575607E-4</v>
      </c>
      <c r="U750" s="42">
        <f t="shared" si="382"/>
        <v>9.88915971276636E-2</v>
      </c>
      <c r="V750" s="42">
        <f t="shared" si="383"/>
        <v>0.566086139337867</v>
      </c>
      <c r="W750" s="42">
        <f t="shared" si="384"/>
        <v>0.56646988672325727</v>
      </c>
      <c r="X750" s="42">
        <f t="shared" si="385"/>
        <v>-3.8374738539026509E-4</v>
      </c>
      <c r="Y750" s="42">
        <f t="shared" si="359"/>
        <v>8.3918901041059053E-3</v>
      </c>
      <c r="Z750" s="10">
        <f t="shared" si="386"/>
        <v>13.701451926430304</v>
      </c>
      <c r="AA750">
        <f t="shared" si="364"/>
        <v>4390797.9526648941</v>
      </c>
      <c r="AB750" s="10">
        <f t="shared" si="365"/>
        <v>4.3907979526648937</v>
      </c>
      <c r="AC750" s="10">
        <f t="shared" si="366"/>
        <v>4.2897979526648937</v>
      </c>
      <c r="AD750" s="3">
        <f t="shared" si="367"/>
        <v>622.16068929150026</v>
      </c>
      <c r="AI750" s="94">
        <f t="shared" si="368"/>
        <v>0.56646988672325727</v>
      </c>
    </row>
    <row r="751" spans="2:35">
      <c r="B751" s="39">
        <f t="shared" si="369"/>
        <v>723</v>
      </c>
      <c r="C751" s="42">
        <f t="shared" si="370"/>
        <v>15.604316546762826</v>
      </c>
      <c r="D751" s="10">
        <f t="shared" si="371"/>
        <v>2.3956834532374494</v>
      </c>
      <c r="E751" s="40">
        <f t="shared" si="372"/>
        <v>45.208633093525101</v>
      </c>
      <c r="F751" s="40">
        <f t="shared" si="373"/>
        <v>50</v>
      </c>
      <c r="G751" s="3">
        <f t="shared" si="374"/>
        <v>152.3741007194289</v>
      </c>
      <c r="H751" s="3">
        <f t="shared" si="375"/>
        <v>116.21860174682885</v>
      </c>
      <c r="I751">
        <f t="shared" si="360"/>
        <v>1.1621860174682886E-4</v>
      </c>
      <c r="J751" s="4">
        <f t="shared" si="376"/>
        <v>1605.2128718717208</v>
      </c>
      <c r="K751" s="40">
        <f t="shared" si="377"/>
        <v>13.812013289994008</v>
      </c>
      <c r="L751" s="40">
        <f t="shared" si="361"/>
        <v>0</v>
      </c>
      <c r="M751" s="10">
        <f t="shared" si="378"/>
        <v>4.3907979526648937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13.241933691519627</v>
      </c>
      <c r="Q751" s="42">
        <f t="shared" si="380"/>
        <v>1.1632884492839786</v>
      </c>
      <c r="R751" s="4">
        <f t="shared" si="381"/>
        <v>54592.979321237828</v>
      </c>
      <c r="S751">
        <f t="shared" si="362"/>
        <v>5.4592979321237828E-5</v>
      </c>
      <c r="T751" s="41">
        <f t="shared" si="363"/>
        <v>6.1299545956659319E-4</v>
      </c>
      <c r="U751" s="42">
        <f t="shared" si="382"/>
        <v>9.7969831040927338E-2</v>
      </c>
      <c r="V751" s="42">
        <f t="shared" si="383"/>
        <v>0.56554306351727957</v>
      </c>
      <c r="W751" s="42">
        <f t="shared" si="384"/>
        <v>0.56595233627970931</v>
      </c>
      <c r="X751" s="42">
        <f t="shared" si="385"/>
        <v>-4.0927276242974653E-4</v>
      </c>
      <c r="Y751" s="42">
        <f t="shared" si="359"/>
        <v>8.3912230395144193E-3</v>
      </c>
      <c r="Z751" s="10">
        <f t="shared" si="386"/>
        <v>13.688882859666325</v>
      </c>
      <c r="AA751">
        <f t="shared" si="364"/>
        <v>4386862.6940397108</v>
      </c>
      <c r="AB751" s="10">
        <f t="shared" si="365"/>
        <v>4.3868626940397109</v>
      </c>
      <c r="AC751" s="10">
        <f t="shared" si="366"/>
        <v>4.2858626940397109</v>
      </c>
      <c r="AD751" s="3">
        <f t="shared" si="367"/>
        <v>621.5899483741423</v>
      </c>
      <c r="AI751" s="94">
        <f t="shared" si="368"/>
        <v>0.56595233627970931</v>
      </c>
    </row>
    <row r="752" spans="2:35">
      <c r="B752" s="39">
        <f t="shared" si="369"/>
        <v>724</v>
      </c>
      <c r="C752" s="42">
        <f t="shared" si="370"/>
        <v>15.625899280575776</v>
      </c>
      <c r="D752" s="10">
        <f t="shared" si="371"/>
        <v>2.3741007194245007</v>
      </c>
      <c r="E752" s="40">
        <f t="shared" si="372"/>
        <v>45.251798561150999</v>
      </c>
      <c r="F752" s="40">
        <f t="shared" si="373"/>
        <v>50</v>
      </c>
      <c r="G752" s="3">
        <f t="shared" si="374"/>
        <v>152.2446043165512</v>
      </c>
      <c r="H752" s="3">
        <f t="shared" si="375"/>
        <v>116.21860174682885</v>
      </c>
      <c r="I752">
        <f t="shared" si="360"/>
        <v>1.1621860174682886E-4</v>
      </c>
      <c r="J752" s="4">
        <f t="shared" si="376"/>
        <v>1608.2796685716512</v>
      </c>
      <c r="K752" s="40">
        <f t="shared" si="377"/>
        <v>13.838401464123059</v>
      </c>
      <c r="L752" s="40">
        <f t="shared" si="361"/>
        <v>0</v>
      </c>
      <c r="M752" s="10">
        <f t="shared" si="378"/>
        <v>4.3868626940397109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13.238146611341385</v>
      </c>
      <c r="Q752" s="42">
        <f t="shared" si="380"/>
        <v>1.1649187933530236</v>
      </c>
      <c r="R752" s="4">
        <f t="shared" si="381"/>
        <v>54079.679771431212</v>
      </c>
      <c r="S752">
        <f t="shared" si="362"/>
        <v>5.407967977143121E-5</v>
      </c>
      <c r="T752" s="41">
        <f t="shared" si="363"/>
        <v>6.1350875911639975E-4</v>
      </c>
      <c r="U752" s="42">
        <f t="shared" si="382"/>
        <v>9.704868933382188E-2</v>
      </c>
      <c r="V752" s="42">
        <f t="shared" si="383"/>
        <v>0.56499834887307021</v>
      </c>
      <c r="W752" s="42">
        <f t="shared" si="384"/>
        <v>0.56543315825842189</v>
      </c>
      <c r="X752" s="42">
        <f t="shared" si="385"/>
        <v>-4.3480938535167546E-4</v>
      </c>
      <c r="Y752" s="42">
        <f t="shared" si="359"/>
        <v>8.3905141506118459E-3</v>
      </c>
      <c r="Z752" s="10">
        <f t="shared" si="386"/>
        <v>13.676274423035467</v>
      </c>
      <c r="AA752">
        <f t="shared" si="364"/>
        <v>4382915.1090731109</v>
      </c>
      <c r="AB752" s="10">
        <f t="shared" si="365"/>
        <v>4.3829151090731111</v>
      </c>
      <c r="AC752" s="10">
        <f t="shared" si="366"/>
        <v>4.2819151090731111</v>
      </c>
      <c r="AD752" s="3">
        <f t="shared" si="367"/>
        <v>621.01741973504147</v>
      </c>
      <c r="AI752" s="94">
        <f t="shared" si="368"/>
        <v>0.56543315825842189</v>
      </c>
    </row>
    <row r="753" spans="2:35">
      <c r="B753" s="39">
        <f t="shared" si="369"/>
        <v>725</v>
      </c>
      <c r="C753" s="42">
        <f t="shared" si="370"/>
        <v>15.647482014388727</v>
      </c>
      <c r="D753" s="10">
        <f t="shared" si="371"/>
        <v>2.3525179856115521</v>
      </c>
      <c r="E753" s="40">
        <f t="shared" si="372"/>
        <v>45.294964028776896</v>
      </c>
      <c r="F753" s="40">
        <f t="shared" si="373"/>
        <v>50</v>
      </c>
      <c r="G753" s="3">
        <f t="shared" si="374"/>
        <v>152.11510791367351</v>
      </c>
      <c r="H753" s="3">
        <f t="shared" si="375"/>
        <v>116.21860174682885</v>
      </c>
      <c r="I753">
        <f t="shared" si="360"/>
        <v>1.1621860174682886E-4</v>
      </c>
      <c r="J753" s="4">
        <f t="shared" si="376"/>
        <v>1611.3493920697683</v>
      </c>
      <c r="K753" s="40">
        <f t="shared" si="377"/>
        <v>13.864814821812599</v>
      </c>
      <c r="L753" s="40">
        <f t="shared" si="361"/>
        <v>0</v>
      </c>
      <c r="M753" s="10">
        <f t="shared" si="378"/>
        <v>4.3829151090731111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13.23434534385591</v>
      </c>
      <c r="Q753" s="42">
        <f t="shared" si="380"/>
        <v>1.1665496057016653</v>
      </c>
      <c r="R753" s="4">
        <f t="shared" si="381"/>
        <v>53566.729289684561</v>
      </c>
      <c r="S753">
        <f t="shared" si="362"/>
        <v>5.3566729289684559E-5</v>
      </c>
      <c r="T753" s="41">
        <f t="shared" si="363"/>
        <v>6.1402170959814649E-4</v>
      </c>
      <c r="U753" s="42">
        <f t="shared" si="382"/>
        <v>9.6128174046803419E-2</v>
      </c>
      <c r="V753" s="42">
        <f t="shared" si="383"/>
        <v>0.56445199705849169</v>
      </c>
      <c r="W753" s="42">
        <f t="shared" si="384"/>
        <v>0.56491235402494466</v>
      </c>
      <c r="X753" s="42">
        <f t="shared" si="385"/>
        <v>-4.6035696645296831E-4</v>
      </c>
      <c r="Y753" s="42">
        <f t="shared" si="359"/>
        <v>8.3897633947861705E-3</v>
      </c>
      <c r="Z753" s="10">
        <f t="shared" si="386"/>
        <v>13.663626649743291</v>
      </c>
      <c r="AA753">
        <f t="shared" si="364"/>
        <v>4378955.2081614509</v>
      </c>
      <c r="AB753" s="10">
        <f t="shared" si="365"/>
        <v>4.3789552081614511</v>
      </c>
      <c r="AC753" s="10">
        <f t="shared" si="366"/>
        <v>4.2779552081614511</v>
      </c>
      <c r="AD753" s="3">
        <f t="shared" si="367"/>
        <v>620.44310488200881</v>
      </c>
      <c r="AI753" s="94">
        <f t="shared" si="368"/>
        <v>0.56491235402494466</v>
      </c>
    </row>
    <row r="754" spans="2:35">
      <c r="B754" s="39">
        <f t="shared" si="369"/>
        <v>726</v>
      </c>
      <c r="C754" s="42">
        <f t="shared" si="370"/>
        <v>15.669064748201677</v>
      </c>
      <c r="D754" s="10">
        <f t="shared" si="371"/>
        <v>2.3309352517986035</v>
      </c>
      <c r="E754" s="40">
        <f t="shared" si="372"/>
        <v>45.338129496402793</v>
      </c>
      <c r="F754" s="40">
        <f t="shared" si="373"/>
        <v>50</v>
      </c>
      <c r="G754" s="3">
        <f t="shared" si="374"/>
        <v>151.98561151079582</v>
      </c>
      <c r="H754" s="3">
        <f t="shared" si="375"/>
        <v>116.21860174682885</v>
      </c>
      <c r="I754">
        <f t="shared" si="360"/>
        <v>1.1621860174682886E-4</v>
      </c>
      <c r="J754" s="4">
        <f t="shared" si="376"/>
        <v>1614.4220423660718</v>
      </c>
      <c r="K754" s="40">
        <f t="shared" si="377"/>
        <v>13.891253363062621</v>
      </c>
      <c r="L754" s="40">
        <f t="shared" si="361"/>
        <v>0</v>
      </c>
      <c r="M754" s="10">
        <f t="shared" si="378"/>
        <v>4.3789552081614511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13.230529873725567</v>
      </c>
      <c r="Q754" s="42">
        <f t="shared" si="380"/>
        <v>1.1681808883501261</v>
      </c>
      <c r="R754" s="4">
        <f t="shared" si="381"/>
        <v>53054.129013027443</v>
      </c>
      <c r="S754">
        <f t="shared" si="362"/>
        <v>5.3054129013027445E-5</v>
      </c>
      <c r="T754" s="41">
        <f t="shared" si="363"/>
        <v>6.1453430987480357E-4</v>
      </c>
      <c r="U754" s="42">
        <f t="shared" si="382"/>
        <v>9.5208287220328397E-2</v>
      </c>
      <c r="V754" s="42">
        <f t="shared" si="383"/>
        <v>0.56390400973306798</v>
      </c>
      <c r="W754" s="42">
        <f t="shared" si="384"/>
        <v>0.56438992495086726</v>
      </c>
      <c r="X754" s="42">
        <f t="shared" si="385"/>
        <v>-4.8591521779928204E-4</v>
      </c>
      <c r="Y754" s="42">
        <f t="shared" si="359"/>
        <v>8.3889707297227518E-3</v>
      </c>
      <c r="Z754" s="10">
        <f t="shared" si="386"/>
        <v>13.650939573140841</v>
      </c>
      <c r="AA754">
        <f t="shared" si="364"/>
        <v>4374983.0017466322</v>
      </c>
      <c r="AB754" s="10">
        <f t="shared" si="365"/>
        <v>4.3749830017466325</v>
      </c>
      <c r="AC754" s="10">
        <f t="shared" si="366"/>
        <v>4.2739830017466325</v>
      </c>
      <c r="AD754" s="3">
        <f t="shared" si="367"/>
        <v>619.86700532946077</v>
      </c>
      <c r="AI754" s="94">
        <f t="shared" si="368"/>
        <v>0.56438992495086726</v>
      </c>
    </row>
    <row r="755" spans="2:35">
      <c r="B755" s="39">
        <f t="shared" si="369"/>
        <v>727</v>
      </c>
      <c r="C755" s="42">
        <f t="shared" si="370"/>
        <v>15.690647482014628</v>
      </c>
      <c r="D755" s="10">
        <f t="shared" si="371"/>
        <v>2.3093525179856549</v>
      </c>
      <c r="E755" s="40">
        <f t="shared" si="372"/>
        <v>45.38129496402869</v>
      </c>
      <c r="F755" s="40">
        <f t="shared" si="373"/>
        <v>50</v>
      </c>
      <c r="G755" s="3">
        <f t="shared" si="374"/>
        <v>151.85611510791813</v>
      </c>
      <c r="H755" s="3">
        <f t="shared" si="375"/>
        <v>116.21860174682885</v>
      </c>
      <c r="I755">
        <f t="shared" si="360"/>
        <v>1.1621860174682886E-4</v>
      </c>
      <c r="J755" s="4">
        <f t="shared" si="376"/>
        <v>1617.4976194605622</v>
      </c>
      <c r="K755" s="40">
        <f t="shared" si="377"/>
        <v>13.917717087873132</v>
      </c>
      <c r="L755" s="40">
        <f t="shared" si="361"/>
        <v>0</v>
      </c>
      <c r="M755" s="10">
        <f t="shared" si="378"/>
        <v>4.3749830017466325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13.226700185538256</v>
      </c>
      <c r="Q755" s="42">
        <f t="shared" si="380"/>
        <v>1.1698126433237928</v>
      </c>
      <c r="R755" s="4">
        <f t="shared" si="381"/>
        <v>52541.880078489317</v>
      </c>
      <c r="S755">
        <f t="shared" si="362"/>
        <v>5.2541880078489317E-5</v>
      </c>
      <c r="T755" s="41">
        <f t="shared" si="363"/>
        <v>6.1504655880934174E-4</v>
      </c>
      <c r="U755" s="42">
        <f t="shared" si="382"/>
        <v>9.4289030894852993E-2</v>
      </c>
      <c r="V755" s="42">
        <f t="shared" si="383"/>
        <v>0.56335438856349263</v>
      </c>
      <c r="W755" s="42">
        <f t="shared" si="384"/>
        <v>0.56386587241378783</v>
      </c>
      <c r="X755" s="42">
        <f t="shared" si="385"/>
        <v>-5.1148385029520238E-4</v>
      </c>
      <c r="Y755" s="42">
        <f t="shared" si="359"/>
        <v>8.3881361134060823E-3</v>
      </c>
      <c r="Z755" s="10">
        <f t="shared" si="386"/>
        <v>13.638213226726338</v>
      </c>
      <c r="AA755">
        <f t="shared" si="364"/>
        <v>4370998.5003166394</v>
      </c>
      <c r="AB755" s="10">
        <f t="shared" si="365"/>
        <v>4.3709985003166398</v>
      </c>
      <c r="AC755" s="10">
        <f t="shared" si="366"/>
        <v>4.2699985003166399</v>
      </c>
      <c r="AD755" s="3">
        <f t="shared" si="367"/>
        <v>619.28912259849733</v>
      </c>
      <c r="AI755" s="94">
        <f t="shared" si="368"/>
        <v>0.56386587241378783</v>
      </c>
    </row>
    <row r="756" spans="2:35">
      <c r="B756" s="39">
        <f t="shared" si="369"/>
        <v>728</v>
      </c>
      <c r="C756" s="42">
        <f t="shared" si="370"/>
        <v>15.712230215827578</v>
      </c>
      <c r="D756" s="10">
        <f t="shared" si="371"/>
        <v>2.2877697841727063</v>
      </c>
      <c r="E756" s="40">
        <f t="shared" si="372"/>
        <v>45.424460431654587</v>
      </c>
      <c r="F756" s="40">
        <f t="shared" si="373"/>
        <v>50</v>
      </c>
      <c r="G756" s="3">
        <f t="shared" si="374"/>
        <v>151.72661870504044</v>
      </c>
      <c r="H756" s="3">
        <f t="shared" si="375"/>
        <v>116.21860174682885</v>
      </c>
      <c r="I756">
        <f t="shared" si="360"/>
        <v>1.1621860174682886E-4</v>
      </c>
      <c r="J756" s="4">
        <f t="shared" si="376"/>
        <v>1620.5761233532394</v>
      </c>
      <c r="K756" s="40">
        <f t="shared" si="377"/>
        <v>13.944205996244129</v>
      </c>
      <c r="L756" s="40">
        <f t="shared" si="361"/>
        <v>0</v>
      </c>
      <c r="M756" s="10">
        <f t="shared" si="378"/>
        <v>4.3709985003166398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13.222856263807547</v>
      </c>
      <c r="Q756" s="42">
        <f t="shared" si="380"/>
        <v>1.1714448726532474</v>
      </c>
      <c r="R756" s="4">
        <f t="shared" si="381"/>
        <v>52029.983623099688</v>
      </c>
      <c r="S756">
        <f t="shared" si="362"/>
        <v>5.2029983623099691E-5</v>
      </c>
      <c r="T756" s="41">
        <f t="shared" si="363"/>
        <v>6.1555845526473129E-4</v>
      </c>
      <c r="U756" s="42">
        <f t="shared" si="382"/>
        <v>9.3370407110833539E-2</v>
      </c>
      <c r="V756" s="42">
        <f t="shared" si="383"/>
        <v>0.56280313522267</v>
      </c>
      <c r="W756" s="42">
        <f t="shared" si="384"/>
        <v>0.56334019779738465</v>
      </c>
      <c r="X756" s="42">
        <f t="shared" si="385"/>
        <v>-5.370625747146418E-4</v>
      </c>
      <c r="Y756" s="42">
        <f t="shared" si="359"/>
        <v>8.3872595041198806E-3</v>
      </c>
      <c r="Z756" s="10">
        <f t="shared" si="386"/>
        <v>13.625447644144208</v>
      </c>
      <c r="AA756">
        <f t="shared" si="364"/>
        <v>4367001.7144052312</v>
      </c>
      <c r="AB756" s="10">
        <f t="shared" si="365"/>
        <v>4.3670017144052311</v>
      </c>
      <c r="AC756" s="10">
        <f t="shared" si="366"/>
        <v>4.2660017144052311</v>
      </c>
      <c r="AD756" s="3">
        <f t="shared" si="367"/>
        <v>618.70945821685734</v>
      </c>
      <c r="AI756" s="94">
        <f t="shared" si="368"/>
        <v>0.56334019779738465</v>
      </c>
    </row>
    <row r="757" spans="2:35">
      <c r="B757" s="39">
        <f t="shared" si="369"/>
        <v>729</v>
      </c>
      <c r="C757" s="42">
        <f t="shared" si="370"/>
        <v>15.733812949640528</v>
      </c>
      <c r="D757" s="10">
        <f t="shared" si="371"/>
        <v>2.2661870503597576</v>
      </c>
      <c r="E757" s="40">
        <f t="shared" si="372"/>
        <v>45.467625899280485</v>
      </c>
      <c r="F757" s="40">
        <f t="shared" si="373"/>
        <v>50</v>
      </c>
      <c r="G757" s="3">
        <f t="shared" si="374"/>
        <v>151.59712230216275</v>
      </c>
      <c r="H757" s="3">
        <f t="shared" si="375"/>
        <v>116.21860174682885</v>
      </c>
      <c r="I757">
        <f t="shared" si="360"/>
        <v>1.1621860174682886E-4</v>
      </c>
      <c r="J757" s="4">
        <f t="shared" si="376"/>
        <v>1623.6575540441029</v>
      </c>
      <c r="K757" s="40">
        <f t="shared" si="377"/>
        <v>13.970720088175609</v>
      </c>
      <c r="L757" s="40">
        <f t="shared" si="361"/>
        <v>0</v>
      </c>
      <c r="M757" s="10">
        <f t="shared" si="378"/>
        <v>4.3670017144052311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13.218998092971983</v>
      </c>
      <c r="Q757" s="42">
        <f t="shared" si="380"/>
        <v>1.1730775783742977</v>
      </c>
      <c r="R757" s="4">
        <f t="shared" si="381"/>
        <v>51518.440783888131</v>
      </c>
      <c r="S757">
        <f t="shared" si="362"/>
        <v>5.1518440783888132E-5</v>
      </c>
      <c r="T757" s="41">
        <f t="shared" si="363"/>
        <v>6.1606999810394293E-4</v>
      </c>
      <c r="U757" s="42">
        <f t="shared" si="382"/>
        <v>9.2452417908726436E-2</v>
      </c>
      <c r="V757" s="42">
        <f t="shared" si="383"/>
        <v>0.56225025139040208</v>
      </c>
      <c r="W757" s="42">
        <f t="shared" si="384"/>
        <v>0.56281290249137472</v>
      </c>
      <c r="X757" s="42">
        <f t="shared" si="385"/>
        <v>-5.6265110097264426E-4</v>
      </c>
      <c r="Y757" s="42">
        <f t="shared" si="359"/>
        <v>8.3863408604483679E-3</v>
      </c>
      <c r="Z757" s="10">
        <f t="shared" si="386"/>
        <v>13.612642859185994</v>
      </c>
      <c r="AA757">
        <f t="shared" si="364"/>
        <v>4362992.6545922272</v>
      </c>
      <c r="AB757" s="10">
        <f t="shared" si="365"/>
        <v>4.3629926545922268</v>
      </c>
      <c r="AC757" s="10">
        <f t="shared" si="366"/>
        <v>4.2619926545922269</v>
      </c>
      <c r="AD757" s="3">
        <f t="shared" si="367"/>
        <v>618.12801371895966</v>
      </c>
      <c r="AI757" s="94">
        <f t="shared" si="368"/>
        <v>0.56281290249137472</v>
      </c>
    </row>
    <row r="758" spans="2:35">
      <c r="B758" s="39">
        <f t="shared" si="369"/>
        <v>730</v>
      </c>
      <c r="C758" s="42">
        <f t="shared" si="370"/>
        <v>15.755395683453479</v>
      </c>
      <c r="D758" s="10">
        <f t="shared" si="371"/>
        <v>2.244604316546809</v>
      </c>
      <c r="E758" s="40">
        <f t="shared" si="372"/>
        <v>45.510791366906382</v>
      </c>
      <c r="F758" s="40">
        <f t="shared" si="373"/>
        <v>50</v>
      </c>
      <c r="G758" s="3">
        <f t="shared" si="374"/>
        <v>151.46762589928505</v>
      </c>
      <c r="H758" s="3">
        <f t="shared" si="375"/>
        <v>116.21860174682885</v>
      </c>
      <c r="I758">
        <f t="shared" si="360"/>
        <v>1.1621860174682886E-4</v>
      </c>
      <c r="J758" s="4">
        <f t="shared" si="376"/>
        <v>1626.7419115331534</v>
      </c>
      <c r="K758" s="40">
        <f t="shared" si="377"/>
        <v>13.997259363667579</v>
      </c>
      <c r="L758" s="40">
        <f t="shared" si="361"/>
        <v>0</v>
      </c>
      <c r="M758" s="10">
        <f t="shared" si="378"/>
        <v>4.3629926545922268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13.215125657394966</v>
      </c>
      <c r="Q758" s="42">
        <f t="shared" si="380"/>
        <v>1.1747107625280082</v>
      </c>
      <c r="R758" s="4">
        <f t="shared" si="381"/>
        <v>51007.252697884091</v>
      </c>
      <c r="S758">
        <f t="shared" si="362"/>
        <v>5.100725269788409E-5</v>
      </c>
      <c r="T758" s="41">
        <f t="shared" si="363"/>
        <v>6.1658118618994698E-4</v>
      </c>
      <c r="U758" s="42">
        <f t="shared" si="382"/>
        <v>9.1535065328987877E-2</v>
      </c>
      <c r="V758" s="42">
        <f t="shared" si="383"/>
        <v>0.56169573875327394</v>
      </c>
      <c r="W758" s="42">
        <f t="shared" si="384"/>
        <v>0.56228398789155187</v>
      </c>
      <c r="X758" s="42">
        <f t="shared" si="385"/>
        <v>-5.882491382779298E-4</v>
      </c>
      <c r="Y758" s="42">
        <f t="shared" si="359"/>
        <v>8.3853801412772985E-3</v>
      </c>
      <c r="Z758" s="10">
        <f t="shared" si="386"/>
        <v>13.599798905790903</v>
      </c>
      <c r="AA758">
        <f t="shared" si="364"/>
        <v>4358971.331503679</v>
      </c>
      <c r="AB758" s="10">
        <f t="shared" si="365"/>
        <v>4.3589713315036791</v>
      </c>
      <c r="AC758" s="10">
        <f t="shared" si="366"/>
        <v>4.2579713315036791</v>
      </c>
      <c r="AD758" s="3">
        <f t="shared" si="367"/>
        <v>617.54479064592874</v>
      </c>
      <c r="AI758" s="94">
        <f t="shared" si="368"/>
        <v>0.56228398789155187</v>
      </c>
    </row>
    <row r="759" spans="2:35">
      <c r="B759" s="39">
        <f t="shared" si="369"/>
        <v>731</v>
      </c>
      <c r="C759" s="42">
        <f t="shared" si="370"/>
        <v>15.776978417266429</v>
      </c>
      <c r="D759" s="10">
        <f t="shared" si="371"/>
        <v>2.2230215827338604</v>
      </c>
      <c r="E759" s="40">
        <f t="shared" si="372"/>
        <v>45.553956834532279</v>
      </c>
      <c r="F759" s="40">
        <f t="shared" si="373"/>
        <v>50</v>
      </c>
      <c r="G759" s="3">
        <f t="shared" si="374"/>
        <v>151.33812949640736</v>
      </c>
      <c r="H759" s="3">
        <f t="shared" si="375"/>
        <v>116.21860174682885</v>
      </c>
      <c r="I759">
        <f t="shared" si="360"/>
        <v>1.1621860174682886E-4</v>
      </c>
      <c r="J759" s="4">
        <f t="shared" si="376"/>
        <v>1629.8291958203904</v>
      </c>
      <c r="K759" s="40">
        <f t="shared" si="377"/>
        <v>14.023823822720033</v>
      </c>
      <c r="L759" s="40">
        <f t="shared" si="361"/>
        <v>0</v>
      </c>
      <c r="M759" s="10">
        <f t="shared" si="378"/>
        <v>4.3589713315036791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13.211238941364501</v>
      </c>
      <c r="Q759" s="42">
        <f t="shared" si="380"/>
        <v>1.1763444271607304</v>
      </c>
      <c r="R759" s="4">
        <f t="shared" si="381"/>
        <v>50496.420502117144</v>
      </c>
      <c r="S759">
        <f t="shared" si="362"/>
        <v>5.0496420502117141E-5</v>
      </c>
      <c r="T759" s="41">
        <f t="shared" si="363"/>
        <v>6.1709201838571392E-4</v>
      </c>
      <c r="U759" s="42">
        <f t="shared" si="382"/>
        <v>9.0618351412074319E-2</v>
      </c>
      <c r="V759" s="42">
        <f t="shared" si="383"/>
        <v>0.56113959900449795</v>
      </c>
      <c r="W759" s="42">
        <f t="shared" si="384"/>
        <v>0.56175345539980925</v>
      </c>
      <c r="X759" s="42">
        <f t="shared" si="385"/>
        <v>-6.1385639531130742E-4</v>
      </c>
      <c r="Y759" s="42">
        <f t="shared" si="359"/>
        <v>8.3843773057947074E-3</v>
      </c>
      <c r="Z759" s="10">
        <f t="shared" si="386"/>
        <v>13.586915818045867</v>
      </c>
      <c r="AA759">
        <f t="shared" si="364"/>
        <v>4354937.7558118906</v>
      </c>
      <c r="AB759" s="10">
        <f t="shared" si="365"/>
        <v>4.3549377558118909</v>
      </c>
      <c r="AC759" s="10">
        <f t="shared" si="366"/>
        <v>4.2539377558118909</v>
      </c>
      <c r="AD759" s="3">
        <f t="shared" si="367"/>
        <v>616.95979054559689</v>
      </c>
      <c r="AI759" s="94">
        <f t="shared" si="368"/>
        <v>0.56175345539980925</v>
      </c>
    </row>
    <row r="760" spans="2:35">
      <c r="B760" s="39">
        <f t="shared" si="369"/>
        <v>732</v>
      </c>
      <c r="C760" s="42">
        <f t="shared" si="370"/>
        <v>15.79856115107938</v>
      </c>
      <c r="D760" s="10">
        <f t="shared" si="371"/>
        <v>2.2014388489209118</v>
      </c>
      <c r="E760" s="40">
        <f t="shared" si="372"/>
        <v>45.597122302158176</v>
      </c>
      <c r="F760" s="40">
        <f t="shared" si="373"/>
        <v>50</v>
      </c>
      <c r="G760" s="3">
        <f t="shared" si="374"/>
        <v>151.20863309352967</v>
      </c>
      <c r="H760" s="3">
        <f t="shared" si="375"/>
        <v>116.21860174682885</v>
      </c>
      <c r="I760">
        <f t="shared" si="360"/>
        <v>1.1621860174682886E-4</v>
      </c>
      <c r="J760" s="4">
        <f t="shared" si="376"/>
        <v>1632.919406905814</v>
      </c>
      <c r="K760" s="40">
        <f t="shared" si="377"/>
        <v>14.050413465332969</v>
      </c>
      <c r="L760" s="40">
        <f t="shared" si="361"/>
        <v>0</v>
      </c>
      <c r="M760" s="10">
        <f t="shared" si="378"/>
        <v>4.3549377558118909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13.207337929092841</v>
      </c>
      <c r="Q760" s="42">
        <f t="shared" si="380"/>
        <v>1.1779785743241347</v>
      </c>
      <c r="R760" s="4">
        <f t="shared" si="381"/>
        <v>49985.945333616743</v>
      </c>
      <c r="S760">
        <f t="shared" si="362"/>
        <v>4.9985945333616742E-5</v>
      </c>
      <c r="T760" s="41">
        <f t="shared" si="363"/>
        <v>6.1760249355421429E-4</v>
      </c>
      <c r="U760" s="42">
        <f t="shared" si="382"/>
        <v>8.9702278198441912E-2</v>
      </c>
      <c r="V760" s="42">
        <f t="shared" si="383"/>
        <v>0.56058183384416727</v>
      </c>
      <c r="W760" s="42">
        <f t="shared" si="384"/>
        <v>0.56122130642414247</v>
      </c>
      <c r="X760" s="42">
        <f t="shared" si="385"/>
        <v>-6.3947257997520879E-4</v>
      </c>
      <c r="Y760" s="42">
        <f t="shared" si="359"/>
        <v>8.3833323134920659E-3</v>
      </c>
      <c r="Z760" s="10">
        <f t="shared" si="386"/>
        <v>13.573993630186276</v>
      </c>
      <c r="AA760">
        <f t="shared" si="364"/>
        <v>4350891.9382356461</v>
      </c>
      <c r="AB760" s="10">
        <f t="shared" si="365"/>
        <v>4.3508919382356464</v>
      </c>
      <c r="AC760" s="10">
        <f t="shared" si="366"/>
        <v>4.2498919382356464</v>
      </c>
      <c r="AD760" s="3">
        <f t="shared" si="367"/>
        <v>616.37301497253748</v>
      </c>
      <c r="AI760" s="94">
        <f t="shared" si="368"/>
        <v>0.56122130642414247</v>
      </c>
    </row>
    <row r="761" spans="2:35">
      <c r="B761" s="39">
        <f t="shared" si="369"/>
        <v>733</v>
      </c>
      <c r="C761" s="42">
        <f t="shared" si="370"/>
        <v>15.82014388489233</v>
      </c>
      <c r="D761" s="10">
        <f t="shared" si="371"/>
        <v>2.1798561151079632</v>
      </c>
      <c r="E761" s="40">
        <f t="shared" si="372"/>
        <v>45.640287769784074</v>
      </c>
      <c r="F761" s="40">
        <f t="shared" si="373"/>
        <v>50</v>
      </c>
      <c r="G761" s="3">
        <f t="shared" si="374"/>
        <v>151.07913669065198</v>
      </c>
      <c r="H761" s="3">
        <f t="shared" si="375"/>
        <v>116.21860174682885</v>
      </c>
      <c r="I761">
        <f t="shared" si="360"/>
        <v>1.1621860174682886E-4</v>
      </c>
      <c r="J761" s="4">
        <f t="shared" si="376"/>
        <v>1636.0125447894243</v>
      </c>
      <c r="K761" s="40">
        <f t="shared" si="377"/>
        <v>14.077028291506394</v>
      </c>
      <c r="L761" s="40">
        <f t="shared" si="361"/>
        <v>0</v>
      </c>
      <c r="M761" s="10">
        <f t="shared" si="378"/>
        <v>4.3508919382356464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13.203422604716282</v>
      </c>
      <c r="Q761" s="42">
        <f t="shared" si="380"/>
        <v>1.1796132060752413</v>
      </c>
      <c r="R761" s="4">
        <f t="shared" si="381"/>
        <v>49475.828329412449</v>
      </c>
      <c r="S761">
        <f t="shared" si="362"/>
        <v>4.947582832941245E-5</v>
      </c>
      <c r="T761" s="41">
        <f t="shared" si="363"/>
        <v>6.1811261055841858E-4</v>
      </c>
      <c r="U761" s="42">
        <f t="shared" si="382"/>
        <v>8.87868477285471E-2</v>
      </c>
      <c r="V761" s="42">
        <f t="shared" si="383"/>
        <v>0.56002244497884612</v>
      </c>
      <c r="W761" s="42">
        <f t="shared" si="384"/>
        <v>0.56068754237867846</v>
      </c>
      <c r="X761" s="42">
        <f t="shared" si="385"/>
        <v>-6.6509739983233729E-4</v>
      </c>
      <c r="Y761" s="42">
        <f t="shared" si="359"/>
        <v>8.3822451241647219E-3</v>
      </c>
      <c r="Z761" s="10">
        <f t="shared" si="386"/>
        <v>13.561032376595568</v>
      </c>
      <c r="AA761">
        <f t="shared" si="364"/>
        <v>4346833.8895400809</v>
      </c>
      <c r="AB761" s="10">
        <f t="shared" si="365"/>
        <v>4.3468338895400809</v>
      </c>
      <c r="AC761" s="10">
        <f t="shared" si="366"/>
        <v>4.2458338895400809</v>
      </c>
      <c r="AD761" s="3">
        <f t="shared" si="367"/>
        <v>615.78446548804652</v>
      </c>
      <c r="AI761" s="94">
        <f t="shared" si="368"/>
        <v>0.56068754237867846</v>
      </c>
    </row>
    <row r="762" spans="2:35">
      <c r="B762" s="39">
        <f t="shared" si="369"/>
        <v>734</v>
      </c>
      <c r="C762" s="42">
        <f t="shared" si="370"/>
        <v>15.84172661870528</v>
      </c>
      <c r="D762" s="10">
        <f t="shared" si="371"/>
        <v>2.1582733812950146</v>
      </c>
      <c r="E762" s="40">
        <f t="shared" si="372"/>
        <v>45.683453237409971</v>
      </c>
      <c r="F762" s="40">
        <f t="shared" si="373"/>
        <v>50</v>
      </c>
      <c r="G762" s="3">
        <f t="shared" si="374"/>
        <v>150.94964028777429</v>
      </c>
      <c r="H762" s="3">
        <f t="shared" si="375"/>
        <v>116.21860174682885</v>
      </c>
      <c r="I762">
        <f t="shared" si="360"/>
        <v>1.1621860174682886E-4</v>
      </c>
      <c r="J762" s="4">
        <f t="shared" si="376"/>
        <v>1639.1086094712214</v>
      </c>
      <c r="K762" s="40">
        <f t="shared" si="377"/>
        <v>14.103668301240306</v>
      </c>
      <c r="L762" s="40">
        <f t="shared" si="361"/>
        <v>0</v>
      </c>
      <c r="M762" s="10">
        <f t="shared" si="378"/>
        <v>4.3468338895400809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13.199492952294637</v>
      </c>
      <c r="Q762" s="42">
        <f t="shared" si="380"/>
        <v>1.1812483244764522</v>
      </c>
      <c r="R762" s="4">
        <f t="shared" si="381"/>
        <v>48966.070626533736</v>
      </c>
      <c r="S762">
        <f t="shared" si="362"/>
        <v>4.8966070626533734E-5</v>
      </c>
      <c r="T762" s="41">
        <f t="shared" si="363"/>
        <v>6.1862236826129731E-4</v>
      </c>
      <c r="U762" s="42">
        <f t="shared" si="382"/>
        <v>8.7872062042846116E-2</v>
      </c>
      <c r="V762" s="42">
        <f t="shared" si="383"/>
        <v>0.55946143412216376</v>
      </c>
      <c r="W762" s="42">
        <f t="shared" si="384"/>
        <v>0.56015216468366025</v>
      </c>
      <c r="X762" s="42">
        <f t="shared" si="385"/>
        <v>-6.907305614964887E-4</v>
      </c>
      <c r="Y762" s="42">
        <f t="shared" si="359"/>
        <v>8.3811156979133397E-3</v>
      </c>
      <c r="Z762" s="10">
        <f t="shared" si="386"/>
        <v>13.548032091806411</v>
      </c>
      <c r="AA762">
        <f t="shared" si="364"/>
        <v>4342763.6205370557</v>
      </c>
      <c r="AB762" s="10">
        <f t="shared" si="365"/>
        <v>4.3427636205370552</v>
      </c>
      <c r="AC762" s="10">
        <f t="shared" si="366"/>
        <v>4.2417636205370552</v>
      </c>
      <c r="AD762" s="3">
        <f t="shared" si="367"/>
        <v>615.19414366019657</v>
      </c>
      <c r="AI762" s="94">
        <f t="shared" si="368"/>
        <v>0.56015216468366025</v>
      </c>
    </row>
    <row r="763" spans="2:35">
      <c r="B763" s="39">
        <f t="shared" si="369"/>
        <v>735</v>
      </c>
      <c r="C763" s="42">
        <f t="shared" si="370"/>
        <v>15.863309352518231</v>
      </c>
      <c r="D763" s="10">
        <f t="shared" si="371"/>
        <v>2.1366906474820659</v>
      </c>
      <c r="E763" s="40">
        <f t="shared" si="372"/>
        <v>45.726618705035868</v>
      </c>
      <c r="F763" s="40">
        <f t="shared" si="373"/>
        <v>50</v>
      </c>
      <c r="G763" s="3">
        <f t="shared" si="374"/>
        <v>150.82014388489659</v>
      </c>
      <c r="H763" s="3">
        <f t="shared" si="375"/>
        <v>116.21860174682885</v>
      </c>
      <c r="I763">
        <f t="shared" si="360"/>
        <v>1.1621860174682886E-4</v>
      </c>
      <c r="J763" s="4">
        <f t="shared" si="376"/>
        <v>1642.2076009512052</v>
      </c>
      <c r="K763" s="40">
        <f t="shared" si="377"/>
        <v>14.130333494534705</v>
      </c>
      <c r="L763" s="40">
        <f t="shared" si="361"/>
        <v>0</v>
      </c>
      <c r="M763" s="10">
        <f t="shared" si="378"/>
        <v>4.3427636205370552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13.195548955811184</v>
      </c>
      <c r="Q763" s="42">
        <f t="shared" si="380"/>
        <v>1.1828839315955819</v>
      </c>
      <c r="R763" s="4">
        <f t="shared" si="381"/>
        <v>48456.673362010093</v>
      </c>
      <c r="S763">
        <f t="shared" si="362"/>
        <v>4.845667336201009E-5</v>
      </c>
      <c r="T763" s="41">
        <f t="shared" si="363"/>
        <v>6.1913176552582088E-4</v>
      </c>
      <c r="U763" s="42">
        <f t="shared" si="382"/>
        <v>8.695792318179521E-2</v>
      </c>
      <c r="V763" s="42">
        <f t="shared" si="383"/>
        <v>0.55889880299452444</v>
      </c>
      <c r="W763" s="42">
        <f t="shared" si="384"/>
        <v>0.55961517476549449</v>
      </c>
      <c r="X763" s="42">
        <f t="shared" si="385"/>
        <v>-7.16371770970059E-4</v>
      </c>
      <c r="Y763" s="42">
        <f t="shared" si="359"/>
        <v>8.3799439951447972E-3</v>
      </c>
      <c r="Z763" s="10">
        <f t="shared" si="386"/>
        <v>13.534992810501034</v>
      </c>
      <c r="AA763">
        <f t="shared" si="364"/>
        <v>4338681.1420852561</v>
      </c>
      <c r="AB763" s="10">
        <f t="shared" si="365"/>
        <v>4.3386811420852558</v>
      </c>
      <c r="AC763" s="10">
        <f t="shared" si="366"/>
        <v>4.2376811420852558</v>
      </c>
      <c r="AD763" s="3">
        <f t="shared" si="367"/>
        <v>614.60205106385149</v>
      </c>
      <c r="AI763" s="94">
        <f t="shared" si="368"/>
        <v>0.55961517476549449</v>
      </c>
    </row>
    <row r="764" spans="2:35">
      <c r="B764" s="39">
        <f t="shared" si="369"/>
        <v>736</v>
      </c>
      <c r="C764" s="42">
        <f t="shared" si="370"/>
        <v>15.884892086331181</v>
      </c>
      <c r="D764" s="10">
        <f t="shared" si="371"/>
        <v>2.1151079136691173</v>
      </c>
      <c r="E764" s="40">
        <f t="shared" si="372"/>
        <v>45.769784172661765</v>
      </c>
      <c r="F764" s="40">
        <f t="shared" si="373"/>
        <v>50</v>
      </c>
      <c r="G764" s="3">
        <f t="shared" si="374"/>
        <v>150.6906474820189</v>
      </c>
      <c r="H764" s="3">
        <f t="shared" si="375"/>
        <v>116.21860174682885</v>
      </c>
      <c r="I764">
        <f t="shared" si="360"/>
        <v>1.1621860174682886E-4</v>
      </c>
      <c r="J764" s="4">
        <f t="shared" si="376"/>
        <v>1645.3095192293754</v>
      </c>
      <c r="K764" s="40">
        <f t="shared" si="377"/>
        <v>14.157023871389585</v>
      </c>
      <c r="L764" s="40">
        <f t="shared" si="361"/>
        <v>0</v>
      </c>
      <c r="M764" s="10">
        <f t="shared" si="378"/>
        <v>4.3386811420852558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13.191590599172351</v>
      </c>
      <c r="Q764" s="42">
        <f t="shared" si="380"/>
        <v>1.1845200295058904</v>
      </c>
      <c r="R764" s="4">
        <f t="shared" si="381"/>
        <v>47947.637672871089</v>
      </c>
      <c r="S764">
        <f t="shared" si="362"/>
        <v>4.794763767287109E-5</v>
      </c>
      <c r="T764" s="41">
        <f t="shared" si="363"/>
        <v>6.1964080121495991E-4</v>
      </c>
      <c r="U764" s="42">
        <f t="shared" si="382"/>
        <v>8.604443318585081E-2</v>
      </c>
      <c r="V764" s="42">
        <f t="shared" si="383"/>
        <v>0.55833455332276205</v>
      </c>
      <c r="W764" s="42">
        <f t="shared" si="384"/>
        <v>0.55907657405676592</v>
      </c>
      <c r="X764" s="42">
        <f t="shared" si="385"/>
        <v>-7.4202073400386759E-4</v>
      </c>
      <c r="Y764" s="42">
        <f t="shared" si="359"/>
        <v>8.3787299765724875E-3</v>
      </c>
      <c r="Z764" s="10">
        <f t="shared" si="386"/>
        <v>13.521914567510569</v>
      </c>
      <c r="AA764">
        <f t="shared" si="364"/>
        <v>4334586.4650899861</v>
      </c>
      <c r="AB764" s="10">
        <f t="shared" si="365"/>
        <v>4.3345864650899859</v>
      </c>
      <c r="AC764" s="10">
        <f t="shared" si="366"/>
        <v>4.2335864650899859</v>
      </c>
      <c r="AD764" s="3">
        <f t="shared" si="367"/>
        <v>614.00818928063609</v>
      </c>
      <c r="AI764" s="94">
        <f t="shared" si="368"/>
        <v>0.55907657405676592</v>
      </c>
    </row>
    <row r="765" spans="2:35">
      <c r="B765" s="39">
        <f t="shared" si="369"/>
        <v>737</v>
      </c>
      <c r="C765" s="42">
        <f t="shared" si="370"/>
        <v>15.906474820144131</v>
      </c>
      <c r="D765" s="10">
        <f t="shared" si="371"/>
        <v>2.0935251798561687</v>
      </c>
      <c r="E765" s="40">
        <f t="shared" si="372"/>
        <v>45.812949640287663</v>
      </c>
      <c r="F765" s="40">
        <f t="shared" si="373"/>
        <v>50</v>
      </c>
      <c r="G765" s="3">
        <f t="shared" si="374"/>
        <v>150.56115107914121</v>
      </c>
      <c r="H765" s="3">
        <f t="shared" si="375"/>
        <v>116.21860174682885</v>
      </c>
      <c r="I765">
        <f t="shared" si="360"/>
        <v>1.1621860174682886E-4</v>
      </c>
      <c r="J765" s="4">
        <f t="shared" si="376"/>
        <v>1648.4143643057325</v>
      </c>
      <c r="K765" s="40">
        <f t="shared" si="377"/>
        <v>14.183739431804954</v>
      </c>
      <c r="L765" s="40">
        <f t="shared" si="361"/>
        <v>0</v>
      </c>
      <c r="M765" s="10">
        <f t="shared" si="378"/>
        <v>4.3345864650899859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13.187617866207098</v>
      </c>
      <c r="Q765" s="42">
        <f t="shared" si="380"/>
        <v>1.1861566202861142</v>
      </c>
      <c r="R765" s="4">
        <f t="shared" si="381"/>
        <v>47438.964696146206</v>
      </c>
      <c r="S765">
        <f t="shared" si="362"/>
        <v>4.7438964696146204E-5</v>
      </c>
      <c r="T765" s="41">
        <f t="shared" si="363"/>
        <v>6.2014947419168479E-4</v>
      </c>
      <c r="U765" s="42">
        <f t="shared" si="382"/>
        <v>8.5131594095469165E-2</v>
      </c>
      <c r="V765" s="42">
        <f t="shared" si="383"/>
        <v>0.55776868684107073</v>
      </c>
      <c r="W765" s="42">
        <f t="shared" si="384"/>
        <v>0.55853636399620954</v>
      </c>
      <c r="X765" s="42">
        <f t="shared" si="385"/>
        <v>-7.6767715513881285E-4</v>
      </c>
      <c r="Y765" s="42">
        <f t="shared" si="359"/>
        <v>8.3774736032181992E-3</v>
      </c>
      <c r="Z765" s="10">
        <f t="shared" si="386"/>
        <v>13.508797397816979</v>
      </c>
      <c r="AA765">
        <f t="shared" si="364"/>
        <v>4330479.6005037753</v>
      </c>
      <c r="AB765" s="10">
        <f t="shared" si="365"/>
        <v>4.3304796005037751</v>
      </c>
      <c r="AC765" s="10">
        <f t="shared" si="366"/>
        <v>4.2294796005037751</v>
      </c>
      <c r="AD765" s="3">
        <f t="shared" si="367"/>
        <v>613.4125598990247</v>
      </c>
      <c r="AI765" s="94">
        <f t="shared" si="368"/>
        <v>0.55853636399620954</v>
      </c>
    </row>
    <row r="766" spans="2:35">
      <c r="B766" s="39">
        <f t="shared" si="369"/>
        <v>738</v>
      </c>
      <c r="C766" s="42">
        <f t="shared" si="370"/>
        <v>15.928057553957082</v>
      </c>
      <c r="D766" s="10">
        <f t="shared" si="371"/>
        <v>2.0719424460432201</v>
      </c>
      <c r="E766" s="40">
        <f t="shared" si="372"/>
        <v>45.85611510791356</v>
      </c>
      <c r="F766" s="40">
        <f t="shared" si="373"/>
        <v>50</v>
      </c>
      <c r="G766" s="3">
        <f t="shared" si="374"/>
        <v>150.43165467626352</v>
      </c>
      <c r="H766" s="3">
        <f t="shared" si="375"/>
        <v>116.21860174682885</v>
      </c>
      <c r="I766">
        <f t="shared" si="360"/>
        <v>1.1621860174682886E-4</v>
      </c>
      <c r="J766" s="4">
        <f t="shared" si="376"/>
        <v>1651.5221361802762</v>
      </c>
      <c r="K766" s="40">
        <f t="shared" si="377"/>
        <v>14.210480175780809</v>
      </c>
      <c r="L766" s="40">
        <f t="shared" si="361"/>
        <v>0</v>
      </c>
      <c r="M766" s="10">
        <f t="shared" si="378"/>
        <v>4.3304796005037751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13.183630740667093</v>
      </c>
      <c r="Q766" s="42">
        <f t="shared" si="380"/>
        <v>1.1877937060204995</v>
      </c>
      <c r="R766" s="4">
        <f t="shared" si="381"/>
        <v>46930.655568864975</v>
      </c>
      <c r="S766">
        <f t="shared" si="362"/>
        <v>4.6930655568864974E-5</v>
      </c>
      <c r="T766" s="41">
        <f t="shared" si="363"/>
        <v>6.2065778331896605E-4</v>
      </c>
      <c r="U766" s="42">
        <f t="shared" si="382"/>
        <v>8.4219407951106634E-2</v>
      </c>
      <c r="V766" s="42">
        <f t="shared" si="383"/>
        <v>0.55720120529000061</v>
      </c>
      <c r="W766" s="42">
        <f t="shared" si="384"/>
        <v>0.55799454602879073</v>
      </c>
      <c r="X766" s="42">
        <f t="shared" si="385"/>
        <v>-7.9334073879011591E-4</v>
      </c>
      <c r="Y766" s="42">
        <f t="shared" si="359"/>
        <v>8.3761748364122191E-3</v>
      </c>
      <c r="Z766" s="10">
        <f t="shared" si="386"/>
        <v>13.495641336552074</v>
      </c>
      <c r="AA766">
        <f t="shared" si="364"/>
        <v>4326360.5593260704</v>
      </c>
      <c r="AB766" s="10">
        <f t="shared" si="365"/>
        <v>4.3263605593260701</v>
      </c>
      <c r="AC766" s="10">
        <f t="shared" si="366"/>
        <v>4.2253605593260701</v>
      </c>
      <c r="AD766" s="3">
        <f t="shared" si="367"/>
        <v>612.81516451429593</v>
      </c>
      <c r="AI766" s="94">
        <f t="shared" si="368"/>
        <v>0.55799454602879073</v>
      </c>
    </row>
    <row r="767" spans="2:35">
      <c r="B767" s="39">
        <f t="shared" si="369"/>
        <v>739</v>
      </c>
      <c r="C767" s="42">
        <f t="shared" si="370"/>
        <v>15.949640287770032</v>
      </c>
      <c r="D767" s="10">
        <f t="shared" si="371"/>
        <v>2.0503597122302715</v>
      </c>
      <c r="E767" s="40">
        <f t="shared" si="372"/>
        <v>45.899280575539457</v>
      </c>
      <c r="F767" s="40">
        <f t="shared" si="373"/>
        <v>50</v>
      </c>
      <c r="G767" s="3">
        <f t="shared" si="374"/>
        <v>150.30215827338583</v>
      </c>
      <c r="H767" s="3">
        <f t="shared" si="375"/>
        <v>116.21860174682885</v>
      </c>
      <c r="I767">
        <f t="shared" si="360"/>
        <v>1.1621860174682886E-4</v>
      </c>
      <c r="J767" s="4">
        <f t="shared" si="376"/>
        <v>1654.6328348530064</v>
      </c>
      <c r="K767" s="40">
        <f t="shared" si="377"/>
        <v>14.237246103317148</v>
      </c>
      <c r="L767" s="40">
        <f t="shared" si="361"/>
        <v>0</v>
      </c>
      <c r="M767" s="10">
        <f t="shared" si="378"/>
        <v>4.3263605593260701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13.179629206225975</v>
      </c>
      <c r="Q767" s="42">
        <f t="shared" si="380"/>
        <v>1.1894312887988339</v>
      </c>
      <c r="R767" s="4">
        <f t="shared" si="381"/>
        <v>46422.711428056879</v>
      </c>
      <c r="S767">
        <f t="shared" si="362"/>
        <v>4.6422711428056877E-5</v>
      </c>
      <c r="T767" s="41">
        <f t="shared" si="363"/>
        <v>6.2116572745977419E-4</v>
      </c>
      <c r="U767" s="42">
        <f t="shared" si="382"/>
        <v>8.3307876793219465E-2</v>
      </c>
      <c r="V767" s="42">
        <f t="shared" si="383"/>
        <v>0.55663211041722926</v>
      </c>
      <c r="W767" s="42">
        <f t="shared" si="384"/>
        <v>0.55745112160566457</v>
      </c>
      <c r="X767" s="42">
        <f t="shared" si="385"/>
        <v>-8.1901118843530352E-4</v>
      </c>
      <c r="Y767" s="42">
        <f t="shared" si="359"/>
        <v>8.3748336377947735E-3</v>
      </c>
      <c r="Z767" s="10">
        <f t="shared" si="386"/>
        <v>13.48244641899873</v>
      </c>
      <c r="AA767">
        <f t="shared" si="364"/>
        <v>4322229.3526036115</v>
      </c>
      <c r="AB767" s="10">
        <f t="shared" si="365"/>
        <v>4.3222293526036113</v>
      </c>
      <c r="AC767" s="10">
        <f t="shared" si="366"/>
        <v>4.2212293526036113</v>
      </c>
      <c r="AD767" s="3">
        <f t="shared" si="367"/>
        <v>612.21600472858756</v>
      </c>
      <c r="AI767" s="94">
        <f t="shared" si="368"/>
        <v>0.55745112160566457</v>
      </c>
    </row>
    <row r="768" spans="2:35">
      <c r="B768" s="39">
        <f t="shared" si="369"/>
        <v>740</v>
      </c>
      <c r="C768" s="42">
        <f t="shared" si="370"/>
        <v>15.971223021582983</v>
      </c>
      <c r="D768" s="10">
        <f t="shared" si="371"/>
        <v>2.0287769784173229</v>
      </c>
      <c r="E768" s="40">
        <f t="shared" si="372"/>
        <v>45.942446043165354</v>
      </c>
      <c r="F768" s="40">
        <f t="shared" si="373"/>
        <v>50</v>
      </c>
      <c r="G768" s="3">
        <f t="shared" si="374"/>
        <v>150.17266187050814</v>
      </c>
      <c r="H768" s="3">
        <f t="shared" si="375"/>
        <v>116.21860174682885</v>
      </c>
      <c r="I768">
        <f t="shared" si="360"/>
        <v>1.1621860174682886E-4</v>
      </c>
      <c r="J768" s="4">
        <f t="shared" si="376"/>
        <v>1657.7464603239234</v>
      </c>
      <c r="K768" s="40">
        <f t="shared" si="377"/>
        <v>14.264037214413973</v>
      </c>
      <c r="L768" s="40">
        <f t="shared" si="361"/>
        <v>0</v>
      </c>
      <c r="M768" s="10">
        <f t="shared" si="378"/>
        <v>4.3222293526036113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13.175613246479314</v>
      </c>
      <c r="Q768" s="42">
        <f t="shared" si="380"/>
        <v>1.1910693707164794</v>
      </c>
      <c r="R768" s="4">
        <f t="shared" si="381"/>
        <v>45915.13341075147</v>
      </c>
      <c r="S768">
        <f t="shared" si="362"/>
        <v>4.5915133410751471E-5</v>
      </c>
      <c r="T768" s="41">
        <f t="shared" si="363"/>
        <v>6.216733054770795E-4</v>
      </c>
      <c r="U768" s="42">
        <f t="shared" si="382"/>
        <v>8.2397002662264046E-2</v>
      </c>
      <c r="V768" s="42">
        <f t="shared" si="383"/>
        <v>0.55606140397704829</v>
      </c>
      <c r="W768" s="42">
        <f t="shared" si="384"/>
        <v>0.55690609218422593</v>
      </c>
      <c r="X768" s="42">
        <f t="shared" si="385"/>
        <v>-8.4468820717764626E-4</v>
      </c>
      <c r="Y768" s="42">
        <f t="shared" si="359"/>
        <v>8.373449969316547E-3</v>
      </c>
      <c r="Z768" s="10">
        <f t="shared" si="386"/>
        <v>13.469212680590591</v>
      </c>
      <c r="AA768">
        <f t="shared" si="364"/>
        <v>4318085.991430345</v>
      </c>
      <c r="AB768" s="10">
        <f t="shared" si="365"/>
        <v>4.3180859914303449</v>
      </c>
      <c r="AC768" s="10">
        <f t="shared" si="366"/>
        <v>4.2170859914303449</v>
      </c>
      <c r="AD768" s="3">
        <f t="shared" si="367"/>
        <v>611.61508215088395</v>
      </c>
      <c r="AI768" s="94">
        <f t="shared" si="368"/>
        <v>0.55690609218422593</v>
      </c>
    </row>
    <row r="769" spans="2:35">
      <c r="B769" s="39">
        <f t="shared" si="369"/>
        <v>741</v>
      </c>
      <c r="C769" s="42">
        <f t="shared" si="370"/>
        <v>15.992805755395933</v>
      </c>
      <c r="D769" s="10">
        <f t="shared" si="371"/>
        <v>2.0071942446043742</v>
      </c>
      <c r="E769" s="40">
        <f t="shared" si="372"/>
        <v>45.985611510791252</v>
      </c>
      <c r="F769" s="40">
        <f t="shared" si="373"/>
        <v>50</v>
      </c>
      <c r="G769" s="3">
        <f t="shared" si="374"/>
        <v>150.04316546763044</v>
      </c>
      <c r="H769" s="3">
        <f t="shared" si="375"/>
        <v>116.21860174682885</v>
      </c>
      <c r="I769">
        <f t="shared" si="360"/>
        <v>1.1621860174682886E-4</v>
      </c>
      <c r="J769" s="4">
        <f t="shared" si="376"/>
        <v>1660.8630125930272</v>
      </c>
      <c r="K769" s="40">
        <f t="shared" si="377"/>
        <v>14.290853509071285</v>
      </c>
      <c r="L769" s="40">
        <f t="shared" si="361"/>
        <v>0</v>
      </c>
      <c r="M769" s="10">
        <f t="shared" si="378"/>
        <v>4.3180859914303449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13.171582844944082</v>
      </c>
      <c r="Q769" s="42">
        <f t="shared" si="380"/>
        <v>1.1927079538744052</v>
      </c>
      <c r="R769" s="4">
        <f t="shared" si="381"/>
        <v>45407.922653978218</v>
      </c>
      <c r="S769">
        <f t="shared" si="362"/>
        <v>4.5407922653978217E-5</v>
      </c>
      <c r="T769" s="41">
        <f t="shared" si="363"/>
        <v>6.2218051623385282E-4</v>
      </c>
      <c r="U769" s="42">
        <f t="shared" si="382"/>
        <v>8.1486787598696611E-2</v>
      </c>
      <c r="V769" s="42">
        <f t="shared" si="383"/>
        <v>0.55548908773092454</v>
      </c>
      <c r="W769" s="42">
        <f t="shared" si="384"/>
        <v>0.55635945922809693</v>
      </c>
      <c r="X769" s="42">
        <f t="shared" si="385"/>
        <v>-8.7037149717239526E-4</v>
      </c>
      <c r="Y769" s="42">
        <f t="shared" si="359"/>
        <v>8.3720237932401412E-3</v>
      </c>
      <c r="Z769" s="10">
        <f t="shared" si="386"/>
        <v>13.455940156913289</v>
      </c>
      <c r="AA769">
        <f t="shared" si="364"/>
        <v>4313930.4869478056</v>
      </c>
      <c r="AB769" s="10">
        <f t="shared" si="365"/>
        <v>4.3139304869478057</v>
      </c>
      <c r="AC769" s="10">
        <f t="shared" si="366"/>
        <v>4.2129304869478057</v>
      </c>
      <c r="AD769" s="3">
        <f t="shared" si="367"/>
        <v>611.01239839707114</v>
      </c>
      <c r="AI769" s="94">
        <f t="shared" si="368"/>
        <v>0.55635945922809693</v>
      </c>
    </row>
    <row r="770" spans="2:35">
      <c r="B770" s="39">
        <f t="shared" si="369"/>
        <v>742</v>
      </c>
      <c r="C770" s="42">
        <f t="shared" si="370"/>
        <v>16.014388489208883</v>
      </c>
      <c r="D770" s="10">
        <f t="shared" si="371"/>
        <v>1.9856115107914256</v>
      </c>
      <c r="E770" s="40">
        <f t="shared" si="372"/>
        <v>46.028776978417149</v>
      </c>
      <c r="F770" s="40">
        <f t="shared" si="373"/>
        <v>50</v>
      </c>
      <c r="G770" s="3">
        <f t="shared" si="374"/>
        <v>149.91366906475275</v>
      </c>
      <c r="H770" s="3">
        <f t="shared" si="375"/>
        <v>116.21860174682885</v>
      </c>
      <c r="I770">
        <f t="shared" si="360"/>
        <v>1.1621860174682886E-4</v>
      </c>
      <c r="J770" s="4">
        <f t="shared" si="376"/>
        <v>1663.9824916603177</v>
      </c>
      <c r="K770" s="40">
        <f t="shared" si="377"/>
        <v>14.317694987289082</v>
      </c>
      <c r="L770" s="40">
        <f t="shared" si="361"/>
        <v>0</v>
      </c>
      <c r="M770" s="10">
        <f t="shared" si="378"/>
        <v>4.3139304869478057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13.167537985058607</v>
      </c>
      <c r="Q770" s="42">
        <f t="shared" si="380"/>
        <v>1.1943470403792202</v>
      </c>
      <c r="R770" s="4">
        <f t="shared" si="381"/>
        <v>44901.080294766616</v>
      </c>
      <c r="S770">
        <f t="shared" si="362"/>
        <v>4.4901080294766613E-5</v>
      </c>
      <c r="T770" s="41">
        <f t="shared" si="363"/>
        <v>6.2268735859306445E-4</v>
      </c>
      <c r="U770" s="42">
        <f t="shared" si="382"/>
        <v>8.0577233642973423E-2</v>
      </c>
      <c r="V770" s="42">
        <f t="shared" si="383"/>
        <v>0.55491516344698866</v>
      </c>
      <c r="W770" s="42">
        <f t="shared" si="384"/>
        <v>0.55581122420717888</v>
      </c>
      <c r="X770" s="42">
        <f t="shared" si="385"/>
        <v>-8.9606076019022041E-4</v>
      </c>
      <c r="Y770" s="42">
        <f t="shared" si="359"/>
        <v>8.3705550721406199E-3</v>
      </c>
      <c r="Z770" s="10">
        <f t="shared" si="386"/>
        <v>13.442628883704227</v>
      </c>
      <c r="AA770">
        <f t="shared" si="364"/>
        <v>4309762.8503450416</v>
      </c>
      <c r="AB770" s="10">
        <f t="shared" si="365"/>
        <v>4.3097628503450416</v>
      </c>
      <c r="AC770" s="10">
        <f t="shared" si="366"/>
        <v>4.2087628503450416</v>
      </c>
      <c r="AD770" s="3">
        <f t="shared" si="367"/>
        <v>610.4079550899263</v>
      </c>
      <c r="AI770" s="94">
        <f t="shared" si="368"/>
        <v>0.55581122420717888</v>
      </c>
    </row>
    <row r="771" spans="2:35">
      <c r="B771" s="39">
        <f t="shared" si="369"/>
        <v>743</v>
      </c>
      <c r="C771" s="42">
        <f t="shared" si="370"/>
        <v>16.035971223021832</v>
      </c>
      <c r="D771" s="10">
        <f t="shared" si="371"/>
        <v>1.964028776978477</v>
      </c>
      <c r="E771" s="40">
        <f t="shared" si="372"/>
        <v>46.071942446043046</v>
      </c>
      <c r="F771" s="40">
        <f t="shared" si="373"/>
        <v>50</v>
      </c>
      <c r="G771" s="3">
        <f t="shared" si="374"/>
        <v>149.78417266187506</v>
      </c>
      <c r="H771" s="3">
        <f t="shared" si="375"/>
        <v>116.21860174682885</v>
      </c>
      <c r="I771">
        <f t="shared" si="360"/>
        <v>1.1621860174682886E-4</v>
      </c>
      <c r="J771" s="4">
        <f t="shared" si="376"/>
        <v>1667.1048975257945</v>
      </c>
      <c r="K771" s="40">
        <f t="shared" si="377"/>
        <v>14.344561649067364</v>
      </c>
      <c r="L771" s="40">
        <f t="shared" si="361"/>
        <v>0</v>
      </c>
      <c r="M771" s="10">
        <f t="shared" si="378"/>
        <v>4.3097628503450416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13.163478650182059</v>
      </c>
      <c r="Q771" s="42">
        <f t="shared" si="380"/>
        <v>1.1959866323432069</v>
      </c>
      <c r="R771" s="4">
        <f t="shared" si="381"/>
        <v>44394.607470146242</v>
      </c>
      <c r="S771">
        <f t="shared" si="362"/>
        <v>4.4394607470146243E-5</v>
      </c>
      <c r="T771" s="41">
        <f t="shared" si="363"/>
        <v>6.2319383141768477E-4</v>
      </c>
      <c r="U771" s="42">
        <f t="shared" si="382"/>
        <v>7.9668342835550937E-2</v>
      </c>
      <c r="V771" s="42">
        <f t="shared" si="383"/>
        <v>0.55433963290020016</v>
      </c>
      <c r="W771" s="42">
        <f t="shared" si="384"/>
        <v>0.55526138859764063</v>
      </c>
      <c r="X771" s="42">
        <f t="shared" si="385"/>
        <v>-9.2175569744046282E-4</v>
      </c>
      <c r="Y771" s="42">
        <f t="shared" si="359"/>
        <v>8.3690437689063375E-3</v>
      </c>
      <c r="Z771" s="10">
        <f t="shared" si="386"/>
        <v>13.429278896852772</v>
      </c>
      <c r="AA771">
        <f t="shared" si="364"/>
        <v>4305583.0928586833</v>
      </c>
      <c r="AB771" s="10">
        <f t="shared" si="365"/>
        <v>4.3055830928586829</v>
      </c>
      <c r="AC771" s="10">
        <f t="shared" si="366"/>
        <v>4.2045830928586829</v>
      </c>
      <c r="AD771" s="3">
        <f t="shared" si="367"/>
        <v>609.80175385912742</v>
      </c>
      <c r="AI771" s="94">
        <f t="shared" si="368"/>
        <v>0.55526138859764063</v>
      </c>
    </row>
    <row r="772" spans="2:35">
      <c r="B772" s="39">
        <f t="shared" si="369"/>
        <v>744</v>
      </c>
      <c r="C772" s="42">
        <f t="shared" si="370"/>
        <v>16.057553956834781</v>
      </c>
      <c r="D772" s="10">
        <f t="shared" si="371"/>
        <v>1.9424460431655284</v>
      </c>
      <c r="E772" s="40">
        <f t="shared" si="372"/>
        <v>46.115107913668943</v>
      </c>
      <c r="F772" s="40">
        <f t="shared" si="373"/>
        <v>50</v>
      </c>
      <c r="G772" s="3">
        <f t="shared" si="374"/>
        <v>149.65467625899737</v>
      </c>
      <c r="H772" s="3">
        <f t="shared" si="375"/>
        <v>116.21860174682885</v>
      </c>
      <c r="I772">
        <f t="shared" si="360"/>
        <v>1.1621860174682886E-4</v>
      </c>
      <c r="J772" s="4">
        <f t="shared" si="376"/>
        <v>1670.2302301894583</v>
      </c>
      <c r="K772" s="40">
        <f t="shared" si="377"/>
        <v>14.371453494406135</v>
      </c>
      <c r="L772" s="40">
        <f t="shared" si="361"/>
        <v>0</v>
      </c>
      <c r="M772" s="10">
        <f t="shared" si="378"/>
        <v>4.3055830928586829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13.15940482359408</v>
      </c>
      <c r="Q772" s="42">
        <f t="shared" si="380"/>
        <v>1.1976267318843543</v>
      </c>
      <c r="R772" s="4">
        <f t="shared" si="381"/>
        <v>43888.505317146548</v>
      </c>
      <c r="S772">
        <f t="shared" si="362"/>
        <v>4.3888505317146549E-5</v>
      </c>
      <c r="T772" s="41">
        <f t="shared" si="363"/>
        <v>6.2369993357068443E-4</v>
      </c>
      <c r="U772" s="42">
        <f t="shared" si="382"/>
        <v>7.8760117216885334E-2</v>
      </c>
      <c r="V772" s="42">
        <f t="shared" si="383"/>
        <v>0.55376249787266596</v>
      </c>
      <c r="W772" s="42">
        <f t="shared" si="384"/>
        <v>0.55470995388192923</v>
      </c>
      <c r="X772" s="42">
        <f t="shared" si="385"/>
        <v>-9.4745600926327E-4</v>
      </c>
      <c r="Y772" s="42">
        <f t="shared" si="359"/>
        <v>8.3674898467402878E-3</v>
      </c>
      <c r="Z772" s="10">
        <f t="shared" si="386"/>
        <v>13.415890232401305</v>
      </c>
      <c r="AA772">
        <f t="shared" si="364"/>
        <v>4301391.2257732665</v>
      </c>
      <c r="AB772" s="10">
        <f t="shared" si="365"/>
        <v>4.3013912257732665</v>
      </c>
      <c r="AC772" s="10">
        <f t="shared" si="366"/>
        <v>4.2003912257732665</v>
      </c>
      <c r="AD772" s="3">
        <f t="shared" si="367"/>
        <v>609.19379634130041</v>
      </c>
      <c r="AI772" s="94">
        <f t="shared" si="368"/>
        <v>0.55470995388192923</v>
      </c>
    </row>
    <row r="773" spans="2:35">
      <c r="B773" s="39">
        <f t="shared" si="369"/>
        <v>745</v>
      </c>
      <c r="C773" s="42">
        <f t="shared" si="370"/>
        <v>16.079136690647729</v>
      </c>
      <c r="D773" s="10">
        <f t="shared" si="371"/>
        <v>1.9208633093525798</v>
      </c>
      <c r="E773" s="40">
        <f t="shared" si="372"/>
        <v>46.15827338129484</v>
      </c>
      <c r="F773" s="40">
        <f t="shared" si="373"/>
        <v>50</v>
      </c>
      <c r="G773" s="3">
        <f t="shared" si="374"/>
        <v>149.52517985611968</v>
      </c>
      <c r="H773" s="3">
        <f t="shared" si="375"/>
        <v>116.21860174682885</v>
      </c>
      <c r="I773">
        <f t="shared" si="360"/>
        <v>1.1621860174682886E-4</v>
      </c>
      <c r="J773" s="4">
        <f t="shared" si="376"/>
        <v>1673.3584896513087</v>
      </c>
      <c r="K773" s="40">
        <f t="shared" si="377"/>
        <v>14.398370523305388</v>
      </c>
      <c r="L773" s="40">
        <f t="shared" si="361"/>
        <v>0</v>
      </c>
      <c r="M773" s="10">
        <f t="shared" si="378"/>
        <v>4.3013912257732665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13.155316488494671</v>
      </c>
      <c r="Q773" s="42">
        <f t="shared" si="380"/>
        <v>1.1992673411263917</v>
      </c>
      <c r="R773" s="4">
        <f t="shared" si="381"/>
        <v>43382.774972797102</v>
      </c>
      <c r="S773">
        <f t="shared" si="362"/>
        <v>4.3382774972797102E-5</v>
      </c>
      <c r="T773" s="41">
        <f t="shared" si="363"/>
        <v>6.2420566391503392E-4</v>
      </c>
      <c r="U773" s="42">
        <f t="shared" si="382"/>
        <v>7.7852558827433041E-2</v>
      </c>
      <c r="V773" s="42">
        <f t="shared" si="383"/>
        <v>0.55318376015318793</v>
      </c>
      <c r="W773" s="42">
        <f t="shared" si="384"/>
        <v>0.55415692154881158</v>
      </c>
      <c r="X773" s="42">
        <f t="shared" si="385"/>
        <v>-9.7316139562364512E-4</v>
      </c>
      <c r="Y773" s="42">
        <f t="shared" si="359"/>
        <v>8.365893269160634E-3</v>
      </c>
      <c r="Z773" s="10">
        <f t="shared" si="386"/>
        <v>13.402462926544974</v>
      </c>
      <c r="AA773">
        <f t="shared" si="364"/>
        <v>4297187.2604211578</v>
      </c>
      <c r="AB773" s="10">
        <f t="shared" si="365"/>
        <v>4.2971872604211576</v>
      </c>
      <c r="AC773" s="10">
        <f t="shared" si="366"/>
        <v>4.1961872604211576</v>
      </c>
      <c r="AD773" s="3">
        <f t="shared" si="367"/>
        <v>608.5840841800084</v>
      </c>
      <c r="AI773" s="94">
        <f t="shared" si="368"/>
        <v>0.55415692154881158</v>
      </c>
    </row>
    <row r="774" spans="2:35">
      <c r="B774" s="39">
        <f t="shared" si="369"/>
        <v>746</v>
      </c>
      <c r="C774" s="42">
        <f t="shared" si="370"/>
        <v>16.100719424460678</v>
      </c>
      <c r="D774" s="10">
        <f t="shared" si="371"/>
        <v>1.8992805755396311</v>
      </c>
      <c r="E774" s="40">
        <f t="shared" si="372"/>
        <v>46.201438848920738</v>
      </c>
      <c r="F774" s="40">
        <f t="shared" si="373"/>
        <v>50</v>
      </c>
      <c r="G774" s="3">
        <f t="shared" si="374"/>
        <v>149.39568345324199</v>
      </c>
      <c r="H774" s="3">
        <f t="shared" si="375"/>
        <v>116.21860174682885</v>
      </c>
      <c r="I774">
        <f t="shared" si="360"/>
        <v>1.1621860174682886E-4</v>
      </c>
      <c r="J774" s="4">
        <f t="shared" si="376"/>
        <v>1676.4896759113458</v>
      </c>
      <c r="K774" s="40">
        <f t="shared" si="377"/>
        <v>14.425312735765129</v>
      </c>
      <c r="L774" s="40">
        <f t="shared" si="361"/>
        <v>0</v>
      </c>
      <c r="M774" s="10">
        <f t="shared" si="378"/>
        <v>4.2971872604211576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13.151213628003664</v>
      </c>
      <c r="Q774" s="42">
        <f t="shared" si="380"/>
        <v>1.200908462198822</v>
      </c>
      <c r="R774" s="4">
        <f t="shared" si="381"/>
        <v>42877.417574127372</v>
      </c>
      <c r="S774">
        <f t="shared" si="362"/>
        <v>4.2877417574127372E-5</v>
      </c>
      <c r="T774" s="41">
        <f t="shared" si="363"/>
        <v>6.2471102131370364E-4</v>
      </c>
      <c r="U774" s="42">
        <f t="shared" si="382"/>
        <v>7.694566970765028E-2</v>
      </c>
      <c r="V774" s="42">
        <f t="shared" si="383"/>
        <v>0.55260342153779374</v>
      </c>
      <c r="W774" s="42">
        <f t="shared" si="384"/>
        <v>0.55360229309336484</v>
      </c>
      <c r="X774" s="42">
        <f t="shared" si="385"/>
        <v>-9.9887155557110141E-4</v>
      </c>
      <c r="Y774" s="42">
        <f t="shared" si="359"/>
        <v>8.3642540000021352E-3</v>
      </c>
      <c r="Z774" s="10">
        <f t="shared" si="386"/>
        <v>13.388997015632862</v>
      </c>
      <c r="AA774">
        <f t="shared" si="364"/>
        <v>4292971.2081829198</v>
      </c>
      <c r="AB774" s="10">
        <f t="shared" si="365"/>
        <v>4.2929712081829194</v>
      </c>
      <c r="AC774" s="10">
        <f t="shared" si="366"/>
        <v>4.1919712081829195</v>
      </c>
      <c r="AD774" s="3">
        <f t="shared" si="367"/>
        <v>607.97261902580408</v>
      </c>
      <c r="AI774" s="94">
        <f t="shared" si="368"/>
        <v>0.55360229309336484</v>
      </c>
    </row>
    <row r="775" spans="2:35">
      <c r="B775" s="39">
        <f t="shared" si="369"/>
        <v>747</v>
      </c>
      <c r="C775" s="42">
        <f t="shared" si="370"/>
        <v>16.122302158273627</v>
      </c>
      <c r="D775" s="10">
        <f t="shared" si="371"/>
        <v>1.8776978417266825</v>
      </c>
      <c r="E775" s="40">
        <f t="shared" si="372"/>
        <v>46.244604316546635</v>
      </c>
      <c r="F775" s="40">
        <f t="shared" si="373"/>
        <v>50</v>
      </c>
      <c r="G775" s="3">
        <f t="shared" si="374"/>
        <v>149.26618705036429</v>
      </c>
      <c r="H775" s="3">
        <f t="shared" si="375"/>
        <v>116.21860174682885</v>
      </c>
      <c r="I775">
        <f t="shared" si="360"/>
        <v>1.1621860174682886E-4</v>
      </c>
      <c r="J775" s="4">
        <f t="shared" si="376"/>
        <v>1679.6237889695694</v>
      </c>
      <c r="K775" s="40">
        <f t="shared" si="377"/>
        <v>14.452280131785356</v>
      </c>
      <c r="L775" s="40">
        <f t="shared" si="361"/>
        <v>0</v>
      </c>
      <c r="M775" s="10">
        <f t="shared" si="378"/>
        <v>4.2929712081829194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13.147096225160631</v>
      </c>
      <c r="Q775" s="42">
        <f t="shared" si="380"/>
        <v>1.2025500972369565</v>
      </c>
      <c r="R775" s="4">
        <f t="shared" si="381"/>
        <v>42372.434258166897</v>
      </c>
      <c r="S775">
        <f t="shared" si="362"/>
        <v>4.2372434258166895E-5</v>
      </c>
      <c r="T775" s="41">
        <f t="shared" si="363"/>
        <v>6.2521600462966411E-4</v>
      </c>
      <c r="U775" s="42">
        <f t="shared" si="382"/>
        <v>7.6039451897993396E-2</v>
      </c>
      <c r="V775" s="42">
        <f t="shared" si="383"/>
        <v>0.55202148382911342</v>
      </c>
      <c r="W775" s="42">
        <f t="shared" si="384"/>
        <v>0.55304607001702488</v>
      </c>
      <c r="X775" s="42">
        <f t="shared" si="385"/>
        <v>-1.0245861879114582E-3</v>
      </c>
      <c r="Y775" s="42">
        <f t="shared" si="359"/>
        <v>8.3625720034164706E-3</v>
      </c>
      <c r="Z775" s="10">
        <f t="shared" si="386"/>
        <v>13.375492536167393</v>
      </c>
      <c r="AA775">
        <f t="shared" si="364"/>
        <v>4288743.0804871228</v>
      </c>
      <c r="AB775" s="10">
        <f t="shared" si="365"/>
        <v>4.2887430804871229</v>
      </c>
      <c r="AC775" s="10">
        <f t="shared" si="366"/>
        <v>4.187743080487123</v>
      </c>
      <c r="AD775" s="3">
        <f t="shared" si="367"/>
        <v>607.35940253620345</v>
      </c>
      <c r="AI775" s="94">
        <f t="shared" si="368"/>
        <v>0.55304607001702488</v>
      </c>
    </row>
    <row r="776" spans="2:35">
      <c r="B776" s="39">
        <f t="shared" si="369"/>
        <v>748</v>
      </c>
      <c r="C776" s="42">
        <f t="shared" si="370"/>
        <v>16.143884892086575</v>
      </c>
      <c r="D776" s="10">
        <f t="shared" si="371"/>
        <v>1.8561151079137339</v>
      </c>
      <c r="E776" s="40">
        <f t="shared" si="372"/>
        <v>46.287769784172532</v>
      </c>
      <c r="F776" s="40">
        <f t="shared" si="373"/>
        <v>50</v>
      </c>
      <c r="G776" s="3">
        <f t="shared" si="374"/>
        <v>149.1366906474866</v>
      </c>
      <c r="H776" s="3">
        <f t="shared" si="375"/>
        <v>116.21860174682885</v>
      </c>
      <c r="I776">
        <f t="shared" si="360"/>
        <v>1.1621860174682886E-4</v>
      </c>
      <c r="J776" s="4">
        <f t="shared" si="376"/>
        <v>1682.7608288259798</v>
      </c>
      <c r="K776" s="40">
        <f t="shared" si="377"/>
        <v>14.479272711366068</v>
      </c>
      <c r="L776" s="40">
        <f t="shared" si="361"/>
        <v>0</v>
      </c>
      <c r="M776" s="10">
        <f t="shared" si="378"/>
        <v>4.2887430804871229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13.142964262924281</v>
      </c>
      <c r="Q776" s="42">
        <f t="shared" si="380"/>
        <v>1.2041922483819485</v>
      </c>
      <c r="R776" s="4">
        <f t="shared" si="381"/>
        <v>41867.826161945159</v>
      </c>
      <c r="S776">
        <f t="shared" si="362"/>
        <v>4.1867826161945161E-5</v>
      </c>
      <c r="T776" s="41">
        <f t="shared" si="363"/>
        <v>6.2572061272588584E-4</v>
      </c>
      <c r="U776" s="42">
        <f t="shared" si="382"/>
        <v>7.5133907438918665E-2</v>
      </c>
      <c r="V776" s="42">
        <f t="shared" si="383"/>
        <v>0.55143794883700725</v>
      </c>
      <c r="W776" s="42">
        <f t="shared" si="384"/>
        <v>0.55248825382756106</v>
      </c>
      <c r="X776" s="42">
        <f t="shared" si="385"/>
        <v>-1.0503049905538075E-3</v>
      </c>
      <c r="Y776" s="42">
        <f t="shared" si="359"/>
        <v>8.3608472438736411E-3</v>
      </c>
      <c r="Z776" s="10">
        <f t="shared" si="386"/>
        <v>13.361949524805475</v>
      </c>
      <c r="AA776">
        <f t="shared" si="364"/>
        <v>4284502.8888107054</v>
      </c>
      <c r="AB776" s="10">
        <f t="shared" si="365"/>
        <v>4.2845028888107057</v>
      </c>
      <c r="AC776" s="10">
        <f t="shared" si="366"/>
        <v>4.1835028888107058</v>
      </c>
      <c r="AD776" s="3">
        <f t="shared" si="367"/>
        <v>606.74443637573688</v>
      </c>
      <c r="AI776" s="94">
        <f t="shared" si="368"/>
        <v>0.55248825382756106</v>
      </c>
    </row>
    <row r="777" spans="2:35">
      <c r="B777" s="39">
        <f t="shared" si="369"/>
        <v>749</v>
      </c>
      <c r="C777" s="42">
        <f t="shared" si="370"/>
        <v>16.165467625899524</v>
      </c>
      <c r="D777" s="10">
        <f t="shared" si="371"/>
        <v>1.8345323741007853</v>
      </c>
      <c r="E777" s="40">
        <f t="shared" si="372"/>
        <v>46.330935251798429</v>
      </c>
      <c r="F777" s="40">
        <f t="shared" si="373"/>
        <v>50</v>
      </c>
      <c r="G777" s="3">
        <f t="shared" si="374"/>
        <v>149.00719424460891</v>
      </c>
      <c r="H777" s="3">
        <f t="shared" si="375"/>
        <v>116.21860174682885</v>
      </c>
      <c r="I777">
        <f t="shared" si="360"/>
        <v>1.1621860174682886E-4</v>
      </c>
      <c r="J777" s="4">
        <f t="shared" si="376"/>
        <v>1685.900795480577</v>
      </c>
      <c r="K777" s="40">
        <f t="shared" si="377"/>
        <v>14.506290474507267</v>
      </c>
      <c r="L777" s="40">
        <f t="shared" si="361"/>
        <v>0</v>
      </c>
      <c r="M777" s="10">
        <f t="shared" si="378"/>
        <v>4.2845028888107057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13.138817724172316</v>
      </c>
      <c r="Q777" s="42">
        <f t="shared" si="380"/>
        <v>1.2058349177808276</v>
      </c>
      <c r="R777" s="4">
        <f t="shared" si="381"/>
        <v>41363.594422491668</v>
      </c>
      <c r="S777">
        <f t="shared" si="362"/>
        <v>4.1363594422491667E-5</v>
      </c>
      <c r="T777" s="41">
        <f t="shared" si="363"/>
        <v>6.2622484446533933E-4</v>
      </c>
      <c r="U777" s="42">
        <f t="shared" si="382"/>
        <v>7.4229038370882419E-2</v>
      </c>
      <c r="V777" s="42">
        <f t="shared" si="383"/>
        <v>0.55085281837823008</v>
      </c>
      <c r="W777" s="42">
        <f t="shared" si="384"/>
        <v>0.55192884603912407</v>
      </c>
      <c r="X777" s="42">
        <f t="shared" si="385"/>
        <v>-1.0760276608939856E-3</v>
      </c>
      <c r="Y777" s="42">
        <f t="shared" si="359"/>
        <v>8.3590796861627431E-3</v>
      </c>
      <c r="Z777" s="10">
        <f t="shared" si="386"/>
        <v>13.348368018358631</v>
      </c>
      <c r="AA777">
        <f t="shared" si="364"/>
        <v>4280250.6446790174</v>
      </c>
      <c r="AB777" s="10">
        <f t="shared" si="365"/>
        <v>4.2802506446790174</v>
      </c>
      <c r="AC777" s="10">
        <f t="shared" si="366"/>
        <v>4.1792506446790174</v>
      </c>
      <c r="AD777" s="3">
        <f t="shared" si="367"/>
        <v>606.12772221595606</v>
      </c>
      <c r="AI777" s="94">
        <f t="shared" si="368"/>
        <v>0.55192884603912407</v>
      </c>
    </row>
    <row r="778" spans="2:35">
      <c r="B778" s="39">
        <f t="shared" si="369"/>
        <v>750</v>
      </c>
      <c r="C778" s="42">
        <f t="shared" si="370"/>
        <v>16.187050359712472</v>
      </c>
      <c r="D778" s="10">
        <f t="shared" si="371"/>
        <v>1.8129496402878367</v>
      </c>
      <c r="E778" s="40">
        <f t="shared" si="372"/>
        <v>46.374100719424327</v>
      </c>
      <c r="F778" s="40">
        <f t="shared" si="373"/>
        <v>50</v>
      </c>
      <c r="G778" s="3">
        <f t="shared" si="374"/>
        <v>148.87769784173122</v>
      </c>
      <c r="H778" s="3">
        <f t="shared" si="375"/>
        <v>116.21860174682885</v>
      </c>
      <c r="I778">
        <f t="shared" si="360"/>
        <v>1.1621860174682886E-4</v>
      </c>
      <c r="J778" s="4">
        <f t="shared" si="376"/>
        <v>1689.0436889333605</v>
      </c>
      <c r="K778" s="40">
        <f t="shared" si="377"/>
        <v>14.533333421208949</v>
      </c>
      <c r="L778" s="40">
        <f t="shared" si="361"/>
        <v>0</v>
      </c>
      <c r="M778" s="10">
        <f t="shared" si="378"/>
        <v>4.2802506446790174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13.134656591701059</v>
      </c>
      <c r="Q778" s="42">
        <f t="shared" si="380"/>
        <v>1.2074781075865351</v>
      </c>
      <c r="R778" s="4">
        <f t="shared" si="381"/>
        <v>40859.74017683597</v>
      </c>
      <c r="S778">
        <f t="shared" si="362"/>
        <v>4.085974017683597E-5</v>
      </c>
      <c r="T778" s="41">
        <f t="shared" si="363"/>
        <v>6.267286987109951E-4</v>
      </c>
      <c r="U778" s="42">
        <f t="shared" si="382"/>
        <v>7.332484673434099E-2</v>
      </c>
      <c r="V778" s="42">
        <f t="shared" si="383"/>
        <v>0.55026609427640161</v>
      </c>
      <c r="W778" s="42">
        <f t="shared" si="384"/>
        <v>0.55136784817225126</v>
      </c>
      <c r="X778" s="42">
        <f t="shared" si="385"/>
        <v>-1.1017538958496553E-3</v>
      </c>
      <c r="Y778" s="42">
        <f t="shared" si="359"/>
        <v>8.3572692953926848E-3</v>
      </c>
      <c r="Z778" s="10">
        <f t="shared" si="386"/>
        <v>13.334748053793037</v>
      </c>
      <c r="AA778">
        <f t="shared" si="364"/>
        <v>4275986.3596658241</v>
      </c>
      <c r="AB778" s="10">
        <f t="shared" si="365"/>
        <v>4.2759863596658239</v>
      </c>
      <c r="AC778" s="10">
        <f t="shared" si="366"/>
        <v>4.1749863596658239</v>
      </c>
      <c r="AD778" s="3">
        <f t="shared" si="367"/>
        <v>605.50926173543496</v>
      </c>
      <c r="AI778" s="94">
        <f t="shared" si="368"/>
        <v>0.55136784817225126</v>
      </c>
    </row>
    <row r="779" spans="2:35">
      <c r="B779" s="39">
        <f t="shared" si="369"/>
        <v>751</v>
      </c>
      <c r="C779" s="42">
        <f t="shared" si="370"/>
        <v>16.208633093525421</v>
      </c>
      <c r="D779" s="10">
        <f t="shared" si="371"/>
        <v>1.7913669064748881</v>
      </c>
      <c r="E779" s="40">
        <f t="shared" si="372"/>
        <v>46.417266187050224</v>
      </c>
      <c r="F779" s="40">
        <f t="shared" si="373"/>
        <v>50</v>
      </c>
      <c r="G779" s="3">
        <f t="shared" si="374"/>
        <v>148.74820143885353</v>
      </c>
      <c r="H779" s="3">
        <f t="shared" si="375"/>
        <v>116.21860174682885</v>
      </c>
      <c r="I779">
        <f t="shared" si="360"/>
        <v>1.1621860174682886E-4</v>
      </c>
      <c r="J779" s="4">
        <f t="shared" si="376"/>
        <v>1692.1895091843312</v>
      </c>
      <c r="K779" s="40">
        <f t="shared" si="377"/>
        <v>14.560401551471122</v>
      </c>
      <c r="L779" s="40">
        <f t="shared" si="361"/>
        <v>0</v>
      </c>
      <c r="M779" s="10">
        <f t="shared" si="378"/>
        <v>4.2759863596658239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13.130480848224986</v>
      </c>
      <c r="Q779" s="42">
        <f t="shared" si="380"/>
        <v>1.2091218199579572</v>
      </c>
      <c r="R779" s="4">
        <f t="shared" si="381"/>
        <v>40356.264562007527</v>
      </c>
      <c r="S779">
        <f t="shared" si="362"/>
        <v>4.0356264562007526E-5</v>
      </c>
      <c r="T779" s="41">
        <f t="shared" si="363"/>
        <v>6.2723217432582344E-4</v>
      </c>
      <c r="U779" s="42">
        <f t="shared" si="382"/>
        <v>7.2421334569750598E-2</v>
      </c>
      <c r="V779" s="42">
        <f t="shared" si="383"/>
        <v>0.54967777836257092</v>
      </c>
      <c r="W779" s="42">
        <f t="shared" si="384"/>
        <v>0.55080526175386746</v>
      </c>
      <c r="X779" s="42">
        <f t="shared" si="385"/>
        <v>-1.1274833912965354E-3</v>
      </c>
      <c r="Y779" s="42">
        <f t="shared" si="359"/>
        <v>8.3554160369938377E-3</v>
      </c>
      <c r="Z779" s="10">
        <f t="shared" si="386"/>
        <v>13.321089668231073</v>
      </c>
      <c r="AA779">
        <f t="shared" si="364"/>
        <v>4271710.0453938022</v>
      </c>
      <c r="AB779" s="10">
        <f t="shared" si="365"/>
        <v>4.2717100453938022</v>
      </c>
      <c r="AC779" s="10">
        <f t="shared" si="366"/>
        <v>4.1707100453938022</v>
      </c>
      <c r="AD779" s="3">
        <f t="shared" si="367"/>
        <v>604.88905661984074</v>
      </c>
      <c r="AI779" s="94">
        <f t="shared" si="368"/>
        <v>0.55080526175386746</v>
      </c>
    </row>
    <row r="780" spans="2:35">
      <c r="B780" s="39">
        <f t="shared" si="369"/>
        <v>752</v>
      </c>
      <c r="C780" s="42">
        <f t="shared" si="370"/>
        <v>16.23021582733837</v>
      </c>
      <c r="D780" s="10">
        <f t="shared" si="371"/>
        <v>1.7697841726619394</v>
      </c>
      <c r="E780" s="40">
        <f t="shared" si="372"/>
        <v>46.460431654676121</v>
      </c>
      <c r="F780" s="40">
        <f t="shared" si="373"/>
        <v>50</v>
      </c>
      <c r="G780" s="3">
        <f t="shared" si="374"/>
        <v>148.61870503597584</v>
      </c>
      <c r="H780" s="3">
        <f t="shared" si="375"/>
        <v>116.21860174682885</v>
      </c>
      <c r="I780">
        <f t="shared" si="360"/>
        <v>1.1621860174682886E-4</v>
      </c>
      <c r="J780" s="4">
        <f t="shared" si="376"/>
        <v>1695.338256233488</v>
      </c>
      <c r="K780" s="40">
        <f t="shared" si="377"/>
        <v>14.587494865293774</v>
      </c>
      <c r="L780" s="40">
        <f t="shared" si="361"/>
        <v>0</v>
      </c>
      <c r="M780" s="10">
        <f t="shared" si="378"/>
        <v>4.2717100453938022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13.126290476376743</v>
      </c>
      <c r="Q780" s="42">
        <f t="shared" si="380"/>
        <v>1.2107660570599619</v>
      </c>
      <c r="R780" s="4">
        <f t="shared" si="381"/>
        <v>39853.168715035928</v>
      </c>
      <c r="S780">
        <f t="shared" si="362"/>
        <v>3.9853168715035926E-5</v>
      </c>
      <c r="T780" s="41">
        <f t="shared" si="363"/>
        <v>6.2773527017279509E-4</v>
      </c>
      <c r="U780" s="42">
        <f t="shared" si="382"/>
        <v>7.1518503917567727E-2</v>
      </c>
      <c r="V780" s="42">
        <f t="shared" si="383"/>
        <v>0.54908787247418733</v>
      </c>
      <c r="W780" s="42">
        <f t="shared" si="384"/>
        <v>0.55024108831735086</v>
      </c>
      <c r="X780" s="42">
        <f t="shared" si="385"/>
        <v>-1.1532158431635242E-3</v>
      </c>
      <c r="Y780" s="42">
        <f t="shared" si="359"/>
        <v>8.3535198767178895E-3</v>
      </c>
      <c r="Z780" s="10">
        <f t="shared" si="386"/>
        <v>13.307392898949962</v>
      </c>
      <c r="AA780">
        <f t="shared" si="364"/>
        <v>4267421.7135341037</v>
      </c>
      <c r="AB780" s="10">
        <f t="shared" si="365"/>
        <v>4.2674217135341035</v>
      </c>
      <c r="AC780" s="10">
        <f t="shared" si="366"/>
        <v>4.1664217135341035</v>
      </c>
      <c r="AD780" s="3">
        <f t="shared" si="367"/>
        <v>604.26710856187151</v>
      </c>
      <c r="AI780" s="94">
        <f t="shared" si="368"/>
        <v>0.55024108831735086</v>
      </c>
    </row>
    <row r="781" spans="2:35">
      <c r="B781" s="39">
        <f t="shared" si="369"/>
        <v>753</v>
      </c>
      <c r="C781" s="42">
        <f t="shared" si="370"/>
        <v>16.251798561151318</v>
      </c>
      <c r="D781" s="10">
        <f t="shared" si="371"/>
        <v>1.7482014388489908</v>
      </c>
      <c r="E781" s="40">
        <f t="shared" si="372"/>
        <v>46.503597122302018</v>
      </c>
      <c r="F781" s="40">
        <f t="shared" si="373"/>
        <v>50</v>
      </c>
      <c r="G781" s="3">
        <f t="shared" si="374"/>
        <v>148.48920863309814</v>
      </c>
      <c r="H781" s="3">
        <f t="shared" si="375"/>
        <v>116.21860174682885</v>
      </c>
      <c r="I781">
        <f t="shared" si="360"/>
        <v>1.1621860174682886E-4</v>
      </c>
      <c r="J781" s="4">
        <f t="shared" si="376"/>
        <v>1698.4899300808318</v>
      </c>
      <c r="K781" s="40">
        <f t="shared" si="377"/>
        <v>14.614613362676916</v>
      </c>
      <c r="L781" s="40">
        <f t="shared" si="361"/>
        <v>0</v>
      </c>
      <c r="M781" s="10">
        <f t="shared" si="378"/>
        <v>4.2674217135341035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13.122085458706275</v>
      </c>
      <c r="Q781" s="42">
        <f t="shared" si="380"/>
        <v>1.2124108210634328</v>
      </c>
      <c r="R781" s="4">
        <f t="shared" si="381"/>
        <v>39350.453772950612</v>
      </c>
      <c r="S781">
        <f t="shared" si="362"/>
        <v>3.9350453772950612E-5</v>
      </c>
      <c r="T781" s="41">
        <f t="shared" si="363"/>
        <v>6.2823798511488043E-4</v>
      </c>
      <c r="U781" s="42">
        <f t="shared" si="382"/>
        <v>7.0616356818248516E-2</v>
      </c>
      <c r="V781" s="42">
        <f t="shared" si="383"/>
        <v>0.54849637845638</v>
      </c>
      <c r="W781" s="42">
        <f t="shared" si="384"/>
        <v>0.54967532940247443</v>
      </c>
      <c r="X781" s="42">
        <f t="shared" si="385"/>
        <v>-1.178950946094437E-3</v>
      </c>
      <c r="Y781" s="42">
        <f t="shared" si="359"/>
        <v>8.3515807806398955E-3</v>
      </c>
      <c r="Z781" s="10">
        <f t="shared" si="386"/>
        <v>13.293657783383974</v>
      </c>
      <c r="AA781">
        <f t="shared" si="364"/>
        <v>4263121.3758070543</v>
      </c>
      <c r="AB781" s="10">
        <f t="shared" si="365"/>
        <v>4.2631213758070547</v>
      </c>
      <c r="AC781" s="10">
        <f t="shared" si="366"/>
        <v>4.1621213758070548</v>
      </c>
      <c r="AD781" s="3">
        <f t="shared" si="367"/>
        <v>603.64341926135671</v>
      </c>
      <c r="AI781" s="94">
        <f t="shared" si="368"/>
        <v>0.54967532940247443</v>
      </c>
    </row>
    <row r="782" spans="2:35">
      <c r="B782" s="39">
        <f t="shared" si="369"/>
        <v>754</v>
      </c>
      <c r="C782" s="42">
        <f t="shared" si="370"/>
        <v>16.273381294964267</v>
      </c>
      <c r="D782" s="10">
        <f t="shared" si="371"/>
        <v>1.7266187050360422</v>
      </c>
      <c r="E782" s="40">
        <f t="shared" si="372"/>
        <v>46.546762589927916</v>
      </c>
      <c r="F782" s="40">
        <f t="shared" si="373"/>
        <v>50</v>
      </c>
      <c r="G782" s="3">
        <f t="shared" si="374"/>
        <v>148.35971223022045</v>
      </c>
      <c r="H782" s="3">
        <f t="shared" si="375"/>
        <v>116.21860174682885</v>
      </c>
      <c r="I782">
        <f t="shared" si="360"/>
        <v>1.1621860174682886E-4</v>
      </c>
      <c r="J782" s="4">
        <f t="shared" si="376"/>
        <v>1701.6445307263621</v>
      </c>
      <c r="K782" s="40">
        <f t="shared" si="377"/>
        <v>14.641757043620542</v>
      </c>
      <c r="L782" s="40">
        <f t="shared" si="361"/>
        <v>0</v>
      </c>
      <c r="M782" s="10">
        <f t="shared" si="378"/>
        <v>4.2631213758070547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13.117865777681029</v>
      </c>
      <c r="Q782" s="42">
        <f t="shared" si="380"/>
        <v>1.2140561141453052</v>
      </c>
      <c r="R782" s="4">
        <f t="shared" si="381"/>
        <v>38848.120872781139</v>
      </c>
      <c r="S782">
        <f t="shared" si="362"/>
        <v>3.8848120872781136E-5</v>
      </c>
      <c r="T782" s="41">
        <f t="shared" si="363"/>
        <v>6.2874031801504987E-4</v>
      </c>
      <c r="U782" s="42">
        <f t="shared" si="382"/>
        <v>6.9714895312249378E-2</v>
      </c>
      <c r="V782" s="42">
        <f t="shared" si="383"/>
        <v>0.54790329816084726</v>
      </c>
      <c r="W782" s="42">
        <f t="shared" si="384"/>
        <v>0.54910798655549875</v>
      </c>
      <c r="X782" s="42">
        <f t="shared" si="385"/>
        <v>-1.2046883946514875E-3</v>
      </c>
      <c r="Y782" s="42">
        <f t="shared" si="359"/>
        <v>8.3495987151583628E-3</v>
      </c>
      <c r="Z782" s="10">
        <f t="shared" si="386"/>
        <v>13.279884359123447</v>
      </c>
      <c r="AA782">
        <f t="shared" si="364"/>
        <v>4258809.043981839</v>
      </c>
      <c r="AB782" s="10">
        <f t="shared" si="365"/>
        <v>4.2588090439818389</v>
      </c>
      <c r="AC782" s="10">
        <f t="shared" si="366"/>
        <v>4.1578090439818389</v>
      </c>
      <c r="AD782" s="3">
        <f t="shared" si="367"/>
        <v>603.01799042521236</v>
      </c>
      <c r="AI782" s="94">
        <f t="shared" si="368"/>
        <v>0.54910798655549875</v>
      </c>
    </row>
    <row r="783" spans="2:35">
      <c r="B783" s="39">
        <f t="shared" si="369"/>
        <v>755</v>
      </c>
      <c r="C783" s="42">
        <f t="shared" si="370"/>
        <v>16.294964028777216</v>
      </c>
      <c r="D783" s="10">
        <f t="shared" si="371"/>
        <v>1.7050359712230936</v>
      </c>
      <c r="E783" s="40">
        <f t="shared" si="372"/>
        <v>46.589928057553813</v>
      </c>
      <c r="F783" s="40">
        <f t="shared" si="373"/>
        <v>50</v>
      </c>
      <c r="G783" s="3">
        <f t="shared" si="374"/>
        <v>148.23021582734276</v>
      </c>
      <c r="H783" s="3">
        <f t="shared" si="375"/>
        <v>116.21860174682885</v>
      </c>
      <c r="I783">
        <f t="shared" si="360"/>
        <v>1.1621860174682886E-4</v>
      </c>
      <c r="J783" s="4">
        <f t="shared" si="376"/>
        <v>1704.8020581700789</v>
      </c>
      <c r="K783" s="40">
        <f t="shared" si="377"/>
        <v>14.668925908124654</v>
      </c>
      <c r="L783" s="40">
        <f t="shared" si="361"/>
        <v>0</v>
      </c>
      <c r="M783" s="10">
        <f t="shared" si="378"/>
        <v>4.2588090439818389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13.11363141568518</v>
      </c>
      <c r="Q783" s="42">
        <f t="shared" si="380"/>
        <v>1.2157019384886014</v>
      </c>
      <c r="R783" s="4">
        <f t="shared" si="381"/>
        <v>38346.171151556977</v>
      </c>
      <c r="S783">
        <f t="shared" si="362"/>
        <v>3.8346171151556979E-5</v>
      </c>
      <c r="T783" s="41">
        <f t="shared" si="363"/>
        <v>6.2924226773627403E-4</v>
      </c>
      <c r="U783" s="42">
        <f t="shared" si="382"/>
        <v>6.8814121440026577E-2</v>
      </c>
      <c r="V783" s="42">
        <f t="shared" si="383"/>
        <v>0.54730863344673208</v>
      </c>
      <c r="W783" s="42">
        <f t="shared" si="384"/>
        <v>0.54853906132913044</v>
      </c>
      <c r="X783" s="42">
        <f t="shared" si="385"/>
        <v>-1.230427882398355E-3</v>
      </c>
      <c r="Y783" s="42">
        <f t="shared" si="359"/>
        <v>8.347573646996842E-3</v>
      </c>
      <c r="Z783" s="10">
        <f t="shared" si="386"/>
        <v>13.26607266391623</v>
      </c>
      <c r="AA783">
        <f t="shared" si="364"/>
        <v>4254484.7298769634</v>
      </c>
      <c r="AB783" s="10">
        <f t="shared" si="365"/>
        <v>4.254484729876963</v>
      </c>
      <c r="AC783" s="10">
        <f t="shared" si="366"/>
        <v>4.153484729876963</v>
      </c>
      <c r="AD783" s="3">
        <f t="shared" si="367"/>
        <v>602.3908237675073</v>
      </c>
      <c r="AI783" s="94">
        <f t="shared" si="368"/>
        <v>0.54853906132913044</v>
      </c>
    </row>
    <row r="784" spans="2:35">
      <c r="B784" s="39">
        <f t="shared" si="369"/>
        <v>756</v>
      </c>
      <c r="C784" s="42">
        <f t="shared" si="370"/>
        <v>16.316546762590164</v>
      </c>
      <c r="D784" s="10">
        <f t="shared" si="371"/>
        <v>1.683453237410145</v>
      </c>
      <c r="E784" s="40">
        <f t="shared" si="372"/>
        <v>46.63309352517971</v>
      </c>
      <c r="F784" s="40">
        <f t="shared" si="373"/>
        <v>50</v>
      </c>
      <c r="G784" s="3">
        <f t="shared" si="374"/>
        <v>148.10071942446507</v>
      </c>
      <c r="H784" s="3">
        <f t="shared" si="375"/>
        <v>116.21860174682885</v>
      </c>
      <c r="I784">
        <f t="shared" si="360"/>
        <v>1.1621860174682886E-4</v>
      </c>
      <c r="J784" s="4">
        <f t="shared" si="376"/>
        <v>1707.962512411983</v>
      </c>
      <c r="K784" s="40">
        <f t="shared" si="377"/>
        <v>14.696119956189255</v>
      </c>
      <c r="L784" s="40">
        <f t="shared" si="361"/>
        <v>0</v>
      </c>
      <c r="M784" s="10">
        <f t="shared" si="378"/>
        <v>4.254484729876963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13.109382355019619</v>
      </c>
      <c r="Q784" s="42">
        <f t="shared" si="380"/>
        <v>1.2173482962824669</v>
      </c>
      <c r="R784" s="4">
        <f t="shared" si="381"/>
        <v>37844.605746307636</v>
      </c>
      <c r="S784">
        <f t="shared" si="362"/>
        <v>3.7844605746307639E-5</v>
      </c>
      <c r="T784" s="41">
        <f t="shared" si="363"/>
        <v>6.2974383314152343E-4</v>
      </c>
      <c r="U784" s="42">
        <f t="shared" si="382"/>
        <v>6.791403724203636E-2</v>
      </c>
      <c r="V784" s="42">
        <f t="shared" si="383"/>
        <v>0.54671238617999418</v>
      </c>
      <c r="W784" s="42">
        <f t="shared" si="384"/>
        <v>0.54796855528258315</v>
      </c>
      <c r="X784" s="42">
        <f t="shared" si="385"/>
        <v>-1.2561691025889665E-3</v>
      </c>
      <c r="Y784" s="42">
        <f t="shared" si="359"/>
        <v>8.3455055432043821E-3</v>
      </c>
      <c r="Z784" s="10">
        <f t="shared" si="386"/>
        <v>13.252222735667317</v>
      </c>
      <c r="AA784">
        <f t="shared" si="364"/>
        <v>4250148.4453601278</v>
      </c>
      <c r="AB784" s="10">
        <f t="shared" si="365"/>
        <v>4.2501484453601277</v>
      </c>
      <c r="AC784" s="10">
        <f t="shared" si="366"/>
        <v>4.1491484453601277</v>
      </c>
      <c r="AD784" s="3">
        <f t="shared" si="367"/>
        <v>601.7619210094457</v>
      </c>
      <c r="AI784" s="94">
        <f t="shared" si="368"/>
        <v>0.54796855528258315</v>
      </c>
    </row>
    <row r="785" spans="2:35">
      <c r="B785" s="39">
        <f t="shared" si="369"/>
        <v>757</v>
      </c>
      <c r="C785" s="42">
        <f t="shared" si="370"/>
        <v>16.338129496403113</v>
      </c>
      <c r="D785" s="10">
        <f t="shared" si="371"/>
        <v>1.6618705035971963</v>
      </c>
      <c r="E785" s="40">
        <f t="shared" si="372"/>
        <v>46.676258992805607</v>
      </c>
      <c r="F785" s="40">
        <f t="shared" si="373"/>
        <v>50</v>
      </c>
      <c r="G785" s="3">
        <f t="shared" si="374"/>
        <v>147.97122302158738</v>
      </c>
      <c r="H785" s="3">
        <f t="shared" si="375"/>
        <v>116.21860174682885</v>
      </c>
      <c r="I785">
        <f t="shared" si="360"/>
        <v>1.1621860174682886E-4</v>
      </c>
      <c r="J785" s="4">
        <f t="shared" si="376"/>
        <v>1711.1258934520733</v>
      </c>
      <c r="K785" s="40">
        <f t="shared" si="377"/>
        <v>14.723339187814339</v>
      </c>
      <c r="L785" s="40">
        <f t="shared" si="361"/>
        <v>0</v>
      </c>
      <c r="M785" s="10">
        <f t="shared" si="378"/>
        <v>4.2501484453601277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13.105118577901342</v>
      </c>
      <c r="Q785" s="42">
        <f t="shared" si="380"/>
        <v>1.218995189722206</v>
      </c>
      <c r="R785" s="4">
        <f t="shared" si="381"/>
        <v>37343.42579406267</v>
      </c>
      <c r="S785">
        <f t="shared" si="362"/>
        <v>3.7343425794062672E-5</v>
      </c>
      <c r="T785" s="41">
        <f t="shared" si="363"/>
        <v>6.3024501309376835E-4</v>
      </c>
      <c r="U785" s="42">
        <f t="shared" si="382"/>
        <v>6.7014644758735156E-2</v>
      </c>
      <c r="V785" s="42">
        <f t="shared" si="383"/>
        <v>0.54611455823375898</v>
      </c>
      <c r="W785" s="42">
        <f t="shared" si="384"/>
        <v>0.54739646998156044</v>
      </c>
      <c r="X785" s="42">
        <f t="shared" si="385"/>
        <v>-1.2819117478014563E-3</v>
      </c>
      <c r="Y785" s="42">
        <f t="shared" si="359"/>
        <v>8.3433943711566042E-3</v>
      </c>
      <c r="Z785" s="10">
        <f t="shared" si="386"/>
        <v>13.238334612439475</v>
      </c>
      <c r="AA785">
        <f t="shared" si="364"/>
        <v>4245800.2023484353</v>
      </c>
      <c r="AB785" s="10">
        <f t="shared" si="365"/>
        <v>4.2458002023484349</v>
      </c>
      <c r="AC785" s="10">
        <f t="shared" si="366"/>
        <v>4.1448002023484349</v>
      </c>
      <c r="AD785" s="3">
        <f t="shared" si="367"/>
        <v>601.13128387939594</v>
      </c>
      <c r="AI785" s="94">
        <f t="shared" si="368"/>
        <v>0.54739646998156044</v>
      </c>
    </row>
    <row r="786" spans="2:35">
      <c r="B786" s="39">
        <f t="shared" si="369"/>
        <v>758</v>
      </c>
      <c r="C786" s="42">
        <f t="shared" si="370"/>
        <v>16.359712230216061</v>
      </c>
      <c r="D786" s="10">
        <f t="shared" si="371"/>
        <v>1.6402877697842477</v>
      </c>
      <c r="E786" s="40">
        <f t="shared" si="372"/>
        <v>46.719424460431505</v>
      </c>
      <c r="F786" s="40">
        <f t="shared" si="373"/>
        <v>50</v>
      </c>
      <c r="G786" s="3">
        <f t="shared" si="374"/>
        <v>147.84172661870969</v>
      </c>
      <c r="H786" s="3">
        <f t="shared" si="375"/>
        <v>116.21860174682885</v>
      </c>
      <c r="I786">
        <f t="shared" si="360"/>
        <v>1.1621860174682886E-4</v>
      </c>
      <c r="J786" s="4">
        <f t="shared" si="376"/>
        <v>1714.2922012903505</v>
      </c>
      <c r="K786" s="40">
        <f t="shared" si="377"/>
        <v>14.75058360299991</v>
      </c>
      <c r="L786" s="40">
        <f t="shared" si="361"/>
        <v>0</v>
      </c>
      <c r="M786" s="10">
        <f t="shared" si="378"/>
        <v>4.2458002023484349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13.100840066463192</v>
      </c>
      <c r="Q786" s="42">
        <f t="shared" si="380"/>
        <v>1.2206426210093186</v>
      </c>
      <c r="R786" s="4">
        <f t="shared" si="381"/>
        <v>36842.632431851562</v>
      </c>
      <c r="S786">
        <f t="shared" si="362"/>
        <v>3.6842632431851562E-5</v>
      </c>
      <c r="T786" s="41">
        <f t="shared" si="363"/>
        <v>6.3074580645597941E-4</v>
      </c>
      <c r="U786" s="42">
        <f t="shared" si="382"/>
        <v>6.6115946030579215E-2</v>
      </c>
      <c r="V786" s="42">
        <f t="shared" si="383"/>
        <v>0.54551515148837448</v>
      </c>
      <c r="W786" s="42">
        <f t="shared" si="384"/>
        <v>0.54682280699828389</v>
      </c>
      <c r="X786" s="42">
        <f t="shared" si="385"/>
        <v>-1.3076555099094112E-3</v>
      </c>
      <c r="Y786" s="42">
        <f t="shared" si="359"/>
        <v>8.3412400985568135E-3</v>
      </c>
      <c r="Z786" s="10">
        <f t="shared" si="386"/>
        <v>13.224408332453907</v>
      </c>
      <c r="AA786">
        <f t="shared" si="364"/>
        <v>4241440.0128085874</v>
      </c>
      <c r="AB786" s="10">
        <f t="shared" si="365"/>
        <v>4.2414400128085878</v>
      </c>
      <c r="AC786" s="10">
        <f t="shared" si="366"/>
        <v>4.1404400128085879</v>
      </c>
      <c r="AD786" s="3">
        <f t="shared" si="367"/>
        <v>600.4989141129206</v>
      </c>
      <c r="AI786" s="94">
        <f t="shared" si="368"/>
        <v>0.54682280699828389</v>
      </c>
    </row>
    <row r="787" spans="2:35">
      <c r="B787" s="39">
        <f t="shared" si="369"/>
        <v>759</v>
      </c>
      <c r="C787" s="42">
        <f t="shared" si="370"/>
        <v>16.38129496402901</v>
      </c>
      <c r="D787" s="10">
        <f t="shared" si="371"/>
        <v>1.6187050359712991</v>
      </c>
      <c r="E787" s="40">
        <f t="shared" si="372"/>
        <v>46.762589928057402</v>
      </c>
      <c r="F787" s="40">
        <f t="shared" si="373"/>
        <v>50</v>
      </c>
      <c r="G787" s="3">
        <f t="shared" si="374"/>
        <v>147.71223021583199</v>
      </c>
      <c r="H787" s="3">
        <f t="shared" si="375"/>
        <v>116.21860174682885</v>
      </c>
      <c r="I787">
        <f t="shared" si="360"/>
        <v>1.1621860174682886E-4</v>
      </c>
      <c r="J787" s="4">
        <f t="shared" si="376"/>
        <v>1717.4614359268139</v>
      </c>
      <c r="K787" s="40">
        <f t="shared" si="377"/>
        <v>14.777853201745964</v>
      </c>
      <c r="L787" s="40">
        <f t="shared" si="361"/>
        <v>0</v>
      </c>
      <c r="M787" s="10">
        <f t="shared" si="378"/>
        <v>4.2414400128085878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13.096546802753553</v>
      </c>
      <c r="Q787" s="42">
        <f t="shared" si="380"/>
        <v>1.2222905923515364</v>
      </c>
      <c r="R787" s="4">
        <f t="shared" si="381"/>
        <v>36342.22679670385</v>
      </c>
      <c r="S787">
        <f t="shared" si="362"/>
        <v>3.6342226796703852E-5</v>
      </c>
      <c r="T787" s="41">
        <f t="shared" si="363"/>
        <v>6.3124621209112713E-4</v>
      </c>
      <c r="U787" s="42">
        <f t="shared" si="382"/>
        <v>6.521794309802488E-2</v>
      </c>
      <c r="V787" s="42">
        <f t="shared" si="383"/>
        <v>0.54491416783125901</v>
      </c>
      <c r="W787" s="42">
        <f t="shared" si="384"/>
        <v>0.54624756791151863</v>
      </c>
      <c r="X787" s="42">
        <f t="shared" si="385"/>
        <v>-1.3334000802596169E-3</v>
      </c>
      <c r="Y787" s="42">
        <f t="shared" si="359"/>
        <v>8.3390426934368354E-3</v>
      </c>
      <c r="Z787" s="10">
        <f t="shared" si="386"/>
        <v>13.210443934090499</v>
      </c>
      <c r="AA787">
        <f t="shared" si="364"/>
        <v>4237067.8887569774</v>
      </c>
      <c r="AB787" s="10">
        <f t="shared" si="365"/>
        <v>4.237067888756977</v>
      </c>
      <c r="AC787" s="10">
        <f t="shared" si="366"/>
        <v>4.1360678887569771</v>
      </c>
      <c r="AD787" s="3">
        <f t="shared" si="367"/>
        <v>599.86481345278855</v>
      </c>
      <c r="AI787" s="94">
        <f t="shared" si="368"/>
        <v>0.54624756791151863</v>
      </c>
    </row>
    <row r="788" spans="2:35">
      <c r="B788" s="39">
        <f t="shared" si="369"/>
        <v>760</v>
      </c>
      <c r="C788" s="42">
        <f t="shared" si="370"/>
        <v>16.402877697841959</v>
      </c>
      <c r="D788" s="10">
        <f t="shared" si="371"/>
        <v>1.5971223021583505</v>
      </c>
      <c r="E788" s="40">
        <f t="shared" si="372"/>
        <v>46.805755395683299</v>
      </c>
      <c r="F788" s="40">
        <f t="shared" si="373"/>
        <v>50</v>
      </c>
      <c r="G788" s="3">
        <f t="shared" si="374"/>
        <v>147.5827338129543</v>
      </c>
      <c r="H788" s="3">
        <f t="shared" si="375"/>
        <v>116.21860174682885</v>
      </c>
      <c r="I788">
        <f t="shared" si="360"/>
        <v>1.1621860174682886E-4</v>
      </c>
      <c r="J788" s="4">
        <f t="shared" si="376"/>
        <v>1720.6335973614646</v>
      </c>
      <c r="K788" s="40">
        <f t="shared" si="377"/>
        <v>14.805147984052509</v>
      </c>
      <c r="L788" s="40">
        <f t="shared" si="361"/>
        <v>0</v>
      </c>
      <c r="M788" s="10">
        <f t="shared" si="378"/>
        <v>4.237067888756977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13.092238768735964</v>
      </c>
      <c r="Q788" s="42">
        <f t="shared" si="380"/>
        <v>1.2239391059628593</v>
      </c>
      <c r="R788" s="4">
        <f t="shared" si="381"/>
        <v>35842.210025649001</v>
      </c>
      <c r="S788">
        <f t="shared" si="362"/>
        <v>3.5842210025648999E-5</v>
      </c>
      <c r="T788" s="41">
        <f t="shared" si="363"/>
        <v>6.3174622886218201E-4</v>
      </c>
      <c r="U788" s="42">
        <f t="shared" si="382"/>
        <v>6.4320638001528402E-2</v>
      </c>
      <c r="V788" s="42">
        <f t="shared" si="383"/>
        <v>0.54431160915705701</v>
      </c>
      <c r="W788" s="42">
        <f t="shared" si="384"/>
        <v>0.54567075430658485</v>
      </c>
      <c r="X788" s="42">
        <f t="shared" si="385"/>
        <v>-1.3591451495278406E-3</v>
      </c>
      <c r="Y788" s="42">
        <f t="shared" si="359"/>
        <v>8.3368021241580752E-3</v>
      </c>
      <c r="Z788" s="10">
        <f t="shared" si="386"/>
        <v>13.196441455888426</v>
      </c>
      <c r="AA788">
        <f t="shared" si="364"/>
        <v>4232683.8422598597</v>
      </c>
      <c r="AB788" s="10">
        <f t="shared" si="365"/>
        <v>4.2326838422598598</v>
      </c>
      <c r="AC788" s="10">
        <f t="shared" si="366"/>
        <v>4.1316838422598599</v>
      </c>
      <c r="AD788" s="3">
        <f t="shared" si="367"/>
        <v>599.22898364900072</v>
      </c>
      <c r="AI788" s="94">
        <f t="shared" si="368"/>
        <v>0.54567075430658485</v>
      </c>
    </row>
    <row r="789" spans="2:35">
      <c r="B789" s="39">
        <f t="shared" si="369"/>
        <v>761</v>
      </c>
      <c r="C789" s="42">
        <f t="shared" si="370"/>
        <v>16.424460431654907</v>
      </c>
      <c r="D789" s="10">
        <f t="shared" si="371"/>
        <v>1.5755395683454019</v>
      </c>
      <c r="E789" s="40">
        <f t="shared" si="372"/>
        <v>46.848920863309196</v>
      </c>
      <c r="F789" s="40">
        <f t="shared" si="373"/>
        <v>50</v>
      </c>
      <c r="G789" s="3">
        <f t="shared" si="374"/>
        <v>147.45323741007661</v>
      </c>
      <c r="H789" s="3">
        <f t="shared" si="375"/>
        <v>116.21860174682885</v>
      </c>
      <c r="I789">
        <f t="shared" si="360"/>
        <v>1.1621860174682886E-4</v>
      </c>
      <c r="J789" s="4">
        <f t="shared" si="376"/>
        <v>1723.8086855943013</v>
      </c>
      <c r="K789" s="40">
        <f t="shared" si="377"/>
        <v>14.832467949919534</v>
      </c>
      <c r="L789" s="40">
        <f t="shared" si="361"/>
        <v>0</v>
      </c>
      <c r="M789" s="10">
        <f t="shared" si="378"/>
        <v>4.2326838422598598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13.087915946288808</v>
      </c>
      <c r="Q789" s="42">
        <f t="shared" si="380"/>
        <v>1.2255881640635931</v>
      </c>
      <c r="R789" s="4">
        <f t="shared" si="381"/>
        <v>35342.583255716585</v>
      </c>
      <c r="S789">
        <f t="shared" si="362"/>
        <v>3.5342583255716587E-5</v>
      </c>
      <c r="T789" s="41">
        <f t="shared" si="363"/>
        <v>6.3224585563211445E-4</v>
      </c>
      <c r="U789" s="42">
        <f t="shared" si="382"/>
        <v>6.3424032781546194E-2</v>
      </c>
      <c r="V789" s="42">
        <f t="shared" si="383"/>
        <v>0.54370747736737712</v>
      </c>
      <c r="W789" s="42">
        <f t="shared" si="384"/>
        <v>0.54509236777538206</v>
      </c>
      <c r="X789" s="42">
        <f t="shared" si="385"/>
        <v>-1.3848904080049351E-3</v>
      </c>
      <c r="Y789" s="42">
        <f t="shared" si="359"/>
        <v>8.3345183594121259E-3</v>
      </c>
      <c r="Z789" s="10">
        <f t="shared" si="386"/>
        <v>13.182400936546021</v>
      </c>
      <c r="AA789">
        <f t="shared" si="364"/>
        <v>4228287.8854333265</v>
      </c>
      <c r="AB789" s="10">
        <f t="shared" si="365"/>
        <v>4.2282878854333266</v>
      </c>
      <c r="AC789" s="10">
        <f t="shared" si="366"/>
        <v>4.1272878854333266</v>
      </c>
      <c r="AD789" s="3">
        <f t="shared" si="367"/>
        <v>598.59142645878558</v>
      </c>
      <c r="AI789" s="94">
        <f t="shared" si="368"/>
        <v>0.54509236777538206</v>
      </c>
    </row>
    <row r="790" spans="2:35">
      <c r="B790" s="39">
        <f t="shared" si="369"/>
        <v>762</v>
      </c>
      <c r="C790" s="42">
        <f t="shared" si="370"/>
        <v>16.446043165467856</v>
      </c>
      <c r="D790" s="10">
        <f t="shared" si="371"/>
        <v>1.5539568345324533</v>
      </c>
      <c r="E790" s="40">
        <f t="shared" si="372"/>
        <v>46.892086330935093</v>
      </c>
      <c r="F790" s="40">
        <f t="shared" si="373"/>
        <v>50</v>
      </c>
      <c r="G790" s="3">
        <f t="shared" si="374"/>
        <v>147.32374100719892</v>
      </c>
      <c r="H790" s="3">
        <f t="shared" si="375"/>
        <v>116.21860174682885</v>
      </c>
      <c r="I790">
        <f t="shared" si="360"/>
        <v>1.1621860174682886E-4</v>
      </c>
      <c r="J790" s="4">
        <f t="shared" si="376"/>
        <v>1726.9867006253251</v>
      </c>
      <c r="K790" s="40">
        <f t="shared" si="377"/>
        <v>14.859813099347047</v>
      </c>
      <c r="L790" s="40">
        <f t="shared" si="361"/>
        <v>0</v>
      </c>
      <c r="M790" s="10">
        <f t="shared" si="378"/>
        <v>4.2282878854333266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13.083578317204777</v>
      </c>
      <c r="Q790" s="42">
        <f t="shared" si="380"/>
        <v>1.2272377688803862</v>
      </c>
      <c r="R790" s="4">
        <f t="shared" si="381"/>
        <v>34843.347623936061</v>
      </c>
      <c r="S790">
        <f t="shared" si="362"/>
        <v>3.4843347623936064E-5</v>
      </c>
      <c r="T790" s="41">
        <f t="shared" si="363"/>
        <v>6.3274509126389497E-4</v>
      </c>
      <c r="U790" s="42">
        <f t="shared" si="382"/>
        <v>6.252812947853445E-2</v>
      </c>
      <c r="V790" s="42">
        <f t="shared" si="383"/>
        <v>0.54310177437127938</v>
      </c>
      <c r="W790" s="42">
        <f t="shared" si="384"/>
        <v>0.54451240991638417</v>
      </c>
      <c r="X790" s="42">
        <f t="shared" si="385"/>
        <v>-1.4106355451047881E-3</v>
      </c>
      <c r="Y790" s="42">
        <f t="shared" si="359"/>
        <v>8.3321913682221811E-3</v>
      </c>
      <c r="Z790" s="10">
        <f t="shared" si="386"/>
        <v>13.168322414921947</v>
      </c>
      <c r="AA790">
        <f t="shared" si="364"/>
        <v>4223880.0304436665</v>
      </c>
      <c r="AB790" s="10">
        <f t="shared" si="365"/>
        <v>4.2238800304436666</v>
      </c>
      <c r="AC790" s="10">
        <f t="shared" si="366"/>
        <v>4.1228800304436666</v>
      </c>
      <c r="AD790" s="3">
        <f t="shared" si="367"/>
        <v>597.95214364665219</v>
      </c>
      <c r="AI790" s="94">
        <f t="shared" si="368"/>
        <v>0.54451240991638417</v>
      </c>
    </row>
    <row r="791" spans="2:35">
      <c r="B791" s="39">
        <f t="shared" si="369"/>
        <v>763</v>
      </c>
      <c r="C791" s="42">
        <f t="shared" si="370"/>
        <v>16.467625899280804</v>
      </c>
      <c r="D791" s="10">
        <f t="shared" si="371"/>
        <v>1.5323741007195046</v>
      </c>
      <c r="E791" s="40">
        <f t="shared" si="372"/>
        <v>46.935251798560991</v>
      </c>
      <c r="F791" s="40">
        <f t="shared" si="373"/>
        <v>50</v>
      </c>
      <c r="G791" s="3">
        <f t="shared" si="374"/>
        <v>147.19424460432123</v>
      </c>
      <c r="H791" s="3">
        <f t="shared" si="375"/>
        <v>116.21860174682885</v>
      </c>
      <c r="I791">
        <f t="shared" si="360"/>
        <v>1.1621860174682886E-4</v>
      </c>
      <c r="J791" s="4">
        <f t="shared" si="376"/>
        <v>1730.1676424545356</v>
      </c>
      <c r="K791" s="40">
        <f t="shared" si="377"/>
        <v>14.887183432335048</v>
      </c>
      <c r="L791" s="40">
        <f t="shared" si="361"/>
        <v>0</v>
      </c>
      <c r="M791" s="10">
        <f t="shared" si="378"/>
        <v>4.2238800304436666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13.079225863190745</v>
      </c>
      <c r="Q791" s="42">
        <f t="shared" si="380"/>
        <v>1.228887922646267</v>
      </c>
      <c r="R791" s="4">
        <f t="shared" si="381"/>
        <v>34344.504267336932</v>
      </c>
      <c r="S791">
        <f t="shared" si="362"/>
        <v>3.4344504267336934E-5</v>
      </c>
      <c r="T791" s="41">
        <f t="shared" si="363"/>
        <v>6.3324393462049408E-4</v>
      </c>
      <c r="U791" s="42">
        <f t="shared" si="382"/>
        <v>6.1632930132949487E-2</v>
      </c>
      <c r="V791" s="42">
        <f t="shared" si="383"/>
        <v>0.54249450208484573</v>
      </c>
      <c r="W791" s="42">
        <f t="shared" si="384"/>
        <v>0.54393088233468756</v>
      </c>
      <c r="X791" s="42">
        <f t="shared" si="385"/>
        <v>-1.4363802498418288E-3</v>
      </c>
      <c r="Y791" s="42">
        <f t="shared" si="359"/>
        <v>8.3298211199436673E-3</v>
      </c>
      <c r="Z791" s="10">
        <f t="shared" si="386"/>
        <v>13.154205930035108</v>
      </c>
      <c r="AA791">
        <f t="shared" si="364"/>
        <v>4219460.2895073369</v>
      </c>
      <c r="AB791" s="10">
        <f t="shared" si="365"/>
        <v>4.219460289507337</v>
      </c>
      <c r="AC791" s="10">
        <f t="shared" si="366"/>
        <v>4.118460289507337</v>
      </c>
      <c r="AD791" s="3">
        <f t="shared" si="367"/>
        <v>597.31113698438537</v>
      </c>
      <c r="AI791" s="94">
        <f t="shared" si="368"/>
        <v>0.54393088233468756</v>
      </c>
    </row>
    <row r="792" spans="2:35">
      <c r="B792" s="39">
        <f t="shared" si="369"/>
        <v>764</v>
      </c>
      <c r="C792" s="42">
        <f t="shared" si="370"/>
        <v>16.489208633093753</v>
      </c>
      <c r="D792" s="10">
        <f t="shared" si="371"/>
        <v>1.510791366906556</v>
      </c>
      <c r="E792" s="40">
        <f t="shared" si="372"/>
        <v>46.978417266186888</v>
      </c>
      <c r="F792" s="40">
        <f t="shared" si="373"/>
        <v>50</v>
      </c>
      <c r="G792" s="3">
        <f t="shared" si="374"/>
        <v>147.06474820144354</v>
      </c>
      <c r="H792" s="3">
        <f t="shared" si="375"/>
        <v>116.21860174682885</v>
      </c>
      <c r="I792">
        <f t="shared" si="360"/>
        <v>1.1621860174682886E-4</v>
      </c>
      <c r="J792" s="4">
        <f t="shared" si="376"/>
        <v>1733.3515110819326</v>
      </c>
      <c r="K792" s="40">
        <f t="shared" si="377"/>
        <v>14.914578948883532</v>
      </c>
      <c r="L792" s="40">
        <f t="shared" si="361"/>
        <v>0</v>
      </c>
      <c r="M792" s="10">
        <f t="shared" si="378"/>
        <v>4.219460289507337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13.074858565867245</v>
      </c>
      <c r="Q792" s="42">
        <f t="shared" si="380"/>
        <v>1.2305386276006818</v>
      </c>
      <c r="R792" s="4">
        <f t="shared" si="381"/>
        <v>33846.054322948767</v>
      </c>
      <c r="S792">
        <f t="shared" si="362"/>
        <v>3.3846054322948769E-5</v>
      </c>
      <c r="T792" s="41">
        <f t="shared" si="363"/>
        <v>6.3374238456488229E-4</v>
      </c>
      <c r="U792" s="42">
        <f t="shared" si="382"/>
        <v>6.0738436785247707E-2</v>
      </c>
      <c r="V792" s="42">
        <f t="shared" si="383"/>
        <v>0.54188566243136205</v>
      </c>
      <c r="W792" s="42">
        <f t="shared" si="384"/>
        <v>0.54334778664200745</v>
      </c>
      <c r="X792" s="42">
        <f t="shared" si="385"/>
        <v>-1.4621242106453991E-3</v>
      </c>
      <c r="Y792" s="42">
        <f t="shared" si="359"/>
        <v>8.3274075842651851E-3</v>
      </c>
      <c r="Z792" s="10">
        <f t="shared" si="386"/>
        <v>13.140051521065068</v>
      </c>
      <c r="AA792">
        <f t="shared" si="364"/>
        <v>4215028.6748910993</v>
      </c>
      <c r="AB792" s="10">
        <f t="shared" si="365"/>
        <v>4.2150286748910997</v>
      </c>
      <c r="AC792" s="10">
        <f t="shared" si="366"/>
        <v>4.1140286748910997</v>
      </c>
      <c r="AD792" s="3">
        <f t="shared" si="367"/>
        <v>596.66840825106601</v>
      </c>
      <c r="AI792" s="94">
        <f t="shared" si="368"/>
        <v>0.54334778664200745</v>
      </c>
    </row>
    <row r="793" spans="2:35">
      <c r="B793" s="39">
        <f t="shared" si="369"/>
        <v>765</v>
      </c>
      <c r="C793" s="42">
        <f t="shared" si="370"/>
        <v>16.510791366906702</v>
      </c>
      <c r="D793" s="10">
        <f t="shared" si="371"/>
        <v>1.4892086330936074</v>
      </c>
      <c r="E793" s="40">
        <f t="shared" si="372"/>
        <v>47.021582733812785</v>
      </c>
      <c r="F793" s="40">
        <f t="shared" si="373"/>
        <v>50</v>
      </c>
      <c r="G793" s="3">
        <f t="shared" si="374"/>
        <v>146.93525179856584</v>
      </c>
      <c r="H793" s="3">
        <f t="shared" si="375"/>
        <v>116.21860174682885</v>
      </c>
      <c r="I793">
        <f t="shared" si="360"/>
        <v>1.1621860174682886E-4</v>
      </c>
      <c r="J793" s="4">
        <f t="shared" si="376"/>
        <v>1736.5383065075164</v>
      </c>
      <c r="K793" s="40">
        <f t="shared" si="377"/>
        <v>14.941999648992505</v>
      </c>
      <c r="L793" s="40">
        <f t="shared" si="361"/>
        <v>0</v>
      </c>
      <c r="M793" s="10">
        <f t="shared" si="378"/>
        <v>4.2150286748910997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13.070476406768092</v>
      </c>
      <c r="Q793" s="42">
        <f t="shared" si="380"/>
        <v>1.2321898859895324</v>
      </c>
      <c r="R793" s="4">
        <f t="shared" si="381"/>
        <v>33347.998927801018</v>
      </c>
      <c r="S793">
        <f t="shared" si="362"/>
        <v>3.3347998927801016E-5</v>
      </c>
      <c r="T793" s="41">
        <f t="shared" si="363"/>
        <v>6.3424043996003E-4</v>
      </c>
      <c r="U793" s="42">
        <f t="shared" si="382"/>
        <v>5.9844651475885316E-2</v>
      </c>
      <c r="V793" s="42">
        <f t="shared" si="383"/>
        <v>0.54127525734148052</v>
      </c>
      <c r="W793" s="42">
        <f t="shared" si="384"/>
        <v>0.54276312445669572</v>
      </c>
      <c r="X793" s="42">
        <f t="shared" si="385"/>
        <v>-1.4878671152152023E-3</v>
      </c>
      <c r="Y793" s="42">
        <f t="shared" si="359"/>
        <v>8.3249507312096911E-3</v>
      </c>
      <c r="Z793" s="10">
        <f t="shared" si="386"/>
        <v>13.12585922735285</v>
      </c>
      <c r="AA793">
        <f t="shared" si="364"/>
        <v>4210585.1989122611</v>
      </c>
      <c r="AB793" s="10">
        <f t="shared" si="365"/>
        <v>4.2105851989122609</v>
      </c>
      <c r="AC793" s="10">
        <f t="shared" si="366"/>
        <v>4.1095851989122609</v>
      </c>
      <c r="AD793" s="3">
        <f t="shared" si="367"/>
        <v>596.0239592331053</v>
      </c>
      <c r="AI793" s="94">
        <f t="shared" si="368"/>
        <v>0.54276312445669572</v>
      </c>
    </row>
    <row r="794" spans="2:35">
      <c r="B794" s="39">
        <f t="shared" si="369"/>
        <v>766</v>
      </c>
      <c r="C794" s="42">
        <f t="shared" si="370"/>
        <v>16.53237410071965</v>
      </c>
      <c r="D794" s="10">
        <f t="shared" si="371"/>
        <v>1.4676258992806588</v>
      </c>
      <c r="E794" s="40">
        <f t="shared" si="372"/>
        <v>47.064748201438682</v>
      </c>
      <c r="F794" s="40">
        <f t="shared" si="373"/>
        <v>50</v>
      </c>
      <c r="G794" s="3">
        <f t="shared" si="374"/>
        <v>146.80575539568815</v>
      </c>
      <c r="H794" s="3">
        <f t="shared" si="375"/>
        <v>116.21860174682885</v>
      </c>
      <c r="I794">
        <f t="shared" si="360"/>
        <v>1.1621860174682886E-4</v>
      </c>
      <c r="J794" s="4">
        <f t="shared" si="376"/>
        <v>1739.7280287312867</v>
      </c>
      <c r="K794" s="40">
        <f t="shared" si="377"/>
        <v>14.969445532661961</v>
      </c>
      <c r="L794" s="40">
        <f t="shared" si="361"/>
        <v>0</v>
      </c>
      <c r="M794" s="10">
        <f t="shared" si="378"/>
        <v>4.2105851989122609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13.066079367340121</v>
      </c>
      <c r="Q794" s="42">
        <f t="shared" si="380"/>
        <v>1.2338417000652142</v>
      </c>
      <c r="R794" s="4">
        <f t="shared" si="381"/>
        <v>32850.339218923262</v>
      </c>
      <c r="S794">
        <f t="shared" si="362"/>
        <v>3.2850339218923261E-5</v>
      </c>
      <c r="T794" s="41">
        <f t="shared" si="363"/>
        <v>6.3473809966890771E-4</v>
      </c>
      <c r="U794" s="42">
        <f t="shared" si="382"/>
        <v>5.8951576245318736E-2</v>
      </c>
      <c r="V794" s="42">
        <f t="shared" si="383"/>
        <v>0.54066328875296876</v>
      </c>
      <c r="W794" s="42">
        <f t="shared" si="384"/>
        <v>0.54217689740377262</v>
      </c>
      <c r="X794" s="42">
        <f t="shared" si="385"/>
        <v>-1.5136086508038549E-3</v>
      </c>
      <c r="Y794" s="42">
        <f t="shared" si="359"/>
        <v>8.3224505311352195E-3</v>
      </c>
      <c r="Z794" s="10">
        <f t="shared" si="386"/>
        <v>13.111629088400994</v>
      </c>
      <c r="AA794">
        <f t="shared" si="364"/>
        <v>4206129.8739387058</v>
      </c>
      <c r="AB794" s="10">
        <f t="shared" si="365"/>
        <v>4.2061298739387061</v>
      </c>
      <c r="AC794" s="10">
        <f t="shared" si="366"/>
        <v>4.1051298739387061</v>
      </c>
      <c r="AD794" s="3">
        <f t="shared" si="367"/>
        <v>595.37779172425041</v>
      </c>
      <c r="AI794" s="94">
        <f t="shared" si="368"/>
        <v>0.54217689740377262</v>
      </c>
    </row>
    <row r="795" spans="2:35">
      <c r="B795" s="39">
        <f t="shared" si="369"/>
        <v>767</v>
      </c>
      <c r="C795" s="42">
        <f t="shared" si="370"/>
        <v>16.553956834532599</v>
      </c>
      <c r="D795" s="10">
        <f t="shared" si="371"/>
        <v>1.4460431654677102</v>
      </c>
      <c r="E795" s="40">
        <f t="shared" si="372"/>
        <v>47.10791366906458</v>
      </c>
      <c r="F795" s="40">
        <f t="shared" si="373"/>
        <v>50</v>
      </c>
      <c r="G795" s="3">
        <f t="shared" si="374"/>
        <v>146.67625899281046</v>
      </c>
      <c r="H795" s="3">
        <f t="shared" si="375"/>
        <v>116.21860174682885</v>
      </c>
      <c r="I795">
        <f t="shared" si="360"/>
        <v>1.1621860174682886E-4</v>
      </c>
      <c r="J795" s="4">
        <f t="shared" si="376"/>
        <v>1742.9206777532438</v>
      </c>
      <c r="K795" s="40">
        <f t="shared" si="377"/>
        <v>14.996916599891904</v>
      </c>
      <c r="L795" s="40">
        <f t="shared" si="361"/>
        <v>0</v>
      </c>
      <c r="M795" s="10">
        <f t="shared" si="378"/>
        <v>4.2061298739387061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13.061667428942712</v>
      </c>
      <c r="Q795" s="42">
        <f t="shared" si="380"/>
        <v>1.235494072086655</v>
      </c>
      <c r="R795" s="4">
        <f t="shared" si="381"/>
        <v>32353.07633334495</v>
      </c>
      <c r="S795">
        <f t="shared" si="362"/>
        <v>3.2353076333344952E-5</v>
      </c>
      <c r="T795" s="41">
        <f t="shared" si="363"/>
        <v>6.3523536255448605E-4</v>
      </c>
      <c r="U795" s="42">
        <f t="shared" si="382"/>
        <v>5.8059213134004174E-2</v>
      </c>
      <c r="V795" s="42">
        <f t="shared" si="383"/>
        <v>0.54004975861094806</v>
      </c>
      <c r="W795" s="42">
        <f t="shared" si="384"/>
        <v>0.54158910711493113</v>
      </c>
      <c r="X795" s="42">
        <f t="shared" si="385"/>
        <v>-1.5393485039830734E-3</v>
      </c>
      <c r="Y795" s="42">
        <f t="shared" si="359"/>
        <v>8.3199069547359918E-3</v>
      </c>
      <c r="Z795" s="10">
        <f t="shared" si="386"/>
        <v>13.097361143874242</v>
      </c>
      <c r="AA795">
        <f t="shared" si="364"/>
        <v>4201662.7123890929</v>
      </c>
      <c r="AB795" s="10">
        <f t="shared" si="365"/>
        <v>4.2016627123890933</v>
      </c>
      <c r="AC795" s="10">
        <f t="shared" si="366"/>
        <v>4.1006627123890933</v>
      </c>
      <c r="AD795" s="3">
        <f t="shared" si="367"/>
        <v>594.72990752561179</v>
      </c>
      <c r="AI795" s="94">
        <f t="shared" si="368"/>
        <v>0.54158910711493113</v>
      </c>
    </row>
    <row r="796" spans="2:35">
      <c r="B796" s="39">
        <f t="shared" si="369"/>
        <v>768</v>
      </c>
      <c r="C796" s="42">
        <f t="shared" si="370"/>
        <v>16.575539568345548</v>
      </c>
      <c r="D796" s="10">
        <f t="shared" si="371"/>
        <v>1.4244604316547615</v>
      </c>
      <c r="E796" s="40">
        <f t="shared" si="372"/>
        <v>47.151079136690477</v>
      </c>
      <c r="F796" s="40">
        <f t="shared" si="373"/>
        <v>50</v>
      </c>
      <c r="G796" s="3">
        <f t="shared" si="374"/>
        <v>146.54676258993277</v>
      </c>
      <c r="H796" s="3">
        <f t="shared" si="375"/>
        <v>116.21860174682885</v>
      </c>
      <c r="I796">
        <f t="shared" si="360"/>
        <v>1.1621860174682886E-4</v>
      </c>
      <c r="J796" s="4">
        <f t="shared" si="376"/>
        <v>1746.1162535733874</v>
      </c>
      <c r="K796" s="40">
        <f t="shared" si="377"/>
        <v>15.024412850682332</v>
      </c>
      <c r="L796" s="40">
        <f t="shared" si="361"/>
        <v>0</v>
      </c>
      <c r="M796" s="10">
        <f t="shared" si="378"/>
        <v>4.2016627123890933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13.057240572847475</v>
      </c>
      <c r="Q796" s="42">
        <f t="shared" si="380"/>
        <v>1.2371470043193529</v>
      </c>
      <c r="R796" s="4">
        <f t="shared" si="381"/>
        <v>31856.211408095645</v>
      </c>
      <c r="S796">
        <f t="shared" si="362"/>
        <v>3.1856211408095648E-5</v>
      </c>
      <c r="T796" s="41">
        <f t="shared" si="363"/>
        <v>6.3573222747973532E-4</v>
      </c>
      <c r="U796" s="42">
        <f t="shared" si="382"/>
        <v>5.7167564182398031E-2</v>
      </c>
      <c r="V796" s="42">
        <f t="shared" si="383"/>
        <v>0.53943466886769786</v>
      </c>
      <c r="W796" s="42">
        <f t="shared" si="384"/>
        <v>0.5409997552285627</v>
      </c>
      <c r="X796" s="42">
        <f t="shared" si="385"/>
        <v>-1.5650863608648313E-3</v>
      </c>
      <c r="Y796" s="42">
        <f t="shared" si="359"/>
        <v>8.3173199730431618E-3</v>
      </c>
      <c r="Z796" s="10">
        <f t="shared" si="386"/>
        <v>13.083055433599654</v>
      </c>
      <c r="AA796">
        <f t="shared" si="364"/>
        <v>4197183.7267329115</v>
      </c>
      <c r="AB796" s="10">
        <f t="shared" si="365"/>
        <v>4.197183726732912</v>
      </c>
      <c r="AC796" s="10">
        <f t="shared" si="366"/>
        <v>4.096183726732912</v>
      </c>
      <c r="AD796" s="3">
        <f t="shared" si="367"/>
        <v>594.08030844567247</v>
      </c>
      <c r="AI796" s="94">
        <f t="shared" si="368"/>
        <v>0.5409997552285627</v>
      </c>
    </row>
    <row r="797" spans="2:35">
      <c r="B797" s="39">
        <f t="shared" si="369"/>
        <v>769</v>
      </c>
      <c r="C797" s="42">
        <f t="shared" si="370"/>
        <v>16.597122302158496</v>
      </c>
      <c r="D797" s="10">
        <f t="shared" si="371"/>
        <v>1.4028776978418129</v>
      </c>
      <c r="E797" s="40">
        <f t="shared" si="372"/>
        <v>47.194244604316374</v>
      </c>
      <c r="F797" s="40">
        <f t="shared" si="373"/>
        <v>50</v>
      </c>
      <c r="G797" s="3">
        <f t="shared" si="374"/>
        <v>146.41726618705508</v>
      </c>
      <c r="H797" s="3">
        <f t="shared" si="375"/>
        <v>116.21860174682885</v>
      </c>
      <c r="I797">
        <f t="shared" si="360"/>
        <v>1.1621860174682886E-4</v>
      </c>
      <c r="J797" s="4">
        <f t="shared" si="376"/>
        <v>1749.3147561917178</v>
      </c>
      <c r="K797" s="40">
        <f t="shared" si="377"/>
        <v>15.051934285033246</v>
      </c>
      <c r="L797" s="40">
        <f t="shared" si="361"/>
        <v>0</v>
      </c>
      <c r="M797" s="10">
        <f t="shared" si="378"/>
        <v>4.197183726732912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13.052798780237781</v>
      </c>
      <c r="Q797" s="42">
        <f t="shared" si="380"/>
        <v>1.2388004990354153</v>
      </c>
      <c r="R797" s="4">
        <f t="shared" si="381"/>
        <v>31359.74558020481</v>
      </c>
      <c r="S797">
        <f t="shared" si="362"/>
        <v>3.135974558020481E-5</v>
      </c>
      <c r="T797" s="41">
        <f t="shared" si="363"/>
        <v>6.3622869330762623E-4</v>
      </c>
      <c r="U797" s="42">
        <f t="shared" si="382"/>
        <v>5.6276631430956535E-2</v>
      </c>
      <c r="V797" s="42">
        <f t="shared" si="383"/>
        <v>0.53881802148307512</v>
      </c>
      <c r="W797" s="42">
        <f t="shared" si="384"/>
        <v>0.54040884338976525</v>
      </c>
      <c r="X797" s="42">
        <f t="shared" si="385"/>
        <v>-1.5908219066901319E-3</v>
      </c>
      <c r="Y797" s="42">
        <f t="shared" si="359"/>
        <v>8.3146895574262528E-3</v>
      </c>
      <c r="Z797" s="10">
        <f t="shared" si="386"/>
        <v>13.068711997567791</v>
      </c>
      <c r="AA797">
        <f t="shared" si="364"/>
        <v>4192692.9294908349</v>
      </c>
      <c r="AB797" s="10">
        <f t="shared" si="365"/>
        <v>4.1926929294908346</v>
      </c>
      <c r="AC797" s="10">
        <f t="shared" si="366"/>
        <v>4.0916929294908346</v>
      </c>
      <c r="AD797" s="3">
        <f t="shared" si="367"/>
        <v>593.42899630033855</v>
      </c>
      <c r="AI797" s="94">
        <f t="shared" si="368"/>
        <v>0.54040884338976525</v>
      </c>
    </row>
    <row r="798" spans="2:35">
      <c r="B798" s="39">
        <f t="shared" si="369"/>
        <v>770</v>
      </c>
      <c r="C798" s="42">
        <f t="shared" si="370"/>
        <v>16.618705035971445</v>
      </c>
      <c r="D798" s="10">
        <f t="shared" si="371"/>
        <v>1.3812949640288643</v>
      </c>
      <c r="E798" s="40">
        <f t="shared" si="372"/>
        <v>47.237410071942271</v>
      </c>
      <c r="F798" s="40">
        <f t="shared" si="373"/>
        <v>50</v>
      </c>
      <c r="G798" s="3">
        <f t="shared" si="374"/>
        <v>146.28776978417739</v>
      </c>
      <c r="H798" s="3">
        <f t="shared" si="375"/>
        <v>116.21860174682885</v>
      </c>
      <c r="I798">
        <f t="shared" si="360"/>
        <v>1.1621860174682886E-4</v>
      </c>
      <c r="J798" s="4">
        <f t="shared" si="376"/>
        <v>1752.516185608235</v>
      </c>
      <c r="K798" s="40">
        <f t="shared" si="377"/>
        <v>15.079480902944645</v>
      </c>
      <c r="L798" s="40">
        <f t="shared" si="361"/>
        <v>0</v>
      </c>
      <c r="M798" s="10">
        <f t="shared" si="378"/>
        <v>4.1926929294908346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13.048342032208611</v>
      </c>
      <c r="Q798" s="42">
        <f t="shared" si="380"/>
        <v>1.2404545585135984</v>
      </c>
      <c r="R798" s="4">
        <f t="shared" si="381"/>
        <v>30863.679986701947</v>
      </c>
      <c r="S798">
        <f t="shared" si="362"/>
        <v>3.0863679986701948E-5</v>
      </c>
      <c r="T798" s="41">
        <f t="shared" si="363"/>
        <v>6.3672475890112908E-4</v>
      </c>
      <c r="U798" s="42">
        <f t="shared" si="382"/>
        <v>5.5386416920135975E-2</v>
      </c>
      <c r="V798" s="42">
        <f t="shared" si="383"/>
        <v>0.53819981842395448</v>
      </c>
      <c r="W798" s="42">
        <f t="shared" si="384"/>
        <v>0.53981637325038878</v>
      </c>
      <c r="X798" s="42">
        <f t="shared" si="385"/>
        <v>-1.6165548264343022E-3</v>
      </c>
      <c r="Y798" s="42">
        <f t="shared" ref="Y798:Y861" si="389">IF((X798*(Q798-Q797)+Y797)&lt;0,0,X798*(Q798-Q797)+Y797)</f>
        <v>8.312015679593587E-3</v>
      </c>
      <c r="Z798" s="10">
        <f t="shared" si="386"/>
        <v>13.054330875932344</v>
      </c>
      <c r="AA798">
        <f t="shared" si="364"/>
        <v>4188190.3332346114</v>
      </c>
      <c r="AB798" s="10">
        <f t="shared" si="365"/>
        <v>4.1881903332346111</v>
      </c>
      <c r="AC798" s="10">
        <f t="shared" si="366"/>
        <v>4.0871903332346111</v>
      </c>
      <c r="AD798" s="3">
        <f t="shared" si="367"/>
        <v>592.77597291292398</v>
      </c>
      <c r="AI798" s="94">
        <f t="shared" si="368"/>
        <v>0.53981637325038878</v>
      </c>
    </row>
    <row r="799" spans="2:35">
      <c r="B799" s="39">
        <f t="shared" si="369"/>
        <v>771</v>
      </c>
      <c r="C799" s="42">
        <f t="shared" si="370"/>
        <v>16.640287769784393</v>
      </c>
      <c r="D799" s="10">
        <f t="shared" si="371"/>
        <v>1.3597122302159157</v>
      </c>
      <c r="E799" s="40">
        <f t="shared" si="372"/>
        <v>47.280575539568169</v>
      </c>
      <c r="F799" s="40">
        <f t="shared" si="373"/>
        <v>50</v>
      </c>
      <c r="G799" s="3">
        <f t="shared" si="374"/>
        <v>146.15827338129969</v>
      </c>
      <c r="H799" s="3">
        <f t="shared" si="375"/>
        <v>116.21860174682885</v>
      </c>
      <c r="I799">
        <f t="shared" si="360"/>
        <v>1.1621860174682886E-4</v>
      </c>
      <c r="J799" s="4">
        <f t="shared" si="376"/>
        <v>1755.7205418229387</v>
      </c>
      <c r="K799" s="40">
        <f t="shared" si="377"/>
        <v>15.107052704416532</v>
      </c>
      <c r="L799" s="40">
        <f t="shared" si="361"/>
        <v>0</v>
      </c>
      <c r="M799" s="10">
        <f t="shared" si="378"/>
        <v>4.1881903332346111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13.043870309765909</v>
      </c>
      <c r="Q799" s="42">
        <f t="shared" si="380"/>
        <v>1.242109185039346</v>
      </c>
      <c r="R799" s="4">
        <f t="shared" si="381"/>
        <v>30368.015764616634</v>
      </c>
      <c r="S799">
        <f t="shared" si="362"/>
        <v>3.0368015764616634E-5</v>
      </c>
      <c r="T799" s="41">
        <f t="shared" si="363"/>
        <v>6.3722042312321439E-4</v>
      </c>
      <c r="U799" s="42">
        <f t="shared" si="382"/>
        <v>5.4496922690392781E-2</v>
      </c>
      <c r="V799" s="42">
        <f t="shared" si="383"/>
        <v>0.53758006166456618</v>
      </c>
      <c r="W799" s="42">
        <f t="shared" si="384"/>
        <v>0.53922234646902223</v>
      </c>
      <c r="X799" s="42">
        <f t="shared" si="385"/>
        <v>-1.6422848044560512E-3</v>
      </c>
      <c r="Y799" s="42">
        <f t="shared" si="389"/>
        <v>8.3092983115933012E-3</v>
      </c>
      <c r="Z799" s="10">
        <f t="shared" si="386"/>
        <v>13.039912109010663</v>
      </c>
      <c r="AA799">
        <f t="shared" si="364"/>
        <v>4183675.9505872326</v>
      </c>
      <c r="AB799" s="10">
        <f t="shared" si="365"/>
        <v>4.183675950587233</v>
      </c>
      <c r="AC799" s="10">
        <f t="shared" si="366"/>
        <v>4.082675950587233</v>
      </c>
      <c r="AD799" s="3">
        <f t="shared" si="367"/>
        <v>592.1212401141745</v>
      </c>
      <c r="AI799" s="94">
        <f t="shared" si="368"/>
        <v>0.53922234646902223</v>
      </c>
    </row>
    <row r="800" spans="2:35">
      <c r="B800" s="39">
        <f t="shared" si="369"/>
        <v>772</v>
      </c>
      <c r="C800" s="42">
        <f t="shared" si="370"/>
        <v>16.661870503597342</v>
      </c>
      <c r="D800" s="10">
        <f t="shared" si="371"/>
        <v>1.3381294964029671</v>
      </c>
      <c r="E800" s="40">
        <f t="shared" si="372"/>
        <v>47.323741007194066</v>
      </c>
      <c r="F800" s="40">
        <f t="shared" si="373"/>
        <v>50</v>
      </c>
      <c r="G800" s="3">
        <f t="shared" si="374"/>
        <v>146.028776978422</v>
      </c>
      <c r="H800" s="3">
        <f t="shared" si="375"/>
        <v>116.21860174682885</v>
      </c>
      <c r="I800">
        <f t="shared" si="360"/>
        <v>1.1621860174682886E-4</v>
      </c>
      <c r="J800" s="4">
        <f t="shared" si="376"/>
        <v>1758.9278248358291</v>
      </c>
      <c r="K800" s="40">
        <f t="shared" si="377"/>
        <v>15.134649689448905</v>
      </c>
      <c r="L800" s="40">
        <f t="shared" si="361"/>
        <v>0</v>
      </c>
      <c r="M800" s="10">
        <f t="shared" si="378"/>
        <v>4.183675950587233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13.039383593826235</v>
      </c>
      <c r="Q800" s="42">
        <f t="shared" si="380"/>
        <v>1.2437643809048291</v>
      </c>
      <c r="R800" s="4">
        <f t="shared" si="381"/>
        <v>29872.754050978318</v>
      </c>
      <c r="S800">
        <f t="shared" si="362"/>
        <v>2.9872754050978316E-5</v>
      </c>
      <c r="T800" s="41">
        <f t="shared" si="363"/>
        <v>6.3771568483685266E-4</v>
      </c>
      <c r="U800" s="42">
        <f t="shared" si="382"/>
        <v>5.3608150782183131E-2</v>
      </c>
      <c r="V800" s="42">
        <f t="shared" si="383"/>
        <v>0.53695875318672948</v>
      </c>
      <c r="W800" s="42">
        <f t="shared" si="384"/>
        <v>0.538626764711015</v>
      </c>
      <c r="X800" s="42">
        <f t="shared" si="385"/>
        <v>-1.6680115242855287E-3</v>
      </c>
      <c r="Y800" s="42">
        <f t="shared" si="389"/>
        <v>8.3065374258147247E-3</v>
      </c>
      <c r="Z800" s="10">
        <f t="shared" si="386"/>
        <v>13.025455737284858</v>
      </c>
      <c r="AA800">
        <f t="shared" si="364"/>
        <v>4179149.7942232713</v>
      </c>
      <c r="AB800" s="10">
        <f t="shared" si="365"/>
        <v>4.1791497942232709</v>
      </c>
      <c r="AC800" s="10">
        <f t="shared" si="366"/>
        <v>4.078149794223271</v>
      </c>
      <c r="AD800" s="3">
        <f t="shared" si="367"/>
        <v>591.46479974231625</v>
      </c>
      <c r="AI800" s="94">
        <f t="shared" si="368"/>
        <v>0.538626764711015</v>
      </c>
    </row>
    <row r="801" spans="2:35">
      <c r="B801" s="39">
        <f t="shared" si="369"/>
        <v>773</v>
      </c>
      <c r="C801" s="42">
        <f t="shared" si="370"/>
        <v>16.683453237410291</v>
      </c>
      <c r="D801" s="10">
        <f t="shared" si="371"/>
        <v>1.3165467625900185</v>
      </c>
      <c r="E801" s="40">
        <f t="shared" si="372"/>
        <v>47.366906474819963</v>
      </c>
      <c r="F801" s="40">
        <f t="shared" si="373"/>
        <v>50</v>
      </c>
      <c r="G801" s="3">
        <f t="shared" si="374"/>
        <v>145.89928057554431</v>
      </c>
      <c r="H801" s="3">
        <f t="shared" si="375"/>
        <v>116.21860174682885</v>
      </c>
      <c r="I801">
        <f t="shared" si="360"/>
        <v>1.1621860174682886E-4</v>
      </c>
      <c r="J801" s="4">
        <f t="shared" si="376"/>
        <v>1762.1380346469061</v>
      </c>
      <c r="K801" s="40">
        <f t="shared" si="377"/>
        <v>15.162271858041761</v>
      </c>
      <c r="L801" s="40">
        <f t="shared" si="361"/>
        <v>0</v>
      </c>
      <c r="M801" s="10">
        <f t="shared" si="378"/>
        <v>4.1791497942232709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13.034881865216567</v>
      </c>
      <c r="Q801" s="42">
        <f t="shared" si="380"/>
        <v>1.245420148408986</v>
      </c>
      <c r="R801" s="4">
        <f t="shared" si="381"/>
        <v>29377.895982816572</v>
      </c>
      <c r="S801">
        <f t="shared" si="362"/>
        <v>2.9377895982816572E-5</v>
      </c>
      <c r="T801" s="41">
        <f t="shared" si="363"/>
        <v>6.3821054290501441E-4</v>
      </c>
      <c r="U801" s="42">
        <f t="shared" si="382"/>
        <v>5.2720103235963475E-2</v>
      </c>
      <c r="V801" s="42">
        <f t="shared" si="383"/>
        <v>0.53633589497932765</v>
      </c>
      <c r="W801" s="42">
        <f t="shared" si="384"/>
        <v>0.53802962964852097</v>
      </c>
      <c r="X801" s="42">
        <f t="shared" si="385"/>
        <v>-1.6937346691933142E-3</v>
      </c>
      <c r="Y801" s="42">
        <f t="shared" si="389"/>
        <v>8.3037329949888113E-3</v>
      </c>
      <c r="Z801" s="10">
        <f t="shared" si="386"/>
        <v>13.010961801401431</v>
      </c>
      <c r="AA801">
        <f t="shared" si="364"/>
        <v>4174611.8768687723</v>
      </c>
      <c r="AB801" s="10">
        <f t="shared" si="365"/>
        <v>4.1746118768687719</v>
      </c>
      <c r="AC801" s="10">
        <f t="shared" si="366"/>
        <v>4.0736118768687719</v>
      </c>
      <c r="AD801" s="3">
        <f t="shared" si="367"/>
        <v>590.80665364304161</v>
      </c>
      <c r="AI801" s="94">
        <f t="shared" si="368"/>
        <v>0.53802962964852097</v>
      </c>
    </row>
    <row r="802" spans="2:35">
      <c r="B802" s="39">
        <f t="shared" si="369"/>
        <v>774</v>
      </c>
      <c r="C802" s="42">
        <f t="shared" si="370"/>
        <v>16.705035971223239</v>
      </c>
      <c r="D802" s="10">
        <f t="shared" si="371"/>
        <v>1.2949640287770698</v>
      </c>
      <c r="E802" s="40">
        <f t="shared" si="372"/>
        <v>47.41007194244586</v>
      </c>
      <c r="F802" s="40">
        <f t="shared" si="373"/>
        <v>50</v>
      </c>
      <c r="G802" s="3">
        <f t="shared" si="374"/>
        <v>145.76978417266662</v>
      </c>
      <c r="H802" s="3">
        <f t="shared" si="375"/>
        <v>116.21860174682885</v>
      </c>
      <c r="I802">
        <f t="shared" si="360"/>
        <v>1.1621860174682886E-4</v>
      </c>
      <c r="J802" s="4">
        <f t="shared" si="376"/>
        <v>1765.3511712561699</v>
      </c>
      <c r="K802" s="40">
        <f t="shared" si="377"/>
        <v>15.189919210195104</v>
      </c>
      <c r="L802" s="40">
        <f t="shared" si="361"/>
        <v>0</v>
      </c>
      <c r="M802" s="10">
        <f t="shared" si="378"/>
        <v>4.1746118768687719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13.030365104673665</v>
      </c>
      <c r="Q802" s="42">
        <f t="shared" si="380"/>
        <v>1.2470764898575619</v>
      </c>
      <c r="R802" s="4">
        <f t="shared" si="381"/>
        <v>28883.442697160845</v>
      </c>
      <c r="S802">
        <f t="shared" si="362"/>
        <v>2.8883442697160845E-5</v>
      </c>
      <c r="T802" s="41">
        <f t="shared" si="363"/>
        <v>6.3870499619067013E-4</v>
      </c>
      <c r="U802" s="42">
        <f t="shared" si="382"/>
        <v>5.1832782092189993E-2</v>
      </c>
      <c r="V802" s="42">
        <f t="shared" si="383"/>
        <v>0.53571148903890398</v>
      </c>
      <c r="W802" s="42">
        <f t="shared" si="384"/>
        <v>0.53743094296048532</v>
      </c>
      <c r="X802" s="42">
        <f t="shared" si="385"/>
        <v>-1.7194539215813487E-3</v>
      </c>
      <c r="Y802" s="42">
        <f t="shared" si="389"/>
        <v>8.3008849921895802E-3</v>
      </c>
      <c r="Z802" s="10">
        <f t="shared" si="386"/>
        <v>12.996430342172475</v>
      </c>
      <c r="AA802">
        <f t="shared" si="364"/>
        <v>4170062.2113016248</v>
      </c>
      <c r="AB802" s="10">
        <f t="shared" si="365"/>
        <v>4.1700622113016248</v>
      </c>
      <c r="AC802" s="10">
        <f t="shared" si="366"/>
        <v>4.0690622113016248</v>
      </c>
      <c r="AD802" s="3">
        <f t="shared" si="367"/>
        <v>590.14680366956122</v>
      </c>
      <c r="AI802" s="94">
        <f t="shared" si="368"/>
        <v>0.53743094296048532</v>
      </c>
    </row>
    <row r="803" spans="2:35">
      <c r="B803" s="39">
        <f t="shared" si="369"/>
        <v>775</v>
      </c>
      <c r="C803" s="42">
        <f t="shared" si="370"/>
        <v>16.726618705036188</v>
      </c>
      <c r="D803" s="10">
        <f t="shared" si="371"/>
        <v>1.2733812949641212</v>
      </c>
      <c r="E803" s="40">
        <f t="shared" si="372"/>
        <v>47.453237410071758</v>
      </c>
      <c r="F803" s="40">
        <f t="shared" si="373"/>
        <v>50</v>
      </c>
      <c r="G803" s="3">
        <f t="shared" si="374"/>
        <v>145.64028776978893</v>
      </c>
      <c r="H803" s="3">
        <f t="shared" si="375"/>
        <v>116.21860174682885</v>
      </c>
      <c r="I803">
        <f t="shared" si="360"/>
        <v>1.1621860174682886E-4</v>
      </c>
      <c r="J803" s="4">
        <f t="shared" si="376"/>
        <v>1768.5672346636206</v>
      </c>
      <c r="K803" s="40">
        <f t="shared" si="377"/>
        <v>15.217591745908937</v>
      </c>
      <c r="L803" s="40">
        <f t="shared" si="361"/>
        <v>0</v>
      </c>
      <c r="M803" s="10">
        <f t="shared" si="378"/>
        <v>4.1700622113016248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13.025833292843892</v>
      </c>
      <c r="Q803" s="42">
        <f t="shared" si="380"/>
        <v>1.2487334075631498</v>
      </c>
      <c r="R803" s="4">
        <f t="shared" si="381"/>
        <v>28389.395331040658</v>
      </c>
      <c r="S803">
        <f t="shared" si="362"/>
        <v>2.8389395331040658E-5</v>
      </c>
      <c r="T803" s="41">
        <f t="shared" si="363"/>
        <v>6.3919904355679035E-4</v>
      </c>
      <c r="U803" s="42">
        <f t="shared" si="382"/>
        <v>5.0946189391319008E-2</v>
      </c>
      <c r="V803" s="42">
        <f t="shared" si="383"/>
        <v>0.53508553736918207</v>
      </c>
      <c r="W803" s="42">
        <f t="shared" si="384"/>
        <v>0.53683070633269281</v>
      </c>
      <c r="X803" s="42">
        <f t="shared" si="385"/>
        <v>-1.7451689635107348E-3</v>
      </c>
      <c r="Y803" s="42">
        <f t="shared" si="389"/>
        <v>8.2979933908346962E-3</v>
      </c>
      <c r="Z803" s="10">
        <f t="shared" si="386"/>
        <v>12.981861400575534</v>
      </c>
      <c r="AA803">
        <f t="shared" si="364"/>
        <v>4165500.8103515184</v>
      </c>
      <c r="AB803" s="10">
        <f t="shared" si="365"/>
        <v>4.1655008103515181</v>
      </c>
      <c r="AC803" s="10">
        <f t="shared" si="366"/>
        <v>4.0645008103515181</v>
      </c>
      <c r="AD803" s="3">
        <f t="shared" si="367"/>
        <v>589.48525168259869</v>
      </c>
      <c r="AI803" s="94">
        <f t="shared" si="368"/>
        <v>0.53683070633269281</v>
      </c>
    </row>
    <row r="804" spans="2:35">
      <c r="B804" s="39">
        <f t="shared" si="369"/>
        <v>776</v>
      </c>
      <c r="C804" s="42">
        <f t="shared" si="370"/>
        <v>16.748201438849136</v>
      </c>
      <c r="D804" s="10">
        <f t="shared" si="371"/>
        <v>1.2517985611511726</v>
      </c>
      <c r="E804" s="40">
        <f t="shared" si="372"/>
        <v>47.496402877697655</v>
      </c>
      <c r="F804" s="40">
        <f t="shared" si="373"/>
        <v>50</v>
      </c>
      <c r="G804" s="3">
        <f t="shared" si="374"/>
        <v>145.51079136691123</v>
      </c>
      <c r="H804" s="3">
        <f t="shared" si="375"/>
        <v>116.21860174682885</v>
      </c>
      <c r="I804">
        <f t="shared" si="360"/>
        <v>1.1621860174682886E-4</v>
      </c>
      <c r="J804" s="4">
        <f t="shared" si="376"/>
        <v>1771.7862248692577</v>
      </c>
      <c r="K804" s="40">
        <f t="shared" si="377"/>
        <v>15.245289465183252</v>
      </c>
      <c r="L804" s="40">
        <f t="shared" si="361"/>
        <v>0</v>
      </c>
      <c r="M804" s="10">
        <f t="shared" si="378"/>
        <v>4.1655008103515181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13.021286410282654</v>
      </c>
      <c r="Q804" s="42">
        <f t="shared" si="380"/>
        <v>1.2503909038452303</v>
      </c>
      <c r="R804" s="4">
        <f t="shared" si="381"/>
        <v>27895.755021485569</v>
      </c>
      <c r="S804">
        <f t="shared" si="362"/>
        <v>2.7895755021485568E-5</v>
      </c>
      <c r="T804" s="41">
        <f t="shared" si="363"/>
        <v>6.3969268386634547E-4</v>
      </c>
      <c r="U804" s="42">
        <f t="shared" si="382"/>
        <v>5.0060327173806922E-2</v>
      </c>
      <c r="V804" s="42">
        <f t="shared" si="383"/>
        <v>0.53445804198131475</v>
      </c>
      <c r="W804" s="42">
        <f t="shared" si="384"/>
        <v>0.53622892145776246</v>
      </c>
      <c r="X804" s="42">
        <f t="shared" si="385"/>
        <v>-1.7708794764477176E-3</v>
      </c>
      <c r="Y804" s="42">
        <f t="shared" si="389"/>
        <v>8.295058164686472E-3</v>
      </c>
      <c r="Z804" s="10">
        <f t="shared" si="386"/>
        <v>12.967255017754125</v>
      </c>
      <c r="AA804">
        <f t="shared" si="364"/>
        <v>4160927.6869001095</v>
      </c>
      <c r="AB804" s="10">
        <f t="shared" si="365"/>
        <v>4.1609276869001093</v>
      </c>
      <c r="AC804" s="10">
        <f t="shared" si="366"/>
        <v>4.0599276869001093</v>
      </c>
      <c r="AD804" s="3">
        <f t="shared" si="367"/>
        <v>588.82199955041472</v>
      </c>
      <c r="AI804" s="94">
        <f t="shared" si="368"/>
        <v>0.53622892145776246</v>
      </c>
    </row>
    <row r="805" spans="2:35">
      <c r="B805" s="39">
        <f t="shared" si="369"/>
        <v>777</v>
      </c>
      <c r="C805" s="42">
        <f t="shared" si="370"/>
        <v>16.769784172662085</v>
      </c>
      <c r="D805" s="10">
        <f t="shared" si="371"/>
        <v>1.230215827338224</v>
      </c>
      <c r="E805" s="40">
        <f t="shared" si="372"/>
        <v>47.539568345323552</v>
      </c>
      <c r="F805" s="40">
        <f t="shared" si="373"/>
        <v>50</v>
      </c>
      <c r="G805" s="3">
        <f t="shared" si="374"/>
        <v>145.38129496403354</v>
      </c>
      <c r="H805" s="3">
        <f t="shared" si="375"/>
        <v>116.21860174682885</v>
      </c>
      <c r="I805">
        <f t="shared" si="360"/>
        <v>1.1621860174682886E-4</v>
      </c>
      <c r="J805" s="4">
        <f t="shared" si="376"/>
        <v>1775.0081418730813</v>
      </c>
      <c r="K805" s="40">
        <f t="shared" si="377"/>
        <v>15.273012368018051</v>
      </c>
      <c r="L805" s="40">
        <f t="shared" si="361"/>
        <v>0</v>
      </c>
      <c r="M805" s="10">
        <f t="shared" si="378"/>
        <v>4.1609276869001093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13.016724437454</v>
      </c>
      <c r="Q805" s="42">
        <f t="shared" si="380"/>
        <v>1.2520489810302131</v>
      </c>
      <c r="R805" s="4">
        <f t="shared" si="381"/>
        <v>27402.522905525089</v>
      </c>
      <c r="S805">
        <f t="shared" si="362"/>
        <v>2.7402522905525089E-5</v>
      </c>
      <c r="T805" s="41">
        <f t="shared" si="363"/>
        <v>6.4018591598230588E-4</v>
      </c>
      <c r="U805" s="42">
        <f t="shared" si="382"/>
        <v>4.9175197480110046E-2</v>
      </c>
      <c r="V805" s="42">
        <f t="shared" si="383"/>
        <v>0.53382900489404239</v>
      </c>
      <c r="W805" s="42">
        <f t="shared" si="384"/>
        <v>0.53562559003516896</v>
      </c>
      <c r="X805" s="42">
        <f t="shared" si="385"/>
        <v>-1.7965851411265721E-3</v>
      </c>
      <c r="Y805" s="42">
        <f t="shared" si="389"/>
        <v>8.2920792878530911E-3</v>
      </c>
      <c r="Z805" s="10">
        <f t="shared" si="386"/>
        <v>12.952611235018603</v>
      </c>
      <c r="AA805">
        <f t="shared" si="364"/>
        <v>4156342.853881286</v>
      </c>
      <c r="AB805" s="10">
        <f t="shared" si="365"/>
        <v>4.1563428538812861</v>
      </c>
      <c r="AC805" s="10">
        <f t="shared" si="366"/>
        <v>4.0553428538812861</v>
      </c>
      <c r="AD805" s="3">
        <f t="shared" si="367"/>
        <v>588.15704914884498</v>
      </c>
      <c r="AI805" s="94">
        <f t="shared" si="368"/>
        <v>0.53562559003516896</v>
      </c>
    </row>
    <row r="806" spans="2:35">
      <c r="B806" s="39">
        <f t="shared" si="369"/>
        <v>778</v>
      </c>
      <c r="C806" s="42">
        <f t="shared" si="370"/>
        <v>16.791366906475034</v>
      </c>
      <c r="D806" s="10">
        <f t="shared" si="371"/>
        <v>1.2086330935252754</v>
      </c>
      <c r="E806" s="40">
        <f t="shared" si="372"/>
        <v>47.582733812949449</v>
      </c>
      <c r="F806" s="40">
        <f t="shared" si="373"/>
        <v>50</v>
      </c>
      <c r="G806" s="3">
        <f t="shared" si="374"/>
        <v>145.25179856115585</v>
      </c>
      <c r="H806" s="3">
        <f t="shared" si="375"/>
        <v>116.21860174682885</v>
      </c>
      <c r="I806">
        <f t="shared" si="360"/>
        <v>1.1621860174682886E-4</v>
      </c>
      <c r="J806" s="4">
        <f t="shared" si="376"/>
        <v>1778.2329856750916</v>
      </c>
      <c r="K806" s="40">
        <f t="shared" si="377"/>
        <v>15.300760454413338</v>
      </c>
      <c r="L806" s="40">
        <f t="shared" si="361"/>
        <v>0</v>
      </c>
      <c r="M806" s="10">
        <f t="shared" si="378"/>
        <v>4.1563428538812861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13.012147354730352</v>
      </c>
      <c r="Q806" s="42">
        <f t="shared" si="380"/>
        <v>1.2537076414514774</v>
      </c>
      <c r="R806" s="4">
        <f t="shared" si="381"/>
        <v>26909.700120188681</v>
      </c>
      <c r="S806">
        <f t="shared" si="362"/>
        <v>2.690970012018868E-5</v>
      </c>
      <c r="T806" s="41">
        <f t="shared" si="363"/>
        <v>6.4067873876764232E-4</v>
      </c>
      <c r="U806" s="42">
        <f t="shared" si="382"/>
        <v>4.8290802350684593E-2</v>
      </c>
      <c r="V806" s="42">
        <f t="shared" si="383"/>
        <v>0.53319842813355411</v>
      </c>
      <c r="W806" s="42">
        <f t="shared" si="384"/>
        <v>0.5350207137712778</v>
      </c>
      <c r="X806" s="42">
        <f t="shared" si="385"/>
        <v>-1.8222856377236862E-3</v>
      </c>
      <c r="Y806" s="42">
        <f t="shared" si="389"/>
        <v>8.2890567347895603E-3</v>
      </c>
      <c r="Z806" s="10">
        <f t="shared" si="386"/>
        <v>12.937930093846594</v>
      </c>
      <c r="AA806">
        <f t="shared" si="364"/>
        <v>4151746.3242813116</v>
      </c>
      <c r="AB806" s="10">
        <f t="shared" si="365"/>
        <v>4.1517463242813113</v>
      </c>
      <c r="AC806" s="10">
        <f t="shared" si="366"/>
        <v>4.0507463242813113</v>
      </c>
      <c r="AD806" s="3">
        <f t="shared" si="367"/>
        <v>587.49040236132146</v>
      </c>
      <c r="AI806" s="94">
        <f t="shared" si="368"/>
        <v>0.5350207137712778</v>
      </c>
    </row>
    <row r="807" spans="2:35">
      <c r="B807" s="39">
        <f t="shared" si="369"/>
        <v>779</v>
      </c>
      <c r="C807" s="42">
        <f t="shared" si="370"/>
        <v>16.812949640287982</v>
      </c>
      <c r="D807" s="10">
        <f t="shared" si="371"/>
        <v>1.1870503597123268</v>
      </c>
      <c r="E807" s="40">
        <f t="shared" si="372"/>
        <v>47.625899280575346</v>
      </c>
      <c r="F807" s="40">
        <f t="shared" si="373"/>
        <v>50</v>
      </c>
      <c r="G807" s="3">
        <f t="shared" si="374"/>
        <v>145.12230215827816</v>
      </c>
      <c r="H807" s="3">
        <f t="shared" si="375"/>
        <v>116.21860174682885</v>
      </c>
      <c r="I807">
        <f t="shared" ref="I807:I862" si="390">H807/1000^2</f>
        <v>1.1621860174682886E-4</v>
      </c>
      <c r="J807" s="4">
        <f t="shared" si="376"/>
        <v>1781.4607562752888</v>
      </c>
      <c r="K807" s="40">
        <f t="shared" si="377"/>
        <v>15.328533724369109</v>
      </c>
      <c r="L807" s="40">
        <f t="shared" ref="L807:L862" si="391">IF((gstar-K807)&lt;0,0,gstar-K807)</f>
        <v>0</v>
      </c>
      <c r="M807" s="10">
        <f t="shared" si="378"/>
        <v>4.1517463242813113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13.007555142392093</v>
      </c>
      <c r="Q807" s="42">
        <f t="shared" si="380"/>
        <v>1.2553668874494137</v>
      </c>
      <c r="R807" s="4">
        <f t="shared" si="381"/>
        <v>26417.287802505853</v>
      </c>
      <c r="S807">
        <f t="shared" ref="S807:S862" si="392">R807/1000^3</f>
        <v>2.6417287802505851E-5</v>
      </c>
      <c r="T807" s="41">
        <f t="shared" ref="T807:T862" si="393">(vc/1000^3-S807)</f>
        <v>6.4117115108532519E-4</v>
      </c>
      <c r="U807" s="42">
        <f t="shared" si="382"/>
        <v>4.7407143825986875E-2</v>
      </c>
      <c r="V807" s="42">
        <f t="shared" si="383"/>
        <v>0.53256631373332497</v>
      </c>
      <c r="W807" s="42">
        <f t="shared" si="384"/>
        <v>0.53441429437936472</v>
      </c>
      <c r="X807" s="42">
        <f t="shared" si="385"/>
        <v>-1.8479806460397485E-3</v>
      </c>
      <c r="Y807" s="42">
        <f t="shared" si="389"/>
        <v>8.2859904802983549E-3</v>
      </c>
      <c r="Z807" s="10">
        <f t="shared" si="386"/>
        <v>12.923211635882975</v>
      </c>
      <c r="AA807">
        <f t="shared" ref="AA807:AA862" si="394">Z807*rat*to+patm*1000000</f>
        <v>4147138.1111388104</v>
      </c>
      <c r="AB807" s="10">
        <f t="shared" ref="AB807:AB862" si="395">AA807/1000000</f>
        <v>4.1471381111388101</v>
      </c>
      <c r="AC807" s="10">
        <f t="shared" ref="AC807:AC862" si="396">AB807-patm</f>
        <v>4.0461381111388102</v>
      </c>
      <c r="AD807" s="3">
        <f t="shared" ref="AD807:AD862" si="397">AC807*1000000/6895</f>
        <v>586.82206107887021</v>
      </c>
      <c r="AI807" s="94">
        <f t="shared" ref="AI807:AI862" si="398">($M807-patm)*1000000*$I807/SQRT(rat*to)*SQRT(k)*(2/(k+1))^((k+1)/2/(k-1))</f>
        <v>0.53441429437936472</v>
      </c>
    </row>
    <row r="808" spans="2:35">
      <c r="B808" s="39">
        <f t="shared" ref="B808:B862" si="399">1+B807</f>
        <v>780</v>
      </c>
      <c r="C808" s="42">
        <f t="shared" ref="C808:C862" si="400">xincp+C807</f>
        <v>16.834532374100931</v>
      </c>
      <c r="D808" s="10">
        <f t="shared" ref="D808:D862" si="401">(F808-E808)/2</f>
        <v>1.1654676258993781</v>
      </c>
      <c r="E808" s="40">
        <f t="shared" ref="E808:E862" si="402">E807+ci*2*xincp</f>
        <v>47.669064748201244</v>
      </c>
      <c r="F808" s="40">
        <f t="shared" ref="F808:F862" si="403">F807-osi*2*xincp</f>
        <v>50</v>
      </c>
      <c r="G808" s="3">
        <f t="shared" ref="G808:G862" si="404">G807-ei*n*2*xincp</f>
        <v>144.99280575540047</v>
      </c>
      <c r="H808" s="3">
        <f t="shared" ref="H808:H862" si="405">PI()/4*(dto+erate*(two-D808)/two)^2</f>
        <v>116.21860174682885</v>
      </c>
      <c r="I808">
        <f t="shared" si="390"/>
        <v>1.1621860174682886E-4</v>
      </c>
      <c r="J808" s="4">
        <f t="shared" ref="J808:J862" si="406">PI()/4*dc^2-PI()/4*(F808^2-E808^2)</f>
        <v>1784.6914536736724</v>
      </c>
      <c r="K808" s="40">
        <f t="shared" ref="K808:K862" si="407">J808/H808</f>
        <v>15.356332177885367</v>
      </c>
      <c r="L808" s="40">
        <f t="shared" si="391"/>
        <v>0</v>
      </c>
      <c r="M808" s="10">
        <f t="shared" ref="M808:M862" si="408">AB807</f>
        <v>4.1471381111388101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13.002947780627002</v>
      </c>
      <c r="Q808" s="42">
        <f t="shared" ref="Q808:Q862" si="410">xincp/P808+Q807</f>
        <v>1.2570267213714652</v>
      </c>
      <c r="R808" s="4">
        <f t="shared" ref="R808:R862" si="411">PI()/4*(F808^2-E808^2)*G808</f>
        <v>25925.287089506168</v>
      </c>
      <c r="S808">
        <f t="shared" si="392"/>
        <v>2.5925287089506166E-5</v>
      </c>
      <c r="T808" s="41">
        <f t="shared" si="393"/>
        <v>6.4166315179832489E-4</v>
      </c>
      <c r="U808" s="42">
        <f t="shared" ref="U808:U862" si="412">rhopgrain*R808/1000^2</f>
        <v>4.6524223946473292E-2</v>
      </c>
      <c r="V808" s="42">
        <f t="shared" ref="V808:V862" si="413">(U807-U808)/(Q808-Q807)</f>
        <v>0.53193266373441039</v>
      </c>
      <c r="W808" s="42">
        <f t="shared" ref="W808:W862" si="414">IF(V808&lt;AI808,IF(AB807&gt;pbd,AI808,0),AI808)</f>
        <v>0.53380633357961349</v>
      </c>
      <c r="X808" s="42">
        <f t="shared" ref="X808:X862" si="415">V808-W808</f>
        <v>-1.8736698452030964E-3</v>
      </c>
      <c r="Y808" s="42">
        <f t="shared" si="389"/>
        <v>8.2828804995305622E-3</v>
      </c>
      <c r="Z808" s="10">
        <f t="shared" ref="Z808:Z862" si="416">Y808/T808</f>
        <v>12.908455902940608</v>
      </c>
      <c r="AA808">
        <f t="shared" si="394"/>
        <v>4142518.2275450048</v>
      </c>
      <c r="AB808" s="10">
        <f t="shared" si="395"/>
        <v>4.142518227545005</v>
      </c>
      <c r="AC808" s="10">
        <f t="shared" si="396"/>
        <v>4.041518227545005</v>
      </c>
      <c r="AD808" s="3">
        <f t="shared" si="397"/>
        <v>586.15202720014577</v>
      </c>
      <c r="AI808" s="94">
        <f t="shared" si="398"/>
        <v>0.53380633357961349</v>
      </c>
    </row>
    <row r="809" spans="2:35">
      <c r="B809" s="39">
        <f t="shared" si="399"/>
        <v>781</v>
      </c>
      <c r="C809" s="42">
        <f t="shared" si="400"/>
        <v>16.85611510791388</v>
      </c>
      <c r="D809" s="10">
        <f t="shared" si="401"/>
        <v>1.1438848920864295</v>
      </c>
      <c r="E809" s="40">
        <f t="shared" si="402"/>
        <v>47.712230215827141</v>
      </c>
      <c r="F809" s="40">
        <f t="shared" si="403"/>
        <v>50</v>
      </c>
      <c r="G809" s="3">
        <f t="shared" si="404"/>
        <v>144.86330935252278</v>
      </c>
      <c r="H809" s="3">
        <f t="shared" si="405"/>
        <v>116.21860174682885</v>
      </c>
      <c r="I809">
        <f t="shared" si="390"/>
        <v>1.1621860174682886E-4</v>
      </c>
      <c r="J809" s="4">
        <f t="shared" si="406"/>
        <v>1787.9250778702428</v>
      </c>
      <c r="K809" s="40">
        <f t="shared" si="407"/>
        <v>15.38415581496211</v>
      </c>
      <c r="L809" s="40">
        <f t="shared" si="391"/>
        <v>0</v>
      </c>
      <c r="M809" s="10">
        <f t="shared" si="408"/>
        <v>4.142518227545005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12.998325249529927</v>
      </c>
      <c r="Q809" s="42">
        <f t="shared" si="410"/>
        <v>1.2586871455721698</v>
      </c>
      <c r="R809" s="4">
        <f t="shared" si="411"/>
        <v>25433.69911821909</v>
      </c>
      <c r="S809">
        <f t="shared" si="392"/>
        <v>2.5433699118219092E-5</v>
      </c>
      <c r="T809" s="41">
        <f t="shared" si="393"/>
        <v>6.4215473976961192E-4</v>
      </c>
      <c r="U809" s="42">
        <f t="shared" si="412"/>
        <v>4.5642044752600065E-2</v>
      </c>
      <c r="V809" s="42">
        <f t="shared" si="413"/>
        <v>0.53129748018542311</v>
      </c>
      <c r="W809" s="42">
        <f t="shared" si="414"/>
        <v>0.53319683309914689</v>
      </c>
      <c r="X809" s="42">
        <f t="shared" si="415"/>
        <v>-1.8993529137237841E-3</v>
      </c>
      <c r="Y809" s="42">
        <f t="shared" si="389"/>
        <v>8.2797267679869356E-3</v>
      </c>
      <c r="Z809" s="10">
        <f t="shared" si="416"/>
        <v>12.893662937000951</v>
      </c>
      <c r="AA809">
        <f t="shared" si="394"/>
        <v>4137886.6866438999</v>
      </c>
      <c r="AB809" s="10">
        <f t="shared" si="395"/>
        <v>4.1378866866438999</v>
      </c>
      <c r="AC809" s="10">
        <f t="shared" si="396"/>
        <v>4.0368866866438999</v>
      </c>
      <c r="AD809" s="3">
        <f t="shared" si="397"/>
        <v>585.48030263145756</v>
      </c>
      <c r="AI809" s="94">
        <f t="shared" si="398"/>
        <v>0.53319683309914689</v>
      </c>
    </row>
    <row r="810" spans="2:35">
      <c r="B810" s="39">
        <f t="shared" si="399"/>
        <v>782</v>
      </c>
      <c r="C810" s="42">
        <f t="shared" si="400"/>
        <v>16.877697841726828</v>
      </c>
      <c r="D810" s="10">
        <f t="shared" si="401"/>
        <v>1.1223021582734809</v>
      </c>
      <c r="E810" s="40">
        <f t="shared" si="402"/>
        <v>47.755395683453038</v>
      </c>
      <c r="F810" s="40">
        <f t="shared" si="403"/>
        <v>50</v>
      </c>
      <c r="G810" s="3">
        <f t="shared" si="404"/>
        <v>144.73381294964508</v>
      </c>
      <c r="H810" s="3">
        <f t="shared" si="405"/>
        <v>116.21860174682885</v>
      </c>
      <c r="I810">
        <f t="shared" si="390"/>
        <v>1.1621860174682886E-4</v>
      </c>
      <c r="J810" s="4">
        <f t="shared" si="406"/>
        <v>1791.1616288650002</v>
      </c>
      <c r="K810" s="40">
        <f t="shared" si="407"/>
        <v>15.412004635599343</v>
      </c>
      <c r="L810" s="40">
        <f t="shared" si="391"/>
        <v>0</v>
      </c>
      <c r="M810" s="10">
        <f t="shared" si="408"/>
        <v>4.1378866866438999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12.993687529102415</v>
      </c>
      <c r="Q810" s="42">
        <f t="shared" si="410"/>
        <v>1.260348162413202</v>
      </c>
      <c r="R810" s="4">
        <f t="shared" si="411"/>
        <v>24942.525025674127</v>
      </c>
      <c r="S810">
        <f t="shared" si="392"/>
        <v>2.4942525025674127E-5</v>
      </c>
      <c r="T810" s="41">
        <f t="shared" si="393"/>
        <v>6.4264591386215691E-4</v>
      </c>
      <c r="U810" s="42">
        <f t="shared" si="412"/>
        <v>4.4760608284823498E-2</v>
      </c>
      <c r="V810" s="42">
        <f t="shared" si="413"/>
        <v>0.53066076514238558</v>
      </c>
      <c r="W810" s="42">
        <f t="shared" si="414"/>
        <v>0.53258579467205103</v>
      </c>
      <c r="X810" s="42">
        <f t="shared" si="415"/>
        <v>-1.9250295296654452E-3</v>
      </c>
      <c r="Y810" s="42">
        <f t="shared" si="389"/>
        <v>8.2765292615186777E-3</v>
      </c>
      <c r="Z810" s="10">
        <f t="shared" si="416"/>
        <v>12.878832780214232</v>
      </c>
      <c r="AA810">
        <f t="shared" si="394"/>
        <v>4133243.5016323435</v>
      </c>
      <c r="AB810" s="10">
        <f t="shared" si="395"/>
        <v>4.1332435016323439</v>
      </c>
      <c r="AC810" s="10">
        <f t="shared" si="396"/>
        <v>4.0322435016323439</v>
      </c>
      <c r="AD810" s="3">
        <f t="shared" si="397"/>
        <v>584.80688928677944</v>
      </c>
      <c r="AI810" s="94">
        <f t="shared" si="398"/>
        <v>0.53258579467205103</v>
      </c>
    </row>
    <row r="811" spans="2:35">
      <c r="B811" s="39">
        <f t="shared" si="399"/>
        <v>783</v>
      </c>
      <c r="C811" s="42">
        <f t="shared" si="400"/>
        <v>16.899280575539777</v>
      </c>
      <c r="D811" s="10">
        <f t="shared" si="401"/>
        <v>1.1007194244605323</v>
      </c>
      <c r="E811" s="40">
        <f t="shared" si="402"/>
        <v>47.798561151078935</v>
      </c>
      <c r="F811" s="40">
        <f t="shared" si="403"/>
        <v>50</v>
      </c>
      <c r="G811" s="3">
        <f t="shared" si="404"/>
        <v>144.60431654676739</v>
      </c>
      <c r="H811" s="3">
        <f t="shared" si="405"/>
        <v>116.21860174682885</v>
      </c>
      <c r="I811">
        <f t="shared" si="390"/>
        <v>1.1621860174682886E-4</v>
      </c>
      <c r="J811" s="4">
        <f t="shared" si="406"/>
        <v>1794.401106657944</v>
      </c>
      <c r="K811" s="40">
        <f t="shared" si="407"/>
        <v>15.439878639797058</v>
      </c>
      <c r="L811" s="40">
        <f t="shared" si="391"/>
        <v>0</v>
      </c>
      <c r="M811" s="10">
        <f t="shared" si="408"/>
        <v>4.1332435016323439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12.989034599252202</v>
      </c>
      <c r="Q811" s="42">
        <f t="shared" si="410"/>
        <v>1.2620097742634155</v>
      </c>
      <c r="R811" s="4">
        <f t="shared" si="411"/>
        <v>24451.765948900844</v>
      </c>
      <c r="S811">
        <f t="shared" si="392"/>
        <v>2.4451765948900842E-5</v>
      </c>
      <c r="T811" s="41">
        <f t="shared" si="393"/>
        <v>6.4313667293893016E-4</v>
      </c>
      <c r="U811" s="42">
        <f t="shared" si="412"/>
        <v>4.38799165836E-2</v>
      </c>
      <c r="V811" s="42">
        <f t="shared" si="413"/>
        <v>0.5300225206689092</v>
      </c>
      <c r="W811" s="42">
        <f t="shared" si="414"/>
        <v>0.53197322003938419</v>
      </c>
      <c r="X811" s="42">
        <f t="shared" si="415"/>
        <v>-1.9506993704749842E-3</v>
      </c>
      <c r="Y811" s="42">
        <f t="shared" si="389"/>
        <v>8.2732879563284928E-3</v>
      </c>
      <c r="Z811" s="10">
        <f t="shared" si="416"/>
        <v>12.863965474900066</v>
      </c>
      <c r="AA811">
        <f t="shared" si="394"/>
        <v>4128588.6857602154</v>
      </c>
      <c r="AB811" s="10">
        <f t="shared" si="395"/>
        <v>4.1285886857602154</v>
      </c>
      <c r="AC811" s="10">
        <f t="shared" si="396"/>
        <v>4.0275886857602154</v>
      </c>
      <c r="AD811" s="3">
        <f t="shared" si="397"/>
        <v>584.13178908777593</v>
      </c>
      <c r="AI811" s="94">
        <f t="shared" si="398"/>
        <v>0.53197322003938419</v>
      </c>
    </row>
    <row r="812" spans="2:35">
      <c r="B812" s="39">
        <f t="shared" si="399"/>
        <v>784</v>
      </c>
      <c r="C812" s="42">
        <f t="shared" si="400"/>
        <v>16.920863309352725</v>
      </c>
      <c r="D812" s="10">
        <f t="shared" si="401"/>
        <v>1.0791366906475837</v>
      </c>
      <c r="E812" s="40">
        <f t="shared" si="402"/>
        <v>47.841726618704833</v>
      </c>
      <c r="F812" s="40">
        <f t="shared" si="403"/>
        <v>50</v>
      </c>
      <c r="G812" s="3">
        <f t="shared" si="404"/>
        <v>144.4748201438897</v>
      </c>
      <c r="H812" s="3">
        <f t="shared" si="405"/>
        <v>116.21860174682885</v>
      </c>
      <c r="I812">
        <f t="shared" si="390"/>
        <v>1.1621860174682886E-4</v>
      </c>
      <c r="J812" s="4">
        <f t="shared" si="406"/>
        <v>1797.6435112490742</v>
      </c>
      <c r="K812" s="40">
        <f t="shared" si="407"/>
        <v>15.46777782755526</v>
      </c>
      <c r="L812" s="40">
        <f t="shared" si="391"/>
        <v>0</v>
      </c>
      <c r="M812" s="10">
        <f t="shared" si="408"/>
        <v>4.1285886857602154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12.984366439792833</v>
      </c>
      <c r="Q812" s="42">
        <f t="shared" si="410"/>
        <v>1.2636719834988854</v>
      </c>
      <c r="R812" s="4">
        <f t="shared" si="411"/>
        <v>23961.42302492875</v>
      </c>
      <c r="S812">
        <f t="shared" si="392"/>
        <v>2.3961423024928749E-5</v>
      </c>
      <c r="T812" s="41">
        <f t="shared" si="393"/>
        <v>6.4362701586290227E-4</v>
      </c>
      <c r="U812" s="42">
        <f t="shared" si="412"/>
        <v>4.2999971689385887E-2</v>
      </c>
      <c r="V812" s="42">
        <f t="shared" si="413"/>
        <v>0.52938274883628633</v>
      </c>
      <c r="W812" s="42">
        <f t="shared" si="414"/>
        <v>0.53135911094920041</v>
      </c>
      <c r="X812" s="42">
        <f t="shared" si="415"/>
        <v>-1.9763621129140763E-3</v>
      </c>
      <c r="Y812" s="42">
        <f t="shared" si="389"/>
        <v>8.2700028289717734E-3</v>
      </c>
      <c r="Z812" s="10">
        <f t="shared" si="416"/>
        <v>12.849061063548255</v>
      </c>
      <c r="AA812">
        <f t="shared" si="394"/>
        <v>4123922.252330679</v>
      </c>
      <c r="AB812" s="10">
        <f t="shared" si="395"/>
        <v>4.1239222523306793</v>
      </c>
      <c r="AC812" s="10">
        <f t="shared" si="396"/>
        <v>4.0229222523306793</v>
      </c>
      <c r="AD812" s="3">
        <f t="shared" si="397"/>
        <v>583.45500396384034</v>
      </c>
      <c r="AI812" s="94">
        <f t="shared" si="398"/>
        <v>0.53135911094920041</v>
      </c>
    </row>
    <row r="813" spans="2:35">
      <c r="B813" s="39">
        <f t="shared" si="399"/>
        <v>785</v>
      </c>
      <c r="C813" s="42">
        <f t="shared" si="400"/>
        <v>16.942446043165674</v>
      </c>
      <c r="D813" s="10">
        <f t="shared" si="401"/>
        <v>1.057553956834635</v>
      </c>
      <c r="E813" s="40">
        <f t="shared" si="402"/>
        <v>47.88489208633073</v>
      </c>
      <c r="F813" s="40">
        <f t="shared" si="403"/>
        <v>50</v>
      </c>
      <c r="G813" s="3">
        <f t="shared" si="404"/>
        <v>144.34532374101201</v>
      </c>
      <c r="H813" s="3">
        <f t="shared" si="405"/>
        <v>116.21860174682885</v>
      </c>
      <c r="I813">
        <f t="shared" si="390"/>
        <v>1.1621860174682886E-4</v>
      </c>
      <c r="J813" s="4">
        <f t="shared" si="406"/>
        <v>1800.8888426383912</v>
      </c>
      <c r="K813" s="40">
        <f t="shared" si="407"/>
        <v>15.495702198873946</v>
      </c>
      <c r="L813" s="40">
        <f t="shared" si="391"/>
        <v>0</v>
      </c>
      <c r="M813" s="10">
        <f t="shared" si="408"/>
        <v>4.1239222523306793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12.979683030443345</v>
      </c>
      <c r="Q813" s="42">
        <f t="shared" si="410"/>
        <v>1.2653347925029519</v>
      </c>
      <c r="R813" s="4">
        <f t="shared" si="411"/>
        <v>23471.497390787303</v>
      </c>
      <c r="S813">
        <f t="shared" si="392"/>
        <v>2.3471497390787302E-5</v>
      </c>
      <c r="T813" s="41">
        <f t="shared" si="393"/>
        <v>6.4411694149704376E-4</v>
      </c>
      <c r="U813" s="42">
        <f t="shared" si="412"/>
        <v>4.2120775642637352E-2</v>
      </c>
      <c r="V813" s="42">
        <f t="shared" si="413"/>
        <v>0.52874145172321663</v>
      </c>
      <c r="W813" s="42">
        <f t="shared" si="414"/>
        <v>0.53074346915658421</v>
      </c>
      <c r="X813" s="42">
        <f t="shared" si="415"/>
        <v>-2.0020174333675866E-3</v>
      </c>
      <c r="Y813" s="42">
        <f t="shared" si="389"/>
        <v>8.266673856357272E-3</v>
      </c>
      <c r="Z813" s="10">
        <f t="shared" si="416"/>
        <v>12.834119588818815</v>
      </c>
      <c r="AA813">
        <f t="shared" si="394"/>
        <v>4119244.2147001922</v>
      </c>
      <c r="AB813" s="10">
        <f t="shared" si="395"/>
        <v>4.119244214700192</v>
      </c>
      <c r="AC813" s="10">
        <f t="shared" si="396"/>
        <v>4.018244214700192</v>
      </c>
      <c r="AD813" s="3">
        <f t="shared" si="397"/>
        <v>582.77653585209464</v>
      </c>
      <c r="AI813" s="94">
        <f t="shared" si="398"/>
        <v>0.53074346915658421</v>
      </c>
    </row>
    <row r="814" spans="2:35">
      <c r="B814" s="39">
        <f t="shared" si="399"/>
        <v>786</v>
      </c>
      <c r="C814" s="42">
        <f t="shared" si="400"/>
        <v>16.964028776978623</v>
      </c>
      <c r="D814" s="10">
        <f t="shared" si="401"/>
        <v>1.0359712230216864</v>
      </c>
      <c r="E814" s="40">
        <f t="shared" si="402"/>
        <v>47.928057553956627</v>
      </c>
      <c r="F814" s="40">
        <f t="shared" si="403"/>
        <v>50</v>
      </c>
      <c r="G814" s="3">
        <f t="shared" si="404"/>
        <v>144.21582733813432</v>
      </c>
      <c r="H814" s="3">
        <f t="shared" si="405"/>
        <v>116.21860174682885</v>
      </c>
      <c r="I814">
        <f t="shared" si="390"/>
        <v>1.1621860174682886E-4</v>
      </c>
      <c r="J814" s="4">
        <f t="shared" si="406"/>
        <v>1804.137100825895</v>
      </c>
      <c r="K814" s="40">
        <f t="shared" si="407"/>
        <v>15.52365175375312</v>
      </c>
      <c r="L814" s="40">
        <f t="shared" si="391"/>
        <v>0</v>
      </c>
      <c r="M814" s="10">
        <f t="shared" si="408"/>
        <v>4.119244214700192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12.974984350827695</v>
      </c>
      <c r="Q814" s="42">
        <f t="shared" si="410"/>
        <v>1.2669982036662626</v>
      </c>
      <c r="R814" s="4">
        <f t="shared" si="411"/>
        <v>22981.990183506023</v>
      </c>
      <c r="S814">
        <f t="shared" si="392"/>
        <v>2.2981990183506023E-5</v>
      </c>
      <c r="T814" s="41">
        <f t="shared" si="393"/>
        <v>6.4460644870432504E-4</v>
      </c>
      <c r="U814" s="42">
        <f t="shared" si="412"/>
        <v>4.1242330483810728E-2</v>
      </c>
      <c r="V814" s="42">
        <f t="shared" si="413"/>
        <v>0.5280986314160877</v>
      </c>
      <c r="W814" s="42">
        <f t="shared" si="414"/>
        <v>0.53012629642365072</v>
      </c>
      <c r="X814" s="42">
        <f t="shared" si="415"/>
        <v>-2.0276650075630176E-3</v>
      </c>
      <c r="Y814" s="42">
        <f t="shared" si="389"/>
        <v>8.2633010157482367E-3</v>
      </c>
      <c r="Z814" s="10">
        <f t="shared" si="416"/>
        <v>12.819141093542699</v>
      </c>
      <c r="AA814">
        <f t="shared" si="394"/>
        <v>4114554.5862787305</v>
      </c>
      <c r="AB814" s="10">
        <f t="shared" si="395"/>
        <v>4.1145545862787305</v>
      </c>
      <c r="AC814" s="10">
        <f t="shared" si="396"/>
        <v>4.0135545862787305</v>
      </c>
      <c r="AD814" s="3">
        <f t="shared" si="397"/>
        <v>582.09638669742287</v>
      </c>
      <c r="AI814" s="94">
        <f t="shared" si="398"/>
        <v>0.53012629642365072</v>
      </c>
    </row>
    <row r="815" spans="2:35">
      <c r="B815" s="39">
        <f t="shared" si="399"/>
        <v>787</v>
      </c>
      <c r="C815" s="42">
        <f t="shared" si="400"/>
        <v>16.985611510791571</v>
      </c>
      <c r="D815" s="10">
        <f t="shared" si="401"/>
        <v>1.0143884892087378</v>
      </c>
      <c r="E815" s="40">
        <f t="shared" si="402"/>
        <v>47.971223021582524</v>
      </c>
      <c r="F815" s="40">
        <f t="shared" si="403"/>
        <v>50</v>
      </c>
      <c r="G815" s="3">
        <f t="shared" si="404"/>
        <v>144.08633093525663</v>
      </c>
      <c r="H815" s="3">
        <f t="shared" si="405"/>
        <v>116.21860174682885</v>
      </c>
      <c r="I815">
        <f t="shared" si="390"/>
        <v>1.1621860174682886E-4</v>
      </c>
      <c r="J815" s="4">
        <f t="shared" si="406"/>
        <v>1807.3882858115853</v>
      </c>
      <c r="K815" s="40">
        <f t="shared" si="407"/>
        <v>15.551626492192776</v>
      </c>
      <c r="L815" s="40">
        <f t="shared" si="391"/>
        <v>0</v>
      </c>
      <c r="M815" s="10">
        <f t="shared" si="408"/>
        <v>4.1145545862787305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12.970270380474409</v>
      </c>
      <c r="Q815" s="42">
        <f t="shared" si="410"/>
        <v>1.2686622193868169</v>
      </c>
      <c r="R815" s="4">
        <f t="shared" si="411"/>
        <v>22492.902540114461</v>
      </c>
      <c r="S815">
        <f t="shared" si="392"/>
        <v>2.249290254011446E-5</v>
      </c>
      <c r="T815" s="41">
        <f t="shared" si="393"/>
        <v>6.4509553634771661E-4</v>
      </c>
      <c r="U815" s="42">
        <f t="shared" si="412"/>
        <v>4.0364638253362409E-2</v>
      </c>
      <c r="V815" s="42">
        <f t="shared" si="413"/>
        <v>0.52745429000872102</v>
      </c>
      <c r="W815" s="42">
        <f t="shared" si="414"/>
        <v>0.52950759451957596</v>
      </c>
      <c r="X815" s="42">
        <f t="shared" si="415"/>
        <v>-2.0533045108549475E-3</v>
      </c>
      <c r="Y815" s="42">
        <f t="shared" si="389"/>
        <v>8.2598842847630884E-3</v>
      </c>
      <c r="Z815" s="10">
        <f t="shared" si="416"/>
        <v>12.80412562072183</v>
      </c>
      <c r="AA815">
        <f t="shared" si="394"/>
        <v>4109853.3805297972</v>
      </c>
      <c r="AB815" s="10">
        <f t="shared" si="395"/>
        <v>4.1098533805297972</v>
      </c>
      <c r="AC815" s="10">
        <f t="shared" si="396"/>
        <v>4.0088533805297972</v>
      </c>
      <c r="AD815" s="3">
        <f t="shared" si="397"/>
        <v>581.41455845247242</v>
      </c>
      <c r="AI815" s="94">
        <f t="shared" si="398"/>
        <v>0.52950759451957596</v>
      </c>
    </row>
    <row r="816" spans="2:35">
      <c r="B816" s="39">
        <f t="shared" si="399"/>
        <v>788</v>
      </c>
      <c r="C816" s="42">
        <f t="shared" si="400"/>
        <v>17.00719424460452</v>
      </c>
      <c r="D816" s="10">
        <f t="shared" si="401"/>
        <v>0.99280575539578919</v>
      </c>
      <c r="E816" s="40">
        <f t="shared" si="402"/>
        <v>48.014388489208422</v>
      </c>
      <c r="F816" s="40">
        <f t="shared" si="403"/>
        <v>50</v>
      </c>
      <c r="G816" s="3">
        <f t="shared" si="404"/>
        <v>143.95683453237893</v>
      </c>
      <c r="H816" s="3">
        <f t="shared" si="405"/>
        <v>116.21860174682885</v>
      </c>
      <c r="I816">
        <f t="shared" si="390"/>
        <v>1.1621860174682886E-4</v>
      </c>
      <c r="J816" s="4">
        <f t="shared" si="406"/>
        <v>1810.6423975954624</v>
      </c>
      <c r="K816" s="40">
        <f t="shared" si="407"/>
        <v>15.579626414192921</v>
      </c>
      <c r="L816" s="40">
        <f t="shared" si="391"/>
        <v>0</v>
      </c>
      <c r="M816" s="10">
        <f t="shared" si="408"/>
        <v>4.1098533805297972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12.965541098816001</v>
      </c>
      <c r="Q816" s="42">
        <f t="shared" si="410"/>
        <v>1.2703268420700091</v>
      </c>
      <c r="R816" s="4">
        <f t="shared" si="411"/>
        <v>22004.235597642084</v>
      </c>
      <c r="S816">
        <f t="shared" si="392"/>
        <v>2.2004235597642084E-5</v>
      </c>
      <c r="T816" s="41">
        <f t="shared" si="393"/>
        <v>6.4558420329018898E-4</v>
      </c>
      <c r="U816" s="42">
        <f t="shared" si="412"/>
        <v>3.94877009917486E-2</v>
      </c>
      <c r="V816" s="42">
        <f t="shared" si="413"/>
        <v>0.52680842960286645</v>
      </c>
      <c r="W816" s="42">
        <f t="shared" si="414"/>
        <v>0.52888736522059754</v>
      </c>
      <c r="X816" s="42">
        <f t="shared" si="415"/>
        <v>-2.0789356177310925E-3</v>
      </c>
      <c r="Y816" s="42">
        <f t="shared" si="389"/>
        <v>8.2564236413769174E-3</v>
      </c>
      <c r="Z816" s="10">
        <f t="shared" si="416"/>
        <v>12.789073213530395</v>
      </c>
      <c r="AA816">
        <f t="shared" si="394"/>
        <v>4105140.6109708329</v>
      </c>
      <c r="AB816" s="10">
        <f t="shared" si="395"/>
        <v>4.1051406109708326</v>
      </c>
      <c r="AC816" s="10">
        <f t="shared" si="396"/>
        <v>4.0041406109708326</v>
      </c>
      <c r="AD816" s="3">
        <f t="shared" si="397"/>
        <v>580.73105307771323</v>
      </c>
      <c r="AI816" s="94">
        <f t="shared" si="398"/>
        <v>0.52888736522059754</v>
      </c>
    </row>
    <row r="817" spans="2:35">
      <c r="B817" s="39">
        <f t="shared" si="399"/>
        <v>789</v>
      </c>
      <c r="C817" s="42">
        <f t="shared" si="400"/>
        <v>17.028776978417469</v>
      </c>
      <c r="D817" s="10">
        <f t="shared" si="401"/>
        <v>0.97122302158284057</v>
      </c>
      <c r="E817" s="40">
        <f t="shared" si="402"/>
        <v>48.057553956834319</v>
      </c>
      <c r="F817" s="40">
        <f t="shared" si="403"/>
        <v>50</v>
      </c>
      <c r="G817" s="3">
        <f t="shared" si="404"/>
        <v>143.82733812950124</v>
      </c>
      <c r="H817" s="3">
        <f t="shared" si="405"/>
        <v>116.21860174682885</v>
      </c>
      <c r="I817">
        <f t="shared" si="390"/>
        <v>1.1621860174682886E-4</v>
      </c>
      <c r="J817" s="4">
        <f t="shared" si="406"/>
        <v>1813.8994361775265</v>
      </c>
      <c r="K817" s="40">
        <f t="shared" si="407"/>
        <v>15.607651519753555</v>
      </c>
      <c r="L817" s="40">
        <f t="shared" si="391"/>
        <v>0</v>
      </c>
      <c r="M817" s="10">
        <f t="shared" si="408"/>
        <v>4.1051406109708326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12.9607964851888</v>
      </c>
      <c r="Q817" s="42">
        <f t="shared" si="410"/>
        <v>1.2719920741286725</v>
      </c>
      <c r="R817" s="4">
        <f t="shared" si="411"/>
        <v>21515.990493118403</v>
      </c>
      <c r="S817">
        <f t="shared" si="392"/>
        <v>2.1515990493118402E-5</v>
      </c>
      <c r="T817" s="41">
        <f t="shared" si="393"/>
        <v>6.4607244839471267E-4</v>
      </c>
      <c r="U817" s="42">
        <f t="shared" si="412"/>
        <v>3.8611520739425628E-2</v>
      </c>
      <c r="V817" s="42">
        <f t="shared" si="413"/>
        <v>0.52616105230776455</v>
      </c>
      <c r="W817" s="42">
        <f t="shared" si="414"/>
        <v>0.52826561031006913</v>
      </c>
      <c r="X817" s="42">
        <f t="shared" si="415"/>
        <v>-2.1045580023045796E-3</v>
      </c>
      <c r="Y817" s="42">
        <f t="shared" si="389"/>
        <v>8.2529190639221636E-3</v>
      </c>
      <c r="Z817" s="10">
        <f t="shared" si="416"/>
        <v>12.773983915314881</v>
      </c>
      <c r="AA817">
        <f t="shared" si="394"/>
        <v>4100416.2911732211</v>
      </c>
      <c r="AB817" s="10">
        <f t="shared" si="395"/>
        <v>4.1004162911732207</v>
      </c>
      <c r="AC817" s="10">
        <f t="shared" si="396"/>
        <v>3.9994162911732207</v>
      </c>
      <c r="AD817" s="3">
        <f t="shared" si="397"/>
        <v>580.04587254143883</v>
      </c>
      <c r="AI817" s="94">
        <f t="shared" si="398"/>
        <v>0.52826561031006913</v>
      </c>
    </row>
    <row r="818" spans="2:35">
      <c r="B818" s="39">
        <f t="shared" si="399"/>
        <v>790</v>
      </c>
      <c r="C818" s="42">
        <f t="shared" si="400"/>
        <v>17.050359712230417</v>
      </c>
      <c r="D818" s="10">
        <f t="shared" si="401"/>
        <v>0.94964028776989196</v>
      </c>
      <c r="E818" s="40">
        <f t="shared" si="402"/>
        <v>48.100719424460216</v>
      </c>
      <c r="F818" s="40">
        <f t="shared" si="403"/>
        <v>50</v>
      </c>
      <c r="G818" s="3">
        <f t="shared" si="404"/>
        <v>143.69784172662355</v>
      </c>
      <c r="H818" s="3">
        <f t="shared" si="405"/>
        <v>116.21860174682885</v>
      </c>
      <c r="I818">
        <f t="shared" si="390"/>
        <v>1.1621860174682886E-4</v>
      </c>
      <c r="J818" s="4">
        <f t="shared" si="406"/>
        <v>1817.1594015577768</v>
      </c>
      <c r="K818" s="40">
        <f t="shared" si="407"/>
        <v>15.635701808874671</v>
      </c>
      <c r="L818" s="40">
        <f t="shared" si="391"/>
        <v>0</v>
      </c>
      <c r="M818" s="10">
        <f t="shared" si="408"/>
        <v>4.1004162911732207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12.956036518832365</v>
      </c>
      <c r="Q818" s="42">
        <f t="shared" si="410"/>
        <v>1.2736579179831242</v>
      </c>
      <c r="R818" s="4">
        <f t="shared" si="411"/>
        <v>21028.168363572982</v>
      </c>
      <c r="S818">
        <f t="shared" si="392"/>
        <v>2.1028168363572981E-5</v>
      </c>
      <c r="T818" s="41">
        <f t="shared" si="393"/>
        <v>6.4656027052425807E-4</v>
      </c>
      <c r="U818" s="42">
        <f t="shared" si="412"/>
        <v>3.7736099536849893E-2</v>
      </c>
      <c r="V818" s="42">
        <f t="shared" si="413"/>
        <v>0.5255121602401841</v>
      </c>
      <c r="W818" s="42">
        <f t="shared" si="414"/>
        <v>0.5276423315784613</v>
      </c>
      <c r="X818" s="42">
        <f t="shared" si="415"/>
        <v>-2.1301713382771981E-3</v>
      </c>
      <c r="Y818" s="42">
        <f t="shared" si="389"/>
        <v>8.2493705310893659E-3</v>
      </c>
      <c r="Z818" s="10">
        <f t="shared" si="416"/>
        <v>12.758857769594213</v>
      </c>
      <c r="AA818">
        <f t="shared" si="394"/>
        <v>4095680.4347623345</v>
      </c>
      <c r="AB818" s="10">
        <f t="shared" si="395"/>
        <v>4.0956804347623343</v>
      </c>
      <c r="AC818" s="10">
        <f t="shared" si="396"/>
        <v>3.9946804347623344</v>
      </c>
      <c r="AD818" s="3">
        <f t="shared" si="397"/>
        <v>579.35901881977293</v>
      </c>
      <c r="AI818" s="94">
        <f t="shared" si="398"/>
        <v>0.5276423315784613</v>
      </c>
    </row>
    <row r="819" spans="2:35">
      <c r="B819" s="39">
        <f t="shared" si="399"/>
        <v>791</v>
      </c>
      <c r="C819" s="42">
        <f t="shared" si="400"/>
        <v>17.071942446043366</v>
      </c>
      <c r="D819" s="10">
        <f t="shared" si="401"/>
        <v>0.92805755395694334</v>
      </c>
      <c r="E819" s="40">
        <f t="shared" si="402"/>
        <v>48.143884892086113</v>
      </c>
      <c r="F819" s="40">
        <f t="shared" si="403"/>
        <v>50</v>
      </c>
      <c r="G819" s="3">
        <f t="shared" si="404"/>
        <v>143.56834532374586</v>
      </c>
      <c r="H819" s="3">
        <f t="shared" si="405"/>
        <v>116.21860174682885</v>
      </c>
      <c r="I819">
        <f t="shared" si="390"/>
        <v>1.1621860174682886E-4</v>
      </c>
      <c r="J819" s="4">
        <f t="shared" si="406"/>
        <v>1820.4222937362138</v>
      </c>
      <c r="K819" s="40">
        <f t="shared" si="407"/>
        <v>15.663777281556271</v>
      </c>
      <c r="L819" s="40">
        <f t="shared" si="391"/>
        <v>0</v>
      </c>
      <c r="M819" s="10">
        <f t="shared" si="408"/>
        <v>4.0956804347623343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12.951261178888924</v>
      </c>
      <c r="Q819" s="42">
        <f t="shared" si="410"/>
        <v>1.2753243760612094</v>
      </c>
      <c r="R819" s="4">
        <f t="shared" si="411"/>
        <v>20540.77034603533</v>
      </c>
      <c r="S819">
        <f t="shared" si="392"/>
        <v>2.054077034603533E-5</v>
      </c>
      <c r="T819" s="41">
        <f t="shared" si="393"/>
        <v>6.4704766854179569E-4</v>
      </c>
      <c r="U819" s="42">
        <f t="shared" si="412"/>
        <v>3.6861439424477699E-2</v>
      </c>
      <c r="V819" s="42">
        <f t="shared" si="413"/>
        <v>0.52486175552475134</v>
      </c>
      <c r="W819" s="42">
        <f t="shared" si="414"/>
        <v>0.52701753082336711</v>
      </c>
      <c r="X819" s="42">
        <f t="shared" si="415"/>
        <v>-2.1557752986157697E-3</v>
      </c>
      <c r="Y819" s="42">
        <f t="shared" si="389"/>
        <v>8.2457780219284509E-3</v>
      </c>
      <c r="Z819" s="10">
        <f t="shared" si="416"/>
        <v>12.743694820060725</v>
      </c>
      <c r="AA819">
        <f t="shared" si="394"/>
        <v>4090933.0554178404</v>
      </c>
      <c r="AB819" s="10">
        <f t="shared" si="395"/>
        <v>4.0909330554178407</v>
      </c>
      <c r="AC819" s="10">
        <f t="shared" si="396"/>
        <v>3.9899330554178407</v>
      </c>
      <c r="AD819" s="3">
        <f t="shared" si="397"/>
        <v>578.67049389671365</v>
      </c>
      <c r="AI819" s="94">
        <f t="shared" si="398"/>
        <v>0.52701753082336711</v>
      </c>
    </row>
    <row r="820" spans="2:35">
      <c r="B820" s="39">
        <f t="shared" si="399"/>
        <v>792</v>
      </c>
      <c r="C820" s="42">
        <f t="shared" si="400"/>
        <v>17.093525179856314</v>
      </c>
      <c r="D820" s="10">
        <f t="shared" si="401"/>
        <v>0.90647482014399472</v>
      </c>
      <c r="E820" s="40">
        <f t="shared" si="402"/>
        <v>48.187050359712011</v>
      </c>
      <c r="F820" s="40">
        <f t="shared" si="403"/>
        <v>50</v>
      </c>
      <c r="G820" s="3">
        <f t="shared" si="404"/>
        <v>143.43884892086817</v>
      </c>
      <c r="H820" s="3">
        <f t="shared" si="405"/>
        <v>116.21860174682885</v>
      </c>
      <c r="I820">
        <f t="shared" si="390"/>
        <v>1.1621860174682886E-4</v>
      </c>
      <c r="J820" s="4">
        <f t="shared" si="406"/>
        <v>1823.6881127128374</v>
      </c>
      <c r="K820" s="40">
        <f t="shared" si="407"/>
        <v>15.691877937798358</v>
      </c>
      <c r="L820" s="40">
        <f t="shared" si="391"/>
        <v>0</v>
      </c>
      <c r="M820" s="10">
        <f t="shared" si="408"/>
        <v>4.0909330554178407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12.946470444403092</v>
      </c>
      <c r="Q820" s="42">
        <f t="shared" si="410"/>
        <v>1.276991450798346</v>
      </c>
      <c r="R820" s="4">
        <f t="shared" si="411"/>
        <v>20053.797577534908</v>
      </c>
      <c r="S820">
        <f t="shared" si="392"/>
        <v>2.0053797577534907E-5</v>
      </c>
      <c r="T820" s="41">
        <f t="shared" si="393"/>
        <v>6.4753464131029606E-4</v>
      </c>
      <c r="U820" s="42">
        <f t="shared" si="412"/>
        <v>3.5987542442765266E-2</v>
      </c>
      <c r="V820" s="42">
        <f t="shared" si="413"/>
        <v>0.52420984029394724</v>
      </c>
      <c r="W820" s="42">
        <f t="shared" si="414"/>
        <v>0.52639120984954291</v>
      </c>
      <c r="X820" s="42">
        <f t="shared" si="415"/>
        <v>-2.1813695555956691E-3</v>
      </c>
      <c r="Y820" s="42">
        <f t="shared" si="389"/>
        <v>8.2421415158499579E-3</v>
      </c>
      <c r="Z820" s="10">
        <f t="shared" si="416"/>
        <v>12.728495110581051</v>
      </c>
      <c r="AA820">
        <f t="shared" si="394"/>
        <v>4086174.1668739757</v>
      </c>
      <c r="AB820" s="10">
        <f t="shared" si="395"/>
        <v>4.0861741668739757</v>
      </c>
      <c r="AC820" s="10">
        <f t="shared" si="396"/>
        <v>3.9851741668739757</v>
      </c>
      <c r="AD820" s="3">
        <f t="shared" si="397"/>
        <v>577.98029976417342</v>
      </c>
      <c r="AI820" s="94">
        <f t="shared" si="398"/>
        <v>0.52639120984954291</v>
      </c>
    </row>
    <row r="821" spans="2:35">
      <c r="B821" s="39">
        <f t="shared" si="399"/>
        <v>793</v>
      </c>
      <c r="C821" s="42">
        <f t="shared" si="400"/>
        <v>17.115107913669263</v>
      </c>
      <c r="D821" s="10">
        <f t="shared" si="401"/>
        <v>0.8848920863310461</v>
      </c>
      <c r="E821" s="40">
        <f t="shared" si="402"/>
        <v>48.230215827337908</v>
      </c>
      <c r="F821" s="40">
        <f t="shared" si="403"/>
        <v>50</v>
      </c>
      <c r="G821" s="3">
        <f t="shared" si="404"/>
        <v>143.30935251799048</v>
      </c>
      <c r="H821" s="3">
        <f t="shared" si="405"/>
        <v>116.21860174682885</v>
      </c>
      <c r="I821">
        <f t="shared" si="390"/>
        <v>1.1621860174682886E-4</v>
      </c>
      <c r="J821" s="4">
        <f t="shared" si="406"/>
        <v>1826.9568584876479</v>
      </c>
      <c r="K821" s="40">
        <f t="shared" si="407"/>
        <v>15.720003777600933</v>
      </c>
      <c r="L821" s="40">
        <f t="shared" si="391"/>
        <v>0</v>
      </c>
      <c r="M821" s="10">
        <f t="shared" si="408"/>
        <v>4.0861741668739757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12.941664294321541</v>
      </c>
      <c r="Q821" s="42">
        <f t="shared" si="410"/>
        <v>1.2786591446375704</v>
      </c>
      <c r="R821" s="4">
        <f t="shared" si="411"/>
        <v>19567.25119510122</v>
      </c>
      <c r="S821">
        <f t="shared" si="392"/>
        <v>1.956725119510122E-5</v>
      </c>
      <c r="T821" s="41">
        <f t="shared" si="393"/>
        <v>6.4802118769272977E-4</v>
      </c>
      <c r="U821" s="42">
        <f t="shared" si="412"/>
        <v>3.5114410632168885E-2</v>
      </c>
      <c r="V821" s="42">
        <f t="shared" si="413"/>
        <v>0.52355641668764608</v>
      </c>
      <c r="W821" s="42">
        <f t="shared" si="414"/>
        <v>0.52576337046894417</v>
      </c>
      <c r="X821" s="42">
        <f t="shared" si="415"/>
        <v>-2.2069537812980933E-3</v>
      </c>
      <c r="Y821" s="42">
        <f t="shared" si="389"/>
        <v>8.2384609926254345E-3</v>
      </c>
      <c r="Z821" s="10">
        <f t="shared" si="416"/>
        <v>12.713258685195708</v>
      </c>
      <c r="AA821">
        <f t="shared" si="394"/>
        <v>4081403.7829194181</v>
      </c>
      <c r="AB821" s="10">
        <f t="shared" si="395"/>
        <v>4.0814037829194181</v>
      </c>
      <c r="AC821" s="10">
        <f t="shared" si="396"/>
        <v>3.9804037829194181</v>
      </c>
      <c r="AD821" s="3">
        <f t="shared" si="397"/>
        <v>577.28843842196056</v>
      </c>
      <c r="AI821" s="94">
        <f t="shared" si="398"/>
        <v>0.52576337046894417</v>
      </c>
    </row>
    <row r="822" spans="2:35">
      <c r="B822" s="39">
        <f t="shared" si="399"/>
        <v>794</v>
      </c>
      <c r="C822" s="42">
        <f t="shared" si="400"/>
        <v>17.136690647482212</v>
      </c>
      <c r="D822" s="10">
        <f t="shared" si="401"/>
        <v>0.86330935251809748</v>
      </c>
      <c r="E822" s="40">
        <f t="shared" si="402"/>
        <v>48.273381294963805</v>
      </c>
      <c r="F822" s="40">
        <f t="shared" si="403"/>
        <v>50</v>
      </c>
      <c r="G822" s="3">
        <f t="shared" si="404"/>
        <v>143.17985611511278</v>
      </c>
      <c r="H822" s="3">
        <f t="shared" si="405"/>
        <v>116.21860174682885</v>
      </c>
      <c r="I822">
        <f t="shared" si="390"/>
        <v>1.1621860174682886E-4</v>
      </c>
      <c r="J822" s="4">
        <f t="shared" si="406"/>
        <v>1830.2285310606449</v>
      </c>
      <c r="K822" s="40">
        <f t="shared" si="407"/>
        <v>15.748154800963992</v>
      </c>
      <c r="L822" s="40">
        <f t="shared" si="391"/>
        <v>0</v>
      </c>
      <c r="M822" s="10">
        <f t="shared" si="408"/>
        <v>4.0814037829194181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12.93684270749225</v>
      </c>
      <c r="Q822" s="42">
        <f t="shared" si="410"/>
        <v>1.2803274600295824</v>
      </c>
      <c r="R822" s="4">
        <f t="shared" si="411"/>
        <v>19081.132335763843</v>
      </c>
      <c r="S822">
        <f t="shared" si="392"/>
        <v>1.9081132335763844E-5</v>
      </c>
      <c r="T822" s="41">
        <f t="shared" si="393"/>
        <v>6.4850730655206714E-4</v>
      </c>
      <c r="U822" s="42">
        <f t="shared" si="412"/>
        <v>3.4242046033144999E-2</v>
      </c>
      <c r="V822" s="42">
        <f t="shared" si="413"/>
        <v>0.52290148685361859</v>
      </c>
      <c r="W822" s="42">
        <f t="shared" si="414"/>
        <v>0.52513401450070885</v>
      </c>
      <c r="X822" s="42">
        <f t="shared" si="415"/>
        <v>-2.2325276470902544E-3</v>
      </c>
      <c r="Y822" s="42">
        <f t="shared" si="389"/>
        <v>8.2347364323887007E-3</v>
      </c>
      <c r="Z822" s="10">
        <f t="shared" si="416"/>
        <v>12.697985588120051</v>
      </c>
      <c r="AA822">
        <f t="shared" si="394"/>
        <v>4076621.9173975894</v>
      </c>
      <c r="AB822" s="10">
        <f t="shared" si="395"/>
        <v>4.0766219173975893</v>
      </c>
      <c r="AC822" s="10">
        <f t="shared" si="396"/>
        <v>3.9756219173975893</v>
      </c>
      <c r="AD822" s="3">
        <f t="shared" si="397"/>
        <v>576.59491187782294</v>
      </c>
      <c r="AI822" s="94">
        <f t="shared" si="398"/>
        <v>0.52513401450070885</v>
      </c>
    </row>
    <row r="823" spans="2:35">
      <c r="B823" s="39">
        <f t="shared" si="399"/>
        <v>795</v>
      </c>
      <c r="C823" s="42">
        <f t="shared" si="400"/>
        <v>17.15827338129516</v>
      </c>
      <c r="D823" s="10">
        <f t="shared" si="401"/>
        <v>0.84172661870514887</v>
      </c>
      <c r="E823" s="40">
        <f t="shared" si="402"/>
        <v>48.316546762589702</v>
      </c>
      <c r="F823" s="40">
        <f t="shared" si="403"/>
        <v>50</v>
      </c>
      <c r="G823" s="3">
        <f t="shared" si="404"/>
        <v>143.05035971223509</v>
      </c>
      <c r="H823" s="3">
        <f t="shared" si="405"/>
        <v>116.21860174682885</v>
      </c>
      <c r="I823">
        <f t="shared" si="390"/>
        <v>1.1621860174682886E-4</v>
      </c>
      <c r="J823" s="4">
        <f t="shared" si="406"/>
        <v>1833.5031304318288</v>
      </c>
      <c r="K823" s="40">
        <f t="shared" si="407"/>
        <v>15.776331007887539</v>
      </c>
      <c r="L823" s="40">
        <f t="shared" si="391"/>
        <v>0</v>
      </c>
      <c r="M823" s="10">
        <f t="shared" si="408"/>
        <v>4.0766219173975893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12.932005662664215</v>
      </c>
      <c r="Q823" s="42">
        <f t="shared" si="410"/>
        <v>1.2819963994327921</v>
      </c>
      <c r="R823" s="4">
        <f t="shared" si="411"/>
        <v>18595.442136552225</v>
      </c>
      <c r="S823">
        <f t="shared" si="392"/>
        <v>1.8595442136552224E-5</v>
      </c>
      <c r="T823" s="41">
        <f t="shared" si="393"/>
        <v>6.4899299675127877E-4</v>
      </c>
      <c r="U823" s="42">
        <f t="shared" si="412"/>
        <v>3.3370450686149793E-2</v>
      </c>
      <c r="V823" s="42">
        <f t="shared" si="413"/>
        <v>0.52224505294738255</v>
      </c>
      <c r="W823" s="42">
        <f t="shared" si="414"/>
        <v>0.52450314377119744</v>
      </c>
      <c r="X823" s="42">
        <f t="shared" si="415"/>
        <v>-2.2580908238148956E-3</v>
      </c>
      <c r="Y823" s="42">
        <f t="shared" si="389"/>
        <v>8.2309678156368103E-3</v>
      </c>
      <c r="Z823" s="10">
        <f t="shared" si="416"/>
        <v>12.682675863744738</v>
      </c>
      <c r="AA823">
        <f t="shared" si="394"/>
        <v>4071828.5842067911</v>
      </c>
      <c r="AB823" s="10">
        <f t="shared" si="395"/>
        <v>4.0718285842067914</v>
      </c>
      <c r="AC823" s="10">
        <f t="shared" si="396"/>
        <v>3.9708285842067914</v>
      </c>
      <c r="AD823" s="3">
        <f t="shared" si="397"/>
        <v>575.89972214746797</v>
      </c>
      <c r="AI823" s="94">
        <f t="shared" si="398"/>
        <v>0.52450314377119744</v>
      </c>
    </row>
    <row r="824" spans="2:35">
      <c r="B824" s="39">
        <f t="shared" si="399"/>
        <v>796</v>
      </c>
      <c r="C824" s="42">
        <f t="shared" si="400"/>
        <v>17.179856115108109</v>
      </c>
      <c r="D824" s="10">
        <f t="shared" si="401"/>
        <v>0.82014388489220025</v>
      </c>
      <c r="E824" s="40">
        <f t="shared" si="402"/>
        <v>48.3597122302156</v>
      </c>
      <c r="F824" s="40">
        <f t="shared" si="403"/>
        <v>50</v>
      </c>
      <c r="G824" s="3">
        <f t="shared" si="404"/>
        <v>142.9208633093574</v>
      </c>
      <c r="H824" s="3">
        <f t="shared" si="405"/>
        <v>116.21860174682885</v>
      </c>
      <c r="I824">
        <f t="shared" si="390"/>
        <v>1.1621860174682886E-4</v>
      </c>
      <c r="J824" s="4">
        <f t="shared" si="406"/>
        <v>1836.7806566011993</v>
      </c>
      <c r="K824" s="40">
        <f t="shared" si="407"/>
        <v>15.80453239837157</v>
      </c>
      <c r="L824" s="40">
        <f t="shared" si="391"/>
        <v>0</v>
      </c>
      <c r="M824" s="10">
        <f t="shared" si="408"/>
        <v>4.0718285842067914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12.927153138486956</v>
      </c>
      <c r="Q824" s="42">
        <f t="shared" si="410"/>
        <v>1.2836659653133642</v>
      </c>
      <c r="R824" s="4">
        <f t="shared" si="411"/>
        <v>18110.181734495884</v>
      </c>
      <c r="S824">
        <f t="shared" si="392"/>
        <v>1.8110181734495885E-5</v>
      </c>
      <c r="T824" s="41">
        <f t="shared" si="393"/>
        <v>6.4947825715333518E-4</v>
      </c>
      <c r="U824" s="42">
        <f t="shared" si="412"/>
        <v>3.2499626631639585E-2</v>
      </c>
      <c r="V824" s="42">
        <f t="shared" si="413"/>
        <v>0.52158711713239403</v>
      </c>
      <c r="W824" s="42">
        <f t="shared" si="414"/>
        <v>0.52387076011401046</v>
      </c>
      <c r="X824" s="42">
        <f t="shared" si="415"/>
        <v>-2.2836429816164294E-3</v>
      </c>
      <c r="Y824" s="42">
        <f t="shared" si="389"/>
        <v>8.2271551232312948E-3</v>
      </c>
      <c r="Z824" s="10">
        <f t="shared" si="416"/>
        <v>12.66732955663664</v>
      </c>
      <c r="AA824">
        <f t="shared" si="394"/>
        <v>4067023.7973004999</v>
      </c>
      <c r="AB824" s="10">
        <f t="shared" si="395"/>
        <v>4.0670237973005001</v>
      </c>
      <c r="AC824" s="10">
        <f t="shared" si="396"/>
        <v>3.9660237973005001</v>
      </c>
      <c r="AD824" s="3">
        <f t="shared" si="397"/>
        <v>575.20287125460482</v>
      </c>
      <c r="AI824" s="94">
        <f t="shared" si="398"/>
        <v>0.52387076011401046</v>
      </c>
    </row>
    <row r="825" spans="2:35">
      <c r="B825" s="39">
        <f t="shared" si="399"/>
        <v>797</v>
      </c>
      <c r="C825" s="42">
        <f t="shared" si="400"/>
        <v>17.201438848921057</v>
      </c>
      <c r="D825" s="10">
        <f t="shared" si="401"/>
        <v>0.79856115107925163</v>
      </c>
      <c r="E825" s="40">
        <f t="shared" si="402"/>
        <v>48.402877697841497</v>
      </c>
      <c r="F825" s="40">
        <f t="shared" si="403"/>
        <v>50</v>
      </c>
      <c r="G825" s="3">
        <f t="shared" si="404"/>
        <v>142.79136690647971</v>
      </c>
      <c r="H825" s="3">
        <f t="shared" si="405"/>
        <v>116.21860174682885</v>
      </c>
      <c r="I825">
        <f t="shared" si="390"/>
        <v>1.1621860174682886E-4</v>
      </c>
      <c r="J825" s="4">
        <f t="shared" si="406"/>
        <v>1840.0611095687566</v>
      </c>
      <c r="K825" s="40">
        <f t="shared" si="407"/>
        <v>15.832758972416089</v>
      </c>
      <c r="L825" s="40">
        <f t="shared" si="391"/>
        <v>0</v>
      </c>
      <c r="M825" s="10">
        <f t="shared" si="408"/>
        <v>4.0670237973005001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12.922285113510197</v>
      </c>
      <c r="Q825" s="42">
        <f t="shared" si="410"/>
        <v>1.2853361601452662</v>
      </c>
      <c r="R825" s="4">
        <f t="shared" si="411"/>
        <v>17625.352266624381</v>
      </c>
      <c r="S825">
        <f t="shared" si="392"/>
        <v>1.762535226662438E-5</v>
      </c>
      <c r="T825" s="41">
        <f t="shared" si="393"/>
        <v>6.4996308662120666E-4</v>
      </c>
      <c r="U825" s="42">
        <f t="shared" si="412"/>
        <v>3.1629575910070783E-2</v>
      </c>
      <c r="V825" s="42">
        <f t="shared" si="413"/>
        <v>0.52092768157951641</v>
      </c>
      <c r="W825" s="42">
        <f t="shared" si="414"/>
        <v>0.52323686537002789</v>
      </c>
      <c r="X825" s="42">
        <f t="shared" si="415"/>
        <v>-2.309183790511482E-3</v>
      </c>
      <c r="Y825" s="42">
        <f t="shared" si="389"/>
        <v>8.2232983363984703E-3</v>
      </c>
      <c r="Z825" s="10">
        <f t="shared" si="416"/>
        <v>12.651946711538317</v>
      </c>
      <c r="AA825">
        <f t="shared" si="394"/>
        <v>4062207.5706871981</v>
      </c>
      <c r="AB825" s="10">
        <f t="shared" si="395"/>
        <v>4.0622075706871978</v>
      </c>
      <c r="AC825" s="10">
        <f t="shared" si="396"/>
        <v>3.9612075706871979</v>
      </c>
      <c r="AD825" s="3">
        <f t="shared" si="397"/>
        <v>574.50436123092072</v>
      </c>
      <c r="AI825" s="94">
        <f t="shared" si="398"/>
        <v>0.52323686537002789</v>
      </c>
    </row>
    <row r="826" spans="2:35">
      <c r="B826" s="39">
        <f t="shared" si="399"/>
        <v>798</v>
      </c>
      <c r="C826" s="42">
        <f t="shared" si="400"/>
        <v>17.223021582734006</v>
      </c>
      <c r="D826" s="10">
        <f t="shared" si="401"/>
        <v>0.77697841726630301</v>
      </c>
      <c r="E826" s="40">
        <f t="shared" si="402"/>
        <v>48.446043165467394</v>
      </c>
      <c r="F826" s="40">
        <f t="shared" si="403"/>
        <v>50</v>
      </c>
      <c r="G826" s="3">
        <f t="shared" si="404"/>
        <v>142.66187050360202</v>
      </c>
      <c r="H826" s="3">
        <f t="shared" si="405"/>
        <v>116.21860174682885</v>
      </c>
      <c r="I826">
        <f t="shared" si="390"/>
        <v>1.1621860174682886E-4</v>
      </c>
      <c r="J826" s="4">
        <f t="shared" si="406"/>
        <v>1843.3444893345002</v>
      </c>
      <c r="K826" s="40">
        <f t="shared" si="407"/>
        <v>15.861010730021089</v>
      </c>
      <c r="L826" s="40">
        <f t="shared" si="391"/>
        <v>0</v>
      </c>
      <c r="M826" s="10">
        <f t="shared" si="408"/>
        <v>4.0622075706871978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12.917401566183068</v>
      </c>
      <c r="Q826" s="42">
        <f t="shared" si="410"/>
        <v>1.2870069864103142</v>
      </c>
      <c r="R826" s="4">
        <f t="shared" si="411"/>
        <v>17140.954869967227</v>
      </c>
      <c r="S826">
        <f t="shared" si="392"/>
        <v>1.7140954869967226E-5</v>
      </c>
      <c r="T826" s="41">
        <f t="shared" si="393"/>
        <v>6.5044748401786384E-4</v>
      </c>
      <c r="U826" s="42">
        <f t="shared" si="412"/>
        <v>3.0760300561899684E-2</v>
      </c>
      <c r="V826" s="42">
        <f t="shared" si="413"/>
        <v>0.52026674846778709</v>
      </c>
      <c r="W826" s="42">
        <f t="shared" si="414"/>
        <v>0.52260146138738639</v>
      </c>
      <c r="X826" s="42">
        <f t="shared" si="415"/>
        <v>-2.3347129195993022E-3</v>
      </c>
      <c r="Y826" s="42">
        <f t="shared" si="389"/>
        <v>8.2193974367310574E-3</v>
      </c>
      <c r="Z826" s="10">
        <f t="shared" si="416"/>
        <v>12.636527373369502</v>
      </c>
      <c r="AA826">
        <f t="shared" si="394"/>
        <v>4057379.9184308387</v>
      </c>
      <c r="AB826" s="10">
        <f t="shared" si="395"/>
        <v>4.057379918430839</v>
      </c>
      <c r="AC826" s="10">
        <f t="shared" si="396"/>
        <v>3.956379918430839</v>
      </c>
      <c r="AD826" s="3">
        <f t="shared" si="397"/>
        <v>573.80419411614787</v>
      </c>
      <c r="AI826" s="94">
        <f t="shared" si="398"/>
        <v>0.52260146138738639</v>
      </c>
    </row>
    <row r="827" spans="2:35">
      <c r="B827" s="39">
        <f t="shared" si="399"/>
        <v>799</v>
      </c>
      <c r="C827" s="42">
        <f t="shared" si="400"/>
        <v>17.244604316546955</v>
      </c>
      <c r="D827" s="10">
        <f t="shared" si="401"/>
        <v>0.75539568345335439</v>
      </c>
      <c r="E827" s="40">
        <f t="shared" si="402"/>
        <v>48.489208633093291</v>
      </c>
      <c r="F827" s="40">
        <f t="shared" si="403"/>
        <v>50</v>
      </c>
      <c r="G827" s="3">
        <f t="shared" si="404"/>
        <v>142.53237410072433</v>
      </c>
      <c r="H827" s="3">
        <f t="shared" si="405"/>
        <v>116.21860174682885</v>
      </c>
      <c r="I827">
        <f t="shared" si="390"/>
        <v>1.1621860174682886E-4</v>
      </c>
      <c r="J827" s="4">
        <f t="shared" si="406"/>
        <v>1846.6307958984305</v>
      </c>
      <c r="K827" s="40">
        <f t="shared" si="407"/>
        <v>15.889287671186578</v>
      </c>
      <c r="L827" s="40">
        <f t="shared" si="391"/>
        <v>0</v>
      </c>
      <c r="M827" s="10">
        <f t="shared" si="408"/>
        <v>4.057379918430839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12.91250247485395</v>
      </c>
      <c r="Q827" s="42">
        <f t="shared" si="410"/>
        <v>1.2886784465982197</v>
      </c>
      <c r="R827" s="4">
        <f t="shared" si="411"/>
        <v>16656.990681553878</v>
      </c>
      <c r="S827">
        <f t="shared" si="392"/>
        <v>1.6656990681553879E-5</v>
      </c>
      <c r="T827" s="41">
        <f t="shared" si="393"/>
        <v>6.509314482062771E-4</v>
      </c>
      <c r="U827" s="42">
        <f t="shared" si="412"/>
        <v>2.9891802627582509E-2</v>
      </c>
      <c r="V827" s="42">
        <f t="shared" si="413"/>
        <v>0.51960431998411316</v>
      </c>
      <c r="W827" s="42">
        <f t="shared" si="414"/>
        <v>0.52196455002154096</v>
      </c>
      <c r="X827" s="42">
        <f t="shared" si="415"/>
        <v>-2.3602300374278018E-3</v>
      </c>
      <c r="Y827" s="42">
        <f t="shared" si="389"/>
        <v>8.2154524061891984E-3</v>
      </c>
      <c r="Z827" s="10">
        <f t="shared" si="416"/>
        <v>12.621071587227663</v>
      </c>
      <c r="AA827">
        <f t="shared" si="394"/>
        <v>4052540.8546510227</v>
      </c>
      <c r="AB827" s="10">
        <f t="shared" si="395"/>
        <v>4.0525408546510224</v>
      </c>
      <c r="AC827" s="10">
        <f t="shared" si="396"/>
        <v>3.9515408546510224</v>
      </c>
      <c r="AD827" s="3">
        <f t="shared" si="397"/>
        <v>573.10237195808884</v>
      </c>
      <c r="AI827" s="94">
        <f t="shared" si="398"/>
        <v>0.52196455002154096</v>
      </c>
    </row>
    <row r="828" spans="2:35">
      <c r="B828" s="39">
        <f t="shared" si="399"/>
        <v>800</v>
      </c>
      <c r="C828" s="42">
        <f t="shared" si="400"/>
        <v>17.266187050359903</v>
      </c>
      <c r="D828" s="10">
        <f t="shared" si="401"/>
        <v>0.73381294964040578</v>
      </c>
      <c r="E828" s="40">
        <f t="shared" si="402"/>
        <v>48.532374100719188</v>
      </c>
      <c r="F828" s="40">
        <f t="shared" si="403"/>
        <v>50</v>
      </c>
      <c r="G828" s="3">
        <f t="shared" si="404"/>
        <v>142.40287769784663</v>
      </c>
      <c r="H828" s="3">
        <f t="shared" si="405"/>
        <v>116.21860174682885</v>
      </c>
      <c r="I828">
        <f t="shared" si="390"/>
        <v>1.1621860174682886E-4</v>
      </c>
      <c r="J828" s="4">
        <f t="shared" si="406"/>
        <v>1849.9200292605476</v>
      </c>
      <c r="K828" s="40">
        <f t="shared" si="407"/>
        <v>15.917589795912551</v>
      </c>
      <c r="L828" s="40">
        <f t="shared" si="391"/>
        <v>0</v>
      </c>
      <c r="M828" s="10">
        <f t="shared" si="408"/>
        <v>4.0525408546510224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12.907587817770008</v>
      </c>
      <c r="Q828" s="42">
        <f t="shared" si="410"/>
        <v>1.2903505432066376</v>
      </c>
      <c r="R828" s="4">
        <f t="shared" si="411"/>
        <v>16173.460838413854</v>
      </c>
      <c r="S828">
        <f t="shared" si="392"/>
        <v>1.6173460838413853E-5</v>
      </c>
      <c r="T828" s="41">
        <f t="shared" si="393"/>
        <v>6.5141497804941718E-4</v>
      </c>
      <c r="U828" s="42">
        <f t="shared" si="412"/>
        <v>2.9024084147575582E-2</v>
      </c>
      <c r="V828" s="42">
        <f t="shared" si="413"/>
        <v>0.51894039832302485</v>
      </c>
      <c r="W828" s="42">
        <f t="shared" si="414"/>
        <v>0.52132613313528819</v>
      </c>
      <c r="X828" s="42">
        <f t="shared" si="415"/>
        <v>-2.3857348122633404E-3</v>
      </c>
      <c r="Y828" s="42">
        <f t="shared" si="389"/>
        <v>8.2114632271010294E-3</v>
      </c>
      <c r="Z828" s="10">
        <f t="shared" si="416"/>
        <v>12.605579398387885</v>
      </c>
      <c r="AA828">
        <f t="shared" si="394"/>
        <v>4047690.3935229587</v>
      </c>
      <c r="AB828" s="10">
        <f t="shared" si="395"/>
        <v>4.0476903935229585</v>
      </c>
      <c r="AC828" s="10">
        <f t="shared" si="396"/>
        <v>3.9466903935229585</v>
      </c>
      <c r="AD828" s="3">
        <f t="shared" si="397"/>
        <v>572.39889681261184</v>
      </c>
      <c r="AI828" s="94">
        <f t="shared" si="398"/>
        <v>0.52132613313528819</v>
      </c>
    </row>
    <row r="829" spans="2:35">
      <c r="B829" s="39">
        <f t="shared" si="399"/>
        <v>801</v>
      </c>
      <c r="C829" s="42">
        <f t="shared" si="400"/>
        <v>17.287769784172852</v>
      </c>
      <c r="D829" s="10">
        <f t="shared" si="401"/>
        <v>0.71223021582745716</v>
      </c>
      <c r="E829" s="40">
        <f t="shared" si="402"/>
        <v>48.575539568345086</v>
      </c>
      <c r="F829" s="40">
        <f t="shared" si="403"/>
        <v>50</v>
      </c>
      <c r="G829" s="3">
        <f t="shared" si="404"/>
        <v>142.27338129496894</v>
      </c>
      <c r="H829" s="3">
        <f t="shared" si="405"/>
        <v>116.21860174682885</v>
      </c>
      <c r="I829">
        <f t="shared" si="390"/>
        <v>1.1621860174682886E-4</v>
      </c>
      <c r="J829" s="4">
        <f t="shared" si="406"/>
        <v>1853.2121894208512</v>
      </c>
      <c r="K829" s="40">
        <f t="shared" si="407"/>
        <v>15.945917104199012</v>
      </c>
      <c r="L829" s="40">
        <f t="shared" si="391"/>
        <v>0</v>
      </c>
      <c r="M829" s="10">
        <f t="shared" si="408"/>
        <v>4.0476903935229585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12.902657573076528</v>
      </c>
      <c r="Q829" s="42">
        <f t="shared" si="410"/>
        <v>1.2920232787412134</v>
      </c>
      <c r="R829" s="4">
        <f t="shared" si="411"/>
        <v>15690.366477576712</v>
      </c>
      <c r="S829">
        <f t="shared" si="392"/>
        <v>1.5690366477576713E-5</v>
      </c>
      <c r="T829" s="41">
        <f t="shared" si="393"/>
        <v>6.5189807241025426E-4</v>
      </c>
      <c r="U829" s="42">
        <f t="shared" si="412"/>
        <v>2.8157147162335288E-2</v>
      </c>
      <c r="V829" s="42">
        <f t="shared" si="413"/>
        <v>0.51827498568692865</v>
      </c>
      <c r="W829" s="42">
        <f t="shared" si="414"/>
        <v>0.52068621259876124</v>
      </c>
      <c r="X829" s="42">
        <f t="shared" si="415"/>
        <v>-2.411226911832598E-3</v>
      </c>
      <c r="Y829" s="42">
        <f t="shared" si="389"/>
        <v>8.2074298821636811E-3</v>
      </c>
      <c r="Z829" s="10">
        <f t="shared" si="416"/>
        <v>12.590050852303424</v>
      </c>
      <c r="AA829">
        <f t="shared" si="394"/>
        <v>4042828.5492776432</v>
      </c>
      <c r="AB829" s="10">
        <f t="shared" si="395"/>
        <v>4.042828549277643</v>
      </c>
      <c r="AC829" s="10">
        <f t="shared" si="396"/>
        <v>3.941828549277643</v>
      </c>
      <c r="AD829" s="3">
        <f t="shared" si="397"/>
        <v>571.6937707436756</v>
      </c>
      <c r="AI829" s="94">
        <f t="shared" si="398"/>
        <v>0.52068621259876124</v>
      </c>
    </row>
    <row r="830" spans="2:35">
      <c r="B830" s="39">
        <f t="shared" si="399"/>
        <v>802</v>
      </c>
      <c r="C830" s="42">
        <f t="shared" si="400"/>
        <v>17.309352517985801</v>
      </c>
      <c r="D830" s="10">
        <f t="shared" si="401"/>
        <v>0.69064748201450854</v>
      </c>
      <c r="E830" s="40">
        <f t="shared" si="402"/>
        <v>48.618705035970983</v>
      </c>
      <c r="F830" s="40">
        <f t="shared" si="403"/>
        <v>50</v>
      </c>
      <c r="G830" s="3">
        <f t="shared" si="404"/>
        <v>142.14388489209125</v>
      </c>
      <c r="H830" s="3">
        <f t="shared" si="405"/>
        <v>116.21860174682885</v>
      </c>
      <c r="I830">
        <f t="shared" si="390"/>
        <v>1.1621860174682886E-4</v>
      </c>
      <c r="J830" s="4">
        <f t="shared" si="406"/>
        <v>1856.5072763793419</v>
      </c>
      <c r="K830" s="40">
        <f t="shared" si="407"/>
        <v>15.974269596045959</v>
      </c>
      <c r="L830" s="40">
        <f t="shared" si="391"/>
        <v>0</v>
      </c>
      <c r="M830" s="10">
        <f t="shared" si="408"/>
        <v>4.042828549277643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12.897711718816442</v>
      </c>
      <c r="Q830" s="42">
        <f t="shared" si="410"/>
        <v>1.2936966557156315</v>
      </c>
      <c r="R830" s="4">
        <f t="shared" si="411"/>
        <v>15207.708736071912</v>
      </c>
      <c r="S830">
        <f t="shared" si="392"/>
        <v>1.5207708736071913E-5</v>
      </c>
      <c r="T830" s="41">
        <f t="shared" si="393"/>
        <v>6.5238073015175908E-4</v>
      </c>
      <c r="U830" s="42">
        <f t="shared" si="412"/>
        <v>2.729099371231785E-2</v>
      </c>
      <c r="V830" s="42">
        <f t="shared" si="413"/>
        <v>0.51760808428632898</v>
      </c>
      <c r="W830" s="42">
        <f t="shared" si="414"/>
        <v>0.52004479028945294</v>
      </c>
      <c r="X830" s="42">
        <f t="shared" si="415"/>
        <v>-2.4367060031239562E-3</v>
      </c>
      <c r="Y830" s="42">
        <f t="shared" si="389"/>
        <v>8.203352354444627E-3</v>
      </c>
      <c r="Z830" s="10">
        <f t="shared" si="416"/>
        <v>12.574485994606761</v>
      </c>
      <c r="AA830">
        <f t="shared" si="394"/>
        <v>4037955.3362021833</v>
      </c>
      <c r="AB830" s="10">
        <f t="shared" si="395"/>
        <v>4.0379553362021836</v>
      </c>
      <c r="AC830" s="10">
        <f t="shared" si="396"/>
        <v>3.9369553362021836</v>
      </c>
      <c r="AD830" s="3">
        <f t="shared" si="397"/>
        <v>570.9869958233769</v>
      </c>
      <c r="AI830" s="94">
        <f t="shared" si="398"/>
        <v>0.52004479028945294</v>
      </c>
    </row>
    <row r="831" spans="2:35">
      <c r="B831" s="39">
        <f t="shared" si="399"/>
        <v>803</v>
      </c>
      <c r="C831" s="42">
        <f t="shared" si="400"/>
        <v>17.330935251798749</v>
      </c>
      <c r="D831" s="10">
        <f t="shared" si="401"/>
        <v>0.66906474820155992</v>
      </c>
      <c r="E831" s="40">
        <f t="shared" si="402"/>
        <v>48.66187050359688</v>
      </c>
      <c r="F831" s="40">
        <f t="shared" si="403"/>
        <v>50</v>
      </c>
      <c r="G831" s="3">
        <f t="shared" si="404"/>
        <v>142.01438848921356</v>
      </c>
      <c r="H831" s="3">
        <f t="shared" si="405"/>
        <v>116.21860174682885</v>
      </c>
      <c r="I831">
        <f t="shared" si="390"/>
        <v>1.1621860174682886E-4</v>
      </c>
      <c r="J831" s="4">
        <f t="shared" si="406"/>
        <v>1859.805290136019</v>
      </c>
      <c r="K831" s="40">
        <f t="shared" si="407"/>
        <v>16.002647271453391</v>
      </c>
      <c r="L831" s="40">
        <f t="shared" si="391"/>
        <v>0</v>
      </c>
      <c r="M831" s="10">
        <f t="shared" si="408"/>
        <v>4.0379553362021836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12.892750232930014</v>
      </c>
      <c r="Q831" s="42">
        <f t="shared" si="410"/>
        <v>1.2953706766516631</v>
      </c>
      <c r="R831" s="4">
        <f t="shared" si="411"/>
        <v>14725.488750928969</v>
      </c>
      <c r="S831">
        <f t="shared" si="392"/>
        <v>1.4725488750928969E-5</v>
      </c>
      <c r="T831" s="41">
        <f t="shared" si="393"/>
        <v>6.5286295013690203E-4</v>
      </c>
      <c r="U831" s="42">
        <f t="shared" si="412"/>
        <v>2.6425625837979579E-2</v>
      </c>
      <c r="V831" s="42">
        <f t="shared" si="413"/>
        <v>0.51693969633959969</v>
      </c>
      <c r="W831" s="42">
        <f t="shared" si="414"/>
        <v>0.51940186809225908</v>
      </c>
      <c r="X831" s="42">
        <f t="shared" si="415"/>
        <v>-2.4621717526593923E-3</v>
      </c>
      <c r="Y831" s="42">
        <f t="shared" si="389"/>
        <v>8.1992306273825696E-3</v>
      </c>
      <c r="Z831" s="10">
        <f t="shared" si="416"/>
        <v>12.558884871109981</v>
      </c>
      <c r="AA831">
        <f t="shared" si="394"/>
        <v>4033070.7686399203</v>
      </c>
      <c r="AB831" s="10">
        <f t="shared" si="395"/>
        <v>4.0330707686399201</v>
      </c>
      <c r="AC831" s="10">
        <f t="shared" si="396"/>
        <v>3.9320707686399201</v>
      </c>
      <c r="AD831" s="3">
        <f t="shared" si="397"/>
        <v>570.27857413196818</v>
      </c>
      <c r="AI831" s="94">
        <f t="shared" si="398"/>
        <v>0.51940186809225908</v>
      </c>
    </row>
    <row r="832" spans="2:35">
      <c r="B832" s="39">
        <f t="shared" si="399"/>
        <v>804</v>
      </c>
      <c r="C832" s="42">
        <f t="shared" si="400"/>
        <v>17.352517985611698</v>
      </c>
      <c r="D832" s="10">
        <f t="shared" si="401"/>
        <v>0.6474820143886113</v>
      </c>
      <c r="E832" s="40">
        <f t="shared" si="402"/>
        <v>48.705035971222777</v>
      </c>
      <c r="F832" s="40">
        <f t="shared" si="403"/>
        <v>50</v>
      </c>
      <c r="G832" s="3">
        <f t="shared" si="404"/>
        <v>141.88489208633587</v>
      </c>
      <c r="H832" s="3">
        <f t="shared" si="405"/>
        <v>116.21860174682885</v>
      </c>
      <c r="I832">
        <f t="shared" si="390"/>
        <v>1.1621860174682886E-4</v>
      </c>
      <c r="J832" s="4">
        <f t="shared" si="406"/>
        <v>1863.106230690883</v>
      </c>
      <c r="K832" s="40">
        <f t="shared" si="407"/>
        <v>16.03105013042131</v>
      </c>
      <c r="L832" s="40">
        <f t="shared" si="391"/>
        <v>0</v>
      </c>
      <c r="M832" s="10">
        <f t="shared" si="408"/>
        <v>4.0330707686399201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12.887773093254314</v>
      </c>
      <c r="Q832" s="42">
        <f t="shared" si="410"/>
        <v>1.2970453440792147</v>
      </c>
      <c r="R832" s="4">
        <f t="shared" si="411"/>
        <v>14243.70765917744</v>
      </c>
      <c r="S832">
        <f t="shared" si="392"/>
        <v>1.4243707659177439E-5</v>
      </c>
      <c r="T832" s="41">
        <f t="shared" si="393"/>
        <v>6.5334473122865362E-4</v>
      </c>
      <c r="U832" s="42">
        <f t="shared" si="412"/>
        <v>2.5561045579776873E-2</v>
      </c>
      <c r="V832" s="42">
        <f t="shared" si="413"/>
        <v>0.51626982407290789</v>
      </c>
      <c r="W832" s="42">
        <f t="shared" si="414"/>
        <v>0.51875744789949418</v>
      </c>
      <c r="X832" s="42">
        <f t="shared" si="415"/>
        <v>-2.4876238265862938E-3</v>
      </c>
      <c r="Y832" s="42">
        <f t="shared" si="389"/>
        <v>8.1950646847881847E-3</v>
      </c>
      <c r="Z832" s="10">
        <f t="shared" si="416"/>
        <v>12.543247527804928</v>
      </c>
      <c r="AA832">
        <f t="shared" si="394"/>
        <v>4028174.8609904735</v>
      </c>
      <c r="AB832" s="10">
        <f t="shared" si="395"/>
        <v>4.0281748609904735</v>
      </c>
      <c r="AC832" s="10">
        <f t="shared" si="396"/>
        <v>3.9271748609904735</v>
      </c>
      <c r="AD832" s="3">
        <f t="shared" si="397"/>
        <v>569.56850775786415</v>
      </c>
      <c r="AI832" s="94">
        <f t="shared" si="398"/>
        <v>0.51875744789949418</v>
      </c>
    </row>
    <row r="833" spans="2:35">
      <c r="B833" s="39">
        <f t="shared" si="399"/>
        <v>805</v>
      </c>
      <c r="C833" s="42">
        <f t="shared" si="400"/>
        <v>17.374100719424646</v>
      </c>
      <c r="D833" s="10">
        <f t="shared" si="401"/>
        <v>0.62589928057566269</v>
      </c>
      <c r="E833" s="40">
        <f t="shared" si="402"/>
        <v>48.748201438848675</v>
      </c>
      <c r="F833" s="40">
        <f t="shared" si="403"/>
        <v>50</v>
      </c>
      <c r="G833" s="3">
        <f t="shared" si="404"/>
        <v>141.75539568345818</v>
      </c>
      <c r="H833" s="3">
        <f t="shared" si="405"/>
        <v>116.21860174682885</v>
      </c>
      <c r="I833">
        <f t="shared" si="390"/>
        <v>1.1621860174682886E-4</v>
      </c>
      <c r="J833" s="4">
        <f t="shared" si="406"/>
        <v>1866.4100980439332</v>
      </c>
      <c r="K833" s="40">
        <f t="shared" si="407"/>
        <v>16.05947817294971</v>
      </c>
      <c r="L833" s="40">
        <f t="shared" si="391"/>
        <v>0</v>
      </c>
      <c r="M833" s="10">
        <f t="shared" si="408"/>
        <v>4.0281748609904735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12.882780277522601</v>
      </c>
      <c r="Q833" s="42">
        <f t="shared" si="410"/>
        <v>1.2987206605363777</v>
      </c>
      <c r="R833" s="4">
        <f t="shared" si="411"/>
        <v>13762.36659784684</v>
      </c>
      <c r="S833">
        <f t="shared" si="392"/>
        <v>1.3762366597846839E-5</v>
      </c>
      <c r="T833" s="41">
        <f t="shared" si="393"/>
        <v>6.5382607228998415E-4</v>
      </c>
      <c r="U833" s="42">
        <f t="shared" si="412"/>
        <v>2.4697254978166047E-2</v>
      </c>
      <c r="V833" s="42">
        <f t="shared" si="413"/>
        <v>0.51559846972050494</v>
      </c>
      <c r="W833" s="42">
        <f t="shared" si="414"/>
        <v>0.51811153161089762</v>
      </c>
      <c r="X833" s="42">
        <f t="shared" si="415"/>
        <v>-2.5130618903926871E-3</v>
      </c>
      <c r="Y833" s="42">
        <f t="shared" si="389"/>
        <v>8.1908545108453409E-3</v>
      </c>
      <c r="Z833" s="10">
        <f t="shared" si="416"/>
        <v>12.527574010864074</v>
      </c>
      <c r="AA833">
        <f t="shared" si="394"/>
        <v>4023267.6277100183</v>
      </c>
      <c r="AB833" s="10">
        <f t="shared" si="395"/>
        <v>4.0232676277100179</v>
      </c>
      <c r="AC833" s="10">
        <f t="shared" si="396"/>
        <v>3.9222676277100179</v>
      </c>
      <c r="AD833" s="3">
        <f t="shared" si="397"/>
        <v>568.85679879768202</v>
      </c>
      <c r="AI833" s="94">
        <f t="shared" si="398"/>
        <v>0.51811153161089762</v>
      </c>
    </row>
    <row r="834" spans="2:35">
      <c r="B834" s="39">
        <f t="shared" si="399"/>
        <v>806</v>
      </c>
      <c r="C834" s="42">
        <f t="shared" si="400"/>
        <v>17.395683453237595</v>
      </c>
      <c r="D834" s="10">
        <f t="shared" si="401"/>
        <v>0.60431654676271407</v>
      </c>
      <c r="E834" s="40">
        <f t="shared" si="402"/>
        <v>48.791366906474572</v>
      </c>
      <c r="F834" s="40">
        <f t="shared" si="403"/>
        <v>50</v>
      </c>
      <c r="G834" s="3">
        <f t="shared" si="404"/>
        <v>141.62589928058048</v>
      </c>
      <c r="H834" s="3">
        <f t="shared" si="405"/>
        <v>116.21860174682885</v>
      </c>
      <c r="I834">
        <f t="shared" si="390"/>
        <v>1.1621860174682886E-4</v>
      </c>
      <c r="J834" s="4">
        <f t="shared" si="406"/>
        <v>1869.7168921951702</v>
      </c>
      <c r="K834" s="40">
        <f t="shared" si="407"/>
        <v>16.087931399038599</v>
      </c>
      <c r="L834" s="40">
        <f t="shared" si="391"/>
        <v>0</v>
      </c>
      <c r="M834" s="10">
        <f t="shared" si="408"/>
        <v>4.0232676277100179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12.877771763363949</v>
      </c>
      <c r="Q834" s="42">
        <f t="shared" si="410"/>
        <v>1.3003966285694772</v>
      </c>
      <c r="R834" s="4">
        <f t="shared" si="411"/>
        <v>13281.466703966629</v>
      </c>
      <c r="S834">
        <f t="shared" si="392"/>
        <v>1.328146670396663E-5</v>
      </c>
      <c r="T834" s="41">
        <f t="shared" si="393"/>
        <v>6.5430697218386434E-4</v>
      </c>
      <c r="U834" s="42">
        <f t="shared" si="412"/>
        <v>2.3834256073603313E-2</v>
      </c>
      <c r="V834" s="42">
        <f t="shared" si="413"/>
        <v>0.51492563552462023</v>
      </c>
      <c r="W834" s="42">
        <f t="shared" si="414"/>
        <v>0.51746412113367035</v>
      </c>
      <c r="X834" s="42">
        <f t="shared" si="415"/>
        <v>-2.5384856090501229E-3</v>
      </c>
      <c r="Y834" s="42">
        <f t="shared" si="389"/>
        <v>8.1866000901120901E-3</v>
      </c>
      <c r="Z834" s="10">
        <f t="shared" si="416"/>
        <v>12.511864366641051</v>
      </c>
      <c r="AA834">
        <f t="shared" si="394"/>
        <v>4018349.0833114483</v>
      </c>
      <c r="AB834" s="10">
        <f t="shared" si="395"/>
        <v>4.0183490833114481</v>
      </c>
      <c r="AC834" s="10">
        <f t="shared" si="396"/>
        <v>3.9173490833114482</v>
      </c>
      <c r="AD834" s="3">
        <f t="shared" si="397"/>
        <v>568.14344935626514</v>
      </c>
      <c r="AI834" s="94">
        <f t="shared" si="398"/>
        <v>0.51746412113367035</v>
      </c>
    </row>
    <row r="835" spans="2:35">
      <c r="B835" s="39">
        <f t="shared" si="399"/>
        <v>807</v>
      </c>
      <c r="C835" s="42">
        <f t="shared" si="400"/>
        <v>17.417266187050544</v>
      </c>
      <c r="D835" s="10">
        <f t="shared" si="401"/>
        <v>0.58273381294976545</v>
      </c>
      <c r="E835" s="40">
        <f t="shared" si="402"/>
        <v>48.834532374100469</v>
      </c>
      <c r="F835" s="40">
        <f t="shared" si="403"/>
        <v>50</v>
      </c>
      <c r="G835" s="3">
        <f t="shared" si="404"/>
        <v>141.49640287770279</v>
      </c>
      <c r="H835" s="3">
        <f t="shared" si="405"/>
        <v>116.21860174682885</v>
      </c>
      <c r="I835">
        <f t="shared" si="390"/>
        <v>1.1621860174682886E-4</v>
      </c>
      <c r="J835" s="4">
        <f t="shared" si="406"/>
        <v>1873.0266131445942</v>
      </c>
      <c r="K835" s="40">
        <f t="shared" si="407"/>
        <v>16.116409808687976</v>
      </c>
      <c r="L835" s="40">
        <f t="shared" si="391"/>
        <v>0</v>
      </c>
      <c r="M835" s="10">
        <f t="shared" si="408"/>
        <v>4.0183490833114481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12.872747528302748</v>
      </c>
      <c r="Q835" s="42">
        <f t="shared" si="410"/>
        <v>1.3020732507331216</v>
      </c>
      <c r="R835" s="4">
        <f t="shared" si="411"/>
        <v>12801.009114566319</v>
      </c>
      <c r="S835">
        <f t="shared" si="392"/>
        <v>1.2801009114566318E-5</v>
      </c>
      <c r="T835" s="41">
        <f t="shared" si="393"/>
        <v>6.5478742977326471E-4</v>
      </c>
      <c r="U835" s="42">
        <f t="shared" si="412"/>
        <v>2.2972050906544989E-2</v>
      </c>
      <c r="V835" s="42">
        <f t="shared" si="413"/>
        <v>0.51425132373545024</v>
      </c>
      <c r="W835" s="42">
        <f t="shared" si="414"/>
        <v>0.51681521838249611</v>
      </c>
      <c r="X835" s="42">
        <f t="shared" si="415"/>
        <v>-2.5638946470458723E-3</v>
      </c>
      <c r="Y835" s="42">
        <f t="shared" si="389"/>
        <v>8.1823014075216045E-3</v>
      </c>
      <c r="Z835" s="10">
        <f t="shared" si="416"/>
        <v>12.496118641671108</v>
      </c>
      <c r="AA835">
        <f t="shared" si="394"/>
        <v>4013419.2423645202</v>
      </c>
      <c r="AB835" s="10">
        <f t="shared" si="395"/>
        <v>4.0134192423645203</v>
      </c>
      <c r="AC835" s="10">
        <f t="shared" si="396"/>
        <v>3.9124192423645203</v>
      </c>
      <c r="AD835" s="3">
        <f t="shared" si="397"/>
        <v>567.42846154670349</v>
      </c>
      <c r="AI835" s="94">
        <f t="shared" si="398"/>
        <v>0.51681521838249611</v>
      </c>
    </row>
    <row r="836" spans="2:35">
      <c r="B836" s="39">
        <f t="shared" si="399"/>
        <v>808</v>
      </c>
      <c r="C836" s="42">
        <f t="shared" si="400"/>
        <v>17.438848920863492</v>
      </c>
      <c r="D836" s="10">
        <f t="shared" si="401"/>
        <v>0.56115107913681683</v>
      </c>
      <c r="E836" s="40">
        <f t="shared" si="402"/>
        <v>48.877697841726366</v>
      </c>
      <c r="F836" s="40">
        <f t="shared" si="403"/>
        <v>50</v>
      </c>
      <c r="G836" s="3">
        <f t="shared" si="404"/>
        <v>141.3669064748251</v>
      </c>
      <c r="H836" s="3">
        <f t="shared" si="405"/>
        <v>116.21860174682885</v>
      </c>
      <c r="I836">
        <f t="shared" si="390"/>
        <v>1.1621860174682886E-4</v>
      </c>
      <c r="J836" s="4">
        <f t="shared" si="406"/>
        <v>1876.3392608922047</v>
      </c>
      <c r="K836" s="40">
        <f t="shared" si="407"/>
        <v>16.144913401897838</v>
      </c>
      <c r="L836" s="40">
        <f t="shared" si="391"/>
        <v>0</v>
      </c>
      <c r="M836" s="10">
        <f t="shared" si="408"/>
        <v>4.0134192423645203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12.867707549758174</v>
      </c>
      <c r="Q836" s="42">
        <f t="shared" si="410"/>
        <v>1.3037505295902523</v>
      </c>
      <c r="R836" s="4">
        <f t="shared" si="411"/>
        <v>12320.99496667542</v>
      </c>
      <c r="S836">
        <f t="shared" si="392"/>
        <v>1.2320994966675421E-5</v>
      </c>
      <c r="T836" s="41">
        <f t="shared" si="393"/>
        <v>6.5526744392115554E-4</v>
      </c>
      <c r="U836" s="42">
        <f t="shared" si="412"/>
        <v>2.2110641517447373E-2</v>
      </c>
      <c r="V836" s="42">
        <f t="shared" si="413"/>
        <v>0.51357553661127309</v>
      </c>
      <c r="W836" s="42">
        <f t="shared" si="414"/>
        <v>0.51616482527956031</v>
      </c>
      <c r="X836" s="42">
        <f t="shared" si="415"/>
        <v>-2.5892886682872263E-3</v>
      </c>
      <c r="Y836" s="42">
        <f t="shared" si="389"/>
        <v>8.1779584483832775E-3</v>
      </c>
      <c r="Z836" s="10">
        <f t="shared" si="416"/>
        <v>12.480336882671807</v>
      </c>
      <c r="AA836">
        <f t="shared" si="394"/>
        <v>4008478.1194960703</v>
      </c>
      <c r="AB836" s="10">
        <f t="shared" si="395"/>
        <v>4.0084781194960701</v>
      </c>
      <c r="AC836" s="10">
        <f t="shared" si="396"/>
        <v>3.9074781194960702</v>
      </c>
      <c r="AD836" s="3">
        <f t="shared" si="397"/>
        <v>566.7118374903655</v>
      </c>
      <c r="AI836" s="94">
        <f t="shared" si="398"/>
        <v>0.51616482527956031</v>
      </c>
    </row>
    <row r="837" spans="2:35">
      <c r="B837" s="39">
        <f t="shared" si="399"/>
        <v>809</v>
      </c>
      <c r="C837" s="42">
        <f t="shared" si="400"/>
        <v>17.460431654676441</v>
      </c>
      <c r="D837" s="10">
        <f t="shared" si="401"/>
        <v>0.53956834532386821</v>
      </c>
      <c r="E837" s="40">
        <f t="shared" si="402"/>
        <v>48.920863309352264</v>
      </c>
      <c r="F837" s="40">
        <f t="shared" si="403"/>
        <v>50</v>
      </c>
      <c r="G837" s="3">
        <f t="shared" si="404"/>
        <v>141.23741007194741</v>
      </c>
      <c r="H837" s="3">
        <f t="shared" si="405"/>
        <v>116.21860174682885</v>
      </c>
      <c r="I837">
        <f t="shared" si="390"/>
        <v>1.1621860174682886E-4</v>
      </c>
      <c r="J837" s="4">
        <f t="shared" si="406"/>
        <v>1879.6548354380016</v>
      </c>
      <c r="K837" s="40">
        <f t="shared" si="407"/>
        <v>16.173442178668182</v>
      </c>
      <c r="L837" s="40">
        <f t="shared" si="391"/>
        <v>0</v>
      </c>
      <c r="M837" s="10">
        <f t="shared" si="408"/>
        <v>4.0084781194960701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12.86265180504374</v>
      </c>
      <c r="Q837" s="42">
        <f t="shared" si="410"/>
        <v>1.3054284677121943</v>
      </c>
      <c r="R837" s="4">
        <f t="shared" si="411"/>
        <v>11841.425397323546</v>
      </c>
      <c r="S837">
        <f t="shared" si="392"/>
        <v>1.1841425397323547E-5</v>
      </c>
      <c r="T837" s="41">
        <f t="shared" si="393"/>
        <v>6.5574701349050747E-4</v>
      </c>
      <c r="U837" s="42">
        <f t="shared" si="412"/>
        <v>2.1250029946766967E-2</v>
      </c>
      <c r="V837" s="42">
        <f t="shared" si="413"/>
        <v>0.51289827641816044</v>
      </c>
      <c r="W837" s="42">
        <f t="shared" si="414"/>
        <v>0.51551294375457912</v>
      </c>
      <c r="X837" s="42">
        <f t="shared" si="415"/>
        <v>-2.6146673364186857E-3</v>
      </c>
      <c r="Y837" s="42">
        <f t="shared" si="389"/>
        <v>8.1735711983833038E-3</v>
      </c>
      <c r="Z837" s="10">
        <f t="shared" si="416"/>
        <v>12.464519136542927</v>
      </c>
      <c r="AA837">
        <f t="shared" si="394"/>
        <v>4003525.729389986</v>
      </c>
      <c r="AB837" s="10">
        <f t="shared" si="395"/>
        <v>4.0035257293899864</v>
      </c>
      <c r="AC837" s="10">
        <f t="shared" si="396"/>
        <v>3.9025257293899864</v>
      </c>
      <c r="AD837" s="3">
        <f t="shared" si="397"/>
        <v>565.9935793168944</v>
      </c>
      <c r="AI837" s="94">
        <f t="shared" si="398"/>
        <v>0.51551294375457912</v>
      </c>
    </row>
    <row r="838" spans="2:35">
      <c r="B838" s="39">
        <f t="shared" si="399"/>
        <v>810</v>
      </c>
      <c r="C838" s="42">
        <f t="shared" si="400"/>
        <v>17.482014388489389</v>
      </c>
      <c r="D838" s="10">
        <f t="shared" si="401"/>
        <v>0.5179856115109196</v>
      </c>
      <c r="E838" s="40">
        <f t="shared" si="402"/>
        <v>48.964028776978161</v>
      </c>
      <c r="F838" s="40">
        <f t="shared" si="403"/>
        <v>50</v>
      </c>
      <c r="G838" s="3">
        <f t="shared" si="404"/>
        <v>141.10791366906972</v>
      </c>
      <c r="H838" s="3">
        <f t="shared" si="405"/>
        <v>116.21860174682885</v>
      </c>
      <c r="I838">
        <f t="shared" si="390"/>
        <v>1.1621860174682886E-4</v>
      </c>
      <c r="J838" s="4">
        <f t="shared" si="406"/>
        <v>1882.9733367819856</v>
      </c>
      <c r="K838" s="40">
        <f t="shared" si="407"/>
        <v>16.201996138999018</v>
      </c>
      <c r="L838" s="40">
        <f t="shared" si="391"/>
        <v>0</v>
      </c>
      <c r="M838" s="10">
        <f t="shared" si="408"/>
        <v>4.0035257293899864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12.857580271366583</v>
      </c>
      <c r="Q838" s="42">
        <f t="shared" si="410"/>
        <v>1.3071070676787071</v>
      </c>
      <c r="R838" s="4">
        <f t="shared" si="411"/>
        <v>11362.301543540054</v>
      </c>
      <c r="S838">
        <f t="shared" si="392"/>
        <v>1.1362301543540054E-5</v>
      </c>
      <c r="T838" s="41">
        <f t="shared" si="393"/>
        <v>6.5622613734429098E-4</v>
      </c>
      <c r="U838" s="42">
        <f t="shared" si="412"/>
        <v>2.03902182349598E-2</v>
      </c>
      <c r="V838" s="42">
        <f t="shared" si="413"/>
        <v>0.51221954543070736</v>
      </c>
      <c r="W838" s="42">
        <f t="shared" si="414"/>
        <v>0.51485957574479557</v>
      </c>
      <c r="X838" s="42">
        <f t="shared" si="415"/>
        <v>-2.6400303140882153E-3</v>
      </c>
      <c r="Y838" s="42">
        <f t="shared" si="389"/>
        <v>8.1691396435864833E-3</v>
      </c>
      <c r="Z838" s="10">
        <f t="shared" si="416"/>
        <v>12.448665450368248</v>
      </c>
      <c r="AA838">
        <f t="shared" si="394"/>
        <v>3998562.0867877635</v>
      </c>
      <c r="AB838" s="10">
        <f t="shared" si="395"/>
        <v>3.9985620867877634</v>
      </c>
      <c r="AC838" s="10">
        <f t="shared" si="396"/>
        <v>3.8975620867877634</v>
      </c>
      <c r="AD838" s="3">
        <f t="shared" si="397"/>
        <v>565.2736891642877</v>
      </c>
      <c r="AI838" s="94">
        <f t="shared" si="398"/>
        <v>0.51485957574479557</v>
      </c>
    </row>
    <row r="839" spans="2:35">
      <c r="B839" s="39">
        <f t="shared" si="399"/>
        <v>811</v>
      </c>
      <c r="C839" s="42">
        <f t="shared" si="400"/>
        <v>17.503597122302338</v>
      </c>
      <c r="D839" s="10">
        <f t="shared" si="401"/>
        <v>0.49640287769797098</v>
      </c>
      <c r="E839" s="40">
        <f t="shared" si="402"/>
        <v>49.007194244604058</v>
      </c>
      <c r="F839" s="40">
        <f t="shared" si="403"/>
        <v>50</v>
      </c>
      <c r="G839" s="3">
        <f t="shared" si="404"/>
        <v>140.97841726619203</v>
      </c>
      <c r="H839" s="3">
        <f t="shared" si="405"/>
        <v>116.21860174682885</v>
      </c>
      <c r="I839">
        <f t="shared" si="390"/>
        <v>1.1621860174682886E-4</v>
      </c>
      <c r="J839" s="4">
        <f t="shared" si="406"/>
        <v>1886.294764924156</v>
      </c>
      <c r="K839" s="40">
        <f t="shared" si="407"/>
        <v>16.230575282890335</v>
      </c>
      <c r="L839" s="40">
        <f t="shared" si="391"/>
        <v>0</v>
      </c>
      <c r="M839" s="10">
        <f t="shared" si="408"/>
        <v>3.9985620867877634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12.852492925827356</v>
      </c>
      <c r="Q839" s="42">
        <f t="shared" si="410"/>
        <v>1.3087863320780346</v>
      </c>
      <c r="R839" s="4">
        <f t="shared" si="411"/>
        <v>10883.624542354559</v>
      </c>
      <c r="S839">
        <f t="shared" si="392"/>
        <v>1.0883624542354558E-5</v>
      </c>
      <c r="T839" s="41">
        <f t="shared" si="393"/>
        <v>6.567048143454765E-4</v>
      </c>
      <c r="U839" s="42">
        <f t="shared" si="412"/>
        <v>1.9531208422482373E-2</v>
      </c>
      <c r="V839" s="42">
        <f t="shared" si="413"/>
        <v>0.51153934593112427</v>
      </c>
      <c r="W839" s="42">
        <f t="shared" si="414"/>
        <v>0.51420472319505228</v>
      </c>
      <c r="X839" s="42">
        <f t="shared" si="415"/>
        <v>-2.6653772639280149E-3</v>
      </c>
      <c r="Y839" s="42">
        <f t="shared" si="389"/>
        <v>8.1646637704363926E-3</v>
      </c>
      <c r="Z839" s="10">
        <f t="shared" si="416"/>
        <v>12.432775871414826</v>
      </c>
      <c r="AA839">
        <f t="shared" si="394"/>
        <v>3993587.206488282</v>
      </c>
      <c r="AB839" s="10">
        <f t="shared" si="395"/>
        <v>3.9935872064882818</v>
      </c>
      <c r="AC839" s="10">
        <f t="shared" si="396"/>
        <v>3.8925872064882818</v>
      </c>
      <c r="AD839" s="3">
        <f t="shared" si="397"/>
        <v>564.55216917886617</v>
      </c>
      <c r="AI839" s="94">
        <f t="shared" si="398"/>
        <v>0.51420472319505228</v>
      </c>
    </row>
    <row r="840" spans="2:35">
      <c r="B840" s="39">
        <f t="shared" si="399"/>
        <v>812</v>
      </c>
      <c r="C840" s="42">
        <f t="shared" si="400"/>
        <v>17.525179856115287</v>
      </c>
      <c r="D840" s="10">
        <f t="shared" si="401"/>
        <v>0.47482014388502236</v>
      </c>
      <c r="E840" s="40">
        <f t="shared" si="402"/>
        <v>49.050359712229955</v>
      </c>
      <c r="F840" s="40">
        <f t="shared" si="403"/>
        <v>50</v>
      </c>
      <c r="G840" s="3">
        <f t="shared" si="404"/>
        <v>140.84892086331433</v>
      </c>
      <c r="H840" s="3">
        <f t="shared" si="405"/>
        <v>116.21860174682885</v>
      </c>
      <c r="I840">
        <f t="shared" si="390"/>
        <v>1.1621860174682886E-4</v>
      </c>
      <c r="J840" s="4">
        <f t="shared" si="406"/>
        <v>1889.6191198645129</v>
      </c>
      <c r="K840" s="40">
        <f t="shared" si="407"/>
        <v>16.259179610342137</v>
      </c>
      <c r="L840" s="40">
        <f t="shared" si="391"/>
        <v>0</v>
      </c>
      <c r="M840" s="10">
        <f t="shared" si="408"/>
        <v>3.9935872064882818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12.847389745419298</v>
      </c>
      <c r="Q840" s="42">
        <f t="shared" si="410"/>
        <v>1.3104662635069573</v>
      </c>
      <c r="R840" s="4">
        <f t="shared" si="411"/>
        <v>10405.395530796572</v>
      </c>
      <c r="S840">
        <f t="shared" si="392"/>
        <v>1.0405395530796571E-5</v>
      </c>
      <c r="T840" s="41">
        <f t="shared" si="393"/>
        <v>6.5718304335703442E-4</v>
      </c>
      <c r="U840" s="42">
        <f t="shared" si="412"/>
        <v>1.8673002549790985E-2</v>
      </c>
      <c r="V840" s="42">
        <f t="shared" si="413"/>
        <v>0.51085768021005762</v>
      </c>
      <c r="W840" s="42">
        <f t="shared" si="414"/>
        <v>0.51354838805776359</v>
      </c>
      <c r="X840" s="42">
        <f t="shared" si="415"/>
        <v>-2.6907078477059754E-3</v>
      </c>
      <c r="Y840" s="42">
        <f t="shared" si="389"/>
        <v>8.1601435657569828E-3</v>
      </c>
      <c r="Z840" s="10">
        <f t="shared" si="416"/>
        <v>12.416850447134467</v>
      </c>
      <c r="AA840">
        <f t="shared" si="394"/>
        <v>3988601.1033482617</v>
      </c>
      <c r="AB840" s="10">
        <f t="shared" si="395"/>
        <v>3.9886011033482616</v>
      </c>
      <c r="AC840" s="10">
        <f t="shared" si="396"/>
        <v>3.8876011033482616</v>
      </c>
      <c r="AD840" s="3">
        <f t="shared" si="397"/>
        <v>563.82902151533892</v>
      </c>
      <c r="AI840" s="94">
        <f t="shared" si="398"/>
        <v>0.51354838805776359</v>
      </c>
    </row>
    <row r="841" spans="2:35">
      <c r="B841" s="39">
        <f t="shared" si="399"/>
        <v>813</v>
      </c>
      <c r="C841" s="42">
        <f t="shared" si="400"/>
        <v>17.546762589928235</v>
      </c>
      <c r="D841" s="10">
        <f t="shared" si="401"/>
        <v>0.45323741007207374</v>
      </c>
      <c r="E841" s="40">
        <f t="shared" si="402"/>
        <v>49.093525179855853</v>
      </c>
      <c r="F841" s="40">
        <f t="shared" si="403"/>
        <v>50</v>
      </c>
      <c r="G841" s="3">
        <f t="shared" si="404"/>
        <v>140.71942446043664</v>
      </c>
      <c r="H841" s="3">
        <f t="shared" si="405"/>
        <v>116.21860174682885</v>
      </c>
      <c r="I841">
        <f t="shared" si="390"/>
        <v>1.1621860174682886E-4</v>
      </c>
      <c r="J841" s="4">
        <f t="shared" si="406"/>
        <v>1892.946401603057</v>
      </c>
      <c r="K841" s="40">
        <f t="shared" si="407"/>
        <v>16.287809121354432</v>
      </c>
      <c r="L841" s="40">
        <f t="shared" si="391"/>
        <v>0</v>
      </c>
      <c r="M841" s="10">
        <f t="shared" si="408"/>
        <v>3.9886011033482616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12.842270707028019</v>
      </c>
      <c r="Q841" s="42">
        <f t="shared" si="410"/>
        <v>1.3121468645708438</v>
      </c>
      <c r="R841" s="4">
        <f t="shared" si="411"/>
        <v>9927.6156458955029</v>
      </c>
      <c r="S841">
        <f t="shared" si="392"/>
        <v>9.9276156458955031E-6</v>
      </c>
      <c r="T841" s="41">
        <f t="shared" si="393"/>
        <v>6.5766082324193547E-4</v>
      </c>
      <c r="U841" s="42">
        <f t="shared" si="412"/>
        <v>1.7815602657341775E-2</v>
      </c>
      <c r="V841" s="42">
        <f t="shared" si="413"/>
        <v>0.51017455056608296</v>
      </c>
      <c r="W841" s="42">
        <f t="shared" si="414"/>
        <v>0.51289057229297363</v>
      </c>
      <c r="X841" s="42">
        <f t="shared" si="415"/>
        <v>-2.7160217268906717E-3</v>
      </c>
      <c r="Y841" s="42">
        <f t="shared" si="389"/>
        <v>8.1555790167532321E-3</v>
      </c>
      <c r="Z841" s="10">
        <f t="shared" si="416"/>
        <v>12.400889225163739</v>
      </c>
      <c r="AA841">
        <f t="shared" si="394"/>
        <v>3983603.7922822735</v>
      </c>
      <c r="AB841" s="10">
        <f t="shared" si="395"/>
        <v>3.9836037922822736</v>
      </c>
      <c r="AC841" s="10">
        <f t="shared" si="396"/>
        <v>3.8826037922822736</v>
      </c>
      <c r="AD841" s="3">
        <f t="shared" si="397"/>
        <v>563.10424833680543</v>
      </c>
      <c r="AI841" s="94">
        <f t="shared" si="398"/>
        <v>0.51289057229297363</v>
      </c>
    </row>
    <row r="842" spans="2:35">
      <c r="B842" s="39">
        <f t="shared" si="399"/>
        <v>814</v>
      </c>
      <c r="C842" s="42">
        <f t="shared" si="400"/>
        <v>17.568345323741184</v>
      </c>
      <c r="D842" s="10">
        <f t="shared" si="401"/>
        <v>0.43165467625912513</v>
      </c>
      <c r="E842" s="40">
        <f t="shared" si="402"/>
        <v>49.13669064748175</v>
      </c>
      <c r="F842" s="40">
        <f t="shared" si="403"/>
        <v>50</v>
      </c>
      <c r="G842" s="3">
        <f t="shared" si="404"/>
        <v>140.58992805755895</v>
      </c>
      <c r="H842" s="3">
        <f t="shared" si="405"/>
        <v>116.21860174682885</v>
      </c>
      <c r="I842">
        <f t="shared" si="390"/>
        <v>1.1621860174682886E-4</v>
      </c>
      <c r="J842" s="4">
        <f t="shared" si="406"/>
        <v>1896.2766101397872</v>
      </c>
      <c r="K842" s="40">
        <f t="shared" si="407"/>
        <v>16.316463815927204</v>
      </c>
      <c r="L842" s="40">
        <f t="shared" si="391"/>
        <v>0</v>
      </c>
      <c r="M842" s="10">
        <f t="shared" si="408"/>
        <v>3.9836037922822736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12.837135787430807</v>
      </c>
      <c r="Q842" s="42">
        <f t="shared" si="410"/>
        <v>1.3138281378837025</v>
      </c>
      <c r="R842" s="4">
        <f t="shared" si="411"/>
        <v>9450.2860246810142</v>
      </c>
      <c r="S842">
        <f t="shared" si="392"/>
        <v>9.4502860246810137E-6</v>
      </c>
      <c r="T842" s="41">
        <f t="shared" si="393"/>
        <v>6.5813815286315004E-4</v>
      </c>
      <c r="U842" s="42">
        <f t="shared" si="412"/>
        <v>1.6959010785591311E-2</v>
      </c>
      <c r="V842" s="42">
        <f t="shared" si="413"/>
        <v>0.50948995930592045</v>
      </c>
      <c r="W842" s="42">
        <f t="shared" si="414"/>
        <v>0.51223127786835976</v>
      </c>
      <c r="X842" s="42">
        <f t="shared" si="415"/>
        <v>-2.7413185624393099E-3</v>
      </c>
      <c r="Y842" s="42">
        <f t="shared" si="389"/>
        <v>8.1509701110121582E-3</v>
      </c>
      <c r="Z842" s="10">
        <f t="shared" si="416"/>
        <v>12.384892253324555</v>
      </c>
      <c r="AA842">
        <f t="shared" si="394"/>
        <v>3978595.2882629153</v>
      </c>
      <c r="AB842" s="10">
        <f t="shared" si="395"/>
        <v>3.9785952882629152</v>
      </c>
      <c r="AC842" s="10">
        <f t="shared" si="396"/>
        <v>3.8775952882629152</v>
      </c>
      <c r="AD842" s="3">
        <f t="shared" si="397"/>
        <v>562.37785181478102</v>
      </c>
      <c r="AI842" s="94">
        <f t="shared" si="398"/>
        <v>0.51223127786835976</v>
      </c>
    </row>
    <row r="843" spans="2:35">
      <c r="B843" s="39">
        <f t="shared" si="399"/>
        <v>815</v>
      </c>
      <c r="C843" s="42">
        <f t="shared" si="400"/>
        <v>17.589928057554133</v>
      </c>
      <c r="D843" s="10">
        <f t="shared" si="401"/>
        <v>0.41007194244617651</v>
      </c>
      <c r="E843" s="40">
        <f t="shared" si="402"/>
        <v>49.179856115107647</v>
      </c>
      <c r="F843" s="40">
        <f t="shared" si="403"/>
        <v>50</v>
      </c>
      <c r="G843" s="3">
        <f t="shared" si="404"/>
        <v>140.46043165468126</v>
      </c>
      <c r="H843" s="3">
        <f t="shared" si="405"/>
        <v>116.21860174682885</v>
      </c>
      <c r="I843">
        <f t="shared" si="390"/>
        <v>1.1621860174682886E-4</v>
      </c>
      <c r="J843" s="4">
        <f t="shared" si="406"/>
        <v>1899.6097454747046</v>
      </c>
      <c r="K843" s="40">
        <f t="shared" si="407"/>
        <v>16.345143694060468</v>
      </c>
      <c r="L843" s="40">
        <f t="shared" si="391"/>
        <v>0</v>
      </c>
      <c r="M843" s="10">
        <f t="shared" si="408"/>
        <v>3.9785952882629152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12.831984963296096</v>
      </c>
      <c r="Q843" s="42">
        <f t="shared" si="410"/>
        <v>1.3155100860682338</v>
      </c>
      <c r="R843" s="4">
        <f t="shared" si="411"/>
        <v>8973.4078041824669</v>
      </c>
      <c r="S843">
        <f t="shared" si="392"/>
        <v>8.9734078041824673E-6</v>
      </c>
      <c r="T843" s="41">
        <f t="shared" si="393"/>
        <v>6.5861503108364855E-4</v>
      </c>
      <c r="U843" s="42">
        <f t="shared" si="412"/>
        <v>1.6103228974995644E-2</v>
      </c>
      <c r="V843" s="42">
        <f t="shared" si="413"/>
        <v>0.50880390874472936</v>
      </c>
      <c r="W843" s="42">
        <f t="shared" si="414"/>
        <v>0.51157050675925397</v>
      </c>
      <c r="X843" s="42">
        <f t="shared" si="415"/>
        <v>-2.7665980145246127E-3</v>
      </c>
      <c r="Y843" s="42">
        <f t="shared" si="389"/>
        <v>8.1463168365043005E-3</v>
      </c>
      <c r="Z843" s="10">
        <f t="shared" si="416"/>
        <v>12.36885957962545</v>
      </c>
      <c r="AA843">
        <f t="shared" si="394"/>
        <v>3973575.6063212156</v>
      </c>
      <c r="AB843" s="10">
        <f t="shared" si="395"/>
        <v>3.9735756063212158</v>
      </c>
      <c r="AC843" s="10">
        <f t="shared" si="396"/>
        <v>3.8725756063212158</v>
      </c>
      <c r="AD843" s="3">
        <f t="shared" si="397"/>
        <v>561.6498341292554</v>
      </c>
      <c r="AI843" s="94">
        <f t="shared" si="398"/>
        <v>0.51157050675925397</v>
      </c>
    </row>
    <row r="844" spans="2:35">
      <c r="B844" s="39">
        <f t="shared" si="399"/>
        <v>816</v>
      </c>
      <c r="C844" s="42">
        <f t="shared" si="400"/>
        <v>17.611510791367081</v>
      </c>
      <c r="D844" s="10">
        <f t="shared" si="401"/>
        <v>0.38848920863322789</v>
      </c>
      <c r="E844" s="40">
        <f t="shared" si="402"/>
        <v>49.223021582733544</v>
      </c>
      <c r="F844" s="40">
        <f t="shared" si="403"/>
        <v>50</v>
      </c>
      <c r="G844" s="3">
        <f t="shared" si="404"/>
        <v>140.33093525180357</v>
      </c>
      <c r="H844" s="3">
        <f t="shared" si="405"/>
        <v>116.21860174682885</v>
      </c>
      <c r="I844">
        <f t="shared" si="390"/>
        <v>1.1621860174682886E-4</v>
      </c>
      <c r="J844" s="4">
        <f t="shared" si="406"/>
        <v>1902.9458076078081</v>
      </c>
      <c r="K844" s="40">
        <f t="shared" si="407"/>
        <v>16.373848755754214</v>
      </c>
      <c r="L844" s="40">
        <f t="shared" si="391"/>
        <v>0</v>
      </c>
      <c r="M844" s="10">
        <f t="shared" si="408"/>
        <v>3.9735756063212158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12.826818211183182</v>
      </c>
      <c r="Q844" s="42">
        <f t="shared" si="410"/>
        <v>1.3171927117558835</v>
      </c>
      <c r="R844" s="4">
        <f t="shared" si="411"/>
        <v>8496.9821214295225</v>
      </c>
      <c r="S844">
        <f t="shared" si="392"/>
        <v>8.4969821214295228E-6</v>
      </c>
      <c r="T844" s="41">
        <f t="shared" si="393"/>
        <v>6.590914567664015E-4</v>
      </c>
      <c r="U844" s="42">
        <f t="shared" si="412"/>
        <v>1.5248259266011348E-2</v>
      </c>
      <c r="V844" s="42">
        <f t="shared" si="413"/>
        <v>0.50811640120539558</v>
      </c>
      <c r="W844" s="42">
        <f t="shared" si="414"/>
        <v>0.51090826094869746</v>
      </c>
      <c r="X844" s="42">
        <f t="shared" si="415"/>
        <v>-2.7918597433018721E-3</v>
      </c>
      <c r="Y844" s="42">
        <f t="shared" si="389"/>
        <v>8.1416191815839051E-3</v>
      </c>
      <c r="Z844" s="10">
        <f t="shared" si="416"/>
        <v>12.352791252260911</v>
      </c>
      <c r="AA844">
        <f t="shared" si="394"/>
        <v>3968544.7615464232</v>
      </c>
      <c r="AB844" s="10">
        <f t="shared" si="395"/>
        <v>3.9685447615464233</v>
      </c>
      <c r="AC844" s="10">
        <f t="shared" si="396"/>
        <v>3.8675447615464233</v>
      </c>
      <c r="AD844" s="3">
        <f t="shared" si="397"/>
        <v>560.92019746866185</v>
      </c>
      <c r="AI844" s="94">
        <f t="shared" si="398"/>
        <v>0.51090826094869746</v>
      </c>
    </row>
    <row r="845" spans="2:35">
      <c r="B845" s="39">
        <f t="shared" si="399"/>
        <v>817</v>
      </c>
      <c r="C845" s="42">
        <f t="shared" si="400"/>
        <v>17.63309352518003</v>
      </c>
      <c r="D845" s="10">
        <f t="shared" si="401"/>
        <v>0.36690647482027927</v>
      </c>
      <c r="E845" s="40">
        <f t="shared" si="402"/>
        <v>49.266187050359441</v>
      </c>
      <c r="F845" s="40">
        <f t="shared" si="403"/>
        <v>50</v>
      </c>
      <c r="G845" s="3">
        <f t="shared" si="404"/>
        <v>140.20143884892587</v>
      </c>
      <c r="H845" s="3">
        <f t="shared" si="405"/>
        <v>116.21860174682885</v>
      </c>
      <c r="I845">
        <f t="shared" si="390"/>
        <v>1.1621860174682886E-4</v>
      </c>
      <c r="J845" s="4">
        <f t="shared" si="406"/>
        <v>1906.2847965390988</v>
      </c>
      <c r="K845" s="40">
        <f t="shared" si="407"/>
        <v>16.402579001008448</v>
      </c>
      <c r="L845" s="40">
        <f t="shared" si="391"/>
        <v>0</v>
      </c>
      <c r="M845" s="10">
        <f t="shared" si="408"/>
        <v>3.9685447615464233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12.821635507541297</v>
      </c>
      <c r="Q845" s="42">
        <f t="shared" si="410"/>
        <v>1.318876017586895</v>
      </c>
      <c r="R845" s="4">
        <f t="shared" si="411"/>
        <v>8021.0101134515407</v>
      </c>
      <c r="S845">
        <f t="shared" si="392"/>
        <v>8.0210101134515411E-6</v>
      </c>
      <c r="T845" s="41">
        <f t="shared" si="393"/>
        <v>6.5956742877437951E-4</v>
      </c>
      <c r="U845" s="42">
        <f t="shared" si="412"/>
        <v>1.4394103699094461E-2</v>
      </c>
      <c r="V845" s="42">
        <f t="shared" si="413"/>
        <v>0.50742743901957588</v>
      </c>
      <c r="W845" s="42">
        <f t="shared" si="414"/>
        <v>0.51024454242741246</v>
      </c>
      <c r="X845" s="42">
        <f t="shared" si="415"/>
        <v>-2.8171034078365853E-3</v>
      </c>
      <c r="Y845" s="42">
        <f t="shared" si="389"/>
        <v>8.1368771349909306E-3</v>
      </c>
      <c r="Z845" s="10">
        <f t="shared" si="416"/>
        <v>12.336687319613443</v>
      </c>
      <c r="AA845">
        <f t="shared" si="394"/>
        <v>3963502.7690866534</v>
      </c>
      <c r="AB845" s="10">
        <f t="shared" si="395"/>
        <v>3.9635027690866536</v>
      </c>
      <c r="AC845" s="10">
        <f t="shared" si="396"/>
        <v>3.8625027690866536</v>
      </c>
      <c r="AD845" s="3">
        <f t="shared" si="397"/>
        <v>560.18894402997148</v>
      </c>
      <c r="AI845" s="94">
        <f t="shared" si="398"/>
        <v>0.51024454242741246</v>
      </c>
    </row>
    <row r="846" spans="2:35">
      <c r="B846" s="39">
        <f t="shared" si="399"/>
        <v>818</v>
      </c>
      <c r="C846" s="42">
        <f t="shared" si="400"/>
        <v>17.654676258992978</v>
      </c>
      <c r="D846" s="10">
        <f t="shared" si="401"/>
        <v>0.34532374100733065</v>
      </c>
      <c r="E846" s="40">
        <f t="shared" si="402"/>
        <v>49.309352517985339</v>
      </c>
      <c r="F846" s="40">
        <f t="shared" si="403"/>
        <v>50</v>
      </c>
      <c r="G846" s="3">
        <f t="shared" si="404"/>
        <v>140.07194244604818</v>
      </c>
      <c r="H846" s="3">
        <f t="shared" si="405"/>
        <v>116.21860174682885</v>
      </c>
      <c r="I846">
        <f t="shared" si="390"/>
        <v>1.1621860174682886E-4</v>
      </c>
      <c r="J846" s="4">
        <f t="shared" si="406"/>
        <v>1909.6267122685758</v>
      </c>
      <c r="K846" s="40">
        <f t="shared" si="407"/>
        <v>16.431334429823167</v>
      </c>
      <c r="L846" s="40">
        <f t="shared" si="391"/>
        <v>0</v>
      </c>
      <c r="M846" s="10">
        <f t="shared" si="408"/>
        <v>3.9635027690866536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12.816436828709536</v>
      </c>
      <c r="Q846" s="42">
        <f t="shared" si="410"/>
        <v>1.3205600062103635</v>
      </c>
      <c r="R846" s="4">
        <f t="shared" si="411"/>
        <v>7545.4929172781367</v>
      </c>
      <c r="S846">
        <f t="shared" si="392"/>
        <v>7.5454929172781364E-6</v>
      </c>
      <c r="T846" s="41">
        <f t="shared" si="393"/>
        <v>6.6004294597055287E-4</v>
      </c>
      <c r="U846" s="42">
        <f t="shared" si="412"/>
        <v>1.3540764314701479E-2</v>
      </c>
      <c r="V846" s="42">
        <f t="shared" si="413"/>
        <v>0.50673702452653924</v>
      </c>
      <c r="W846" s="42">
        <f t="shared" si="414"/>
        <v>0.50957935319388714</v>
      </c>
      <c r="X846" s="42">
        <f t="shared" si="415"/>
        <v>-2.8423286673479042E-3</v>
      </c>
      <c r="Y846" s="42">
        <f t="shared" si="389"/>
        <v>8.1320906858509574E-3</v>
      </c>
      <c r="Z846" s="10">
        <f t="shared" si="416"/>
        <v>12.32054783025249</v>
      </c>
      <c r="AA846">
        <f t="shared" si="394"/>
        <v>3958449.6441485505</v>
      </c>
      <c r="AB846" s="10">
        <f t="shared" si="395"/>
        <v>3.9584496441485504</v>
      </c>
      <c r="AC846" s="10">
        <f t="shared" si="396"/>
        <v>3.8574496441485504</v>
      </c>
      <c r="AD846" s="3">
        <f t="shared" si="397"/>
        <v>559.45607601864401</v>
      </c>
      <c r="AI846" s="94">
        <f t="shared" si="398"/>
        <v>0.50957935319388714</v>
      </c>
    </row>
    <row r="847" spans="2:35">
      <c r="B847" s="39">
        <f t="shared" si="399"/>
        <v>819</v>
      </c>
      <c r="C847" s="42">
        <f t="shared" si="400"/>
        <v>17.676258992805927</v>
      </c>
      <c r="D847" s="10">
        <f t="shared" si="401"/>
        <v>0.32374100719438204</v>
      </c>
      <c r="E847" s="40">
        <f t="shared" si="402"/>
        <v>49.352517985611236</v>
      </c>
      <c r="F847" s="40">
        <f t="shared" si="403"/>
        <v>50</v>
      </c>
      <c r="G847" s="3">
        <f t="shared" si="404"/>
        <v>139.94244604317049</v>
      </c>
      <c r="H847" s="3">
        <f t="shared" si="405"/>
        <v>116.21860174682885</v>
      </c>
      <c r="I847">
        <f t="shared" si="390"/>
        <v>1.1621860174682886E-4</v>
      </c>
      <c r="J847" s="4">
        <f t="shared" si="406"/>
        <v>1912.9715547962394</v>
      </c>
      <c r="K847" s="40">
        <f t="shared" si="407"/>
        <v>16.460115042198371</v>
      </c>
      <c r="L847" s="40">
        <f t="shared" si="391"/>
        <v>0</v>
      </c>
      <c r="M847" s="10">
        <f t="shared" si="408"/>
        <v>3.9584496441485504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12.811222150915805</v>
      </c>
      <c r="Q847" s="42">
        <f t="shared" si="410"/>
        <v>1.3222446802842891</v>
      </c>
      <c r="R847" s="4">
        <f t="shared" si="411"/>
        <v>7070.4316699388182</v>
      </c>
      <c r="S847">
        <f t="shared" si="392"/>
        <v>7.070431669938818E-6</v>
      </c>
      <c r="T847" s="41">
        <f t="shared" si="393"/>
        <v>6.6051800721789221E-4</v>
      </c>
      <c r="U847" s="42">
        <f t="shared" si="412"/>
        <v>1.2688243153288706E-2</v>
      </c>
      <c r="V847" s="42">
        <f t="shared" si="413"/>
        <v>0.50604516007434541</v>
      </c>
      <c r="W847" s="42">
        <f t="shared" si="414"/>
        <v>0.5089126952543318</v>
      </c>
      <c r="X847" s="42">
        <f t="shared" si="415"/>
        <v>-2.8675351799863913E-3</v>
      </c>
      <c r="Y847" s="42">
        <f t="shared" si="389"/>
        <v>8.1272598236771642E-3</v>
      </c>
      <c r="Z847" s="10">
        <f t="shared" si="416"/>
        <v>12.304372832936464</v>
      </c>
      <c r="AA847">
        <f t="shared" si="394"/>
        <v>3953385.4019979206</v>
      </c>
      <c r="AB847" s="10">
        <f t="shared" si="395"/>
        <v>3.9533854019979207</v>
      </c>
      <c r="AC847" s="10">
        <f t="shared" si="396"/>
        <v>3.8523854019979207</v>
      </c>
      <c r="AD847" s="3">
        <f t="shared" si="397"/>
        <v>558.72159564871947</v>
      </c>
      <c r="AI847" s="94">
        <f t="shared" si="398"/>
        <v>0.5089126952543318</v>
      </c>
    </row>
    <row r="848" spans="2:35">
      <c r="B848" s="39">
        <f t="shared" si="399"/>
        <v>820</v>
      </c>
      <c r="C848" s="42">
        <f t="shared" si="400"/>
        <v>17.697841726618876</v>
      </c>
      <c r="D848" s="10">
        <f t="shared" si="401"/>
        <v>0.30215827338143342</v>
      </c>
      <c r="E848" s="40">
        <f t="shared" si="402"/>
        <v>49.395683453237133</v>
      </c>
      <c r="F848" s="40">
        <f t="shared" si="403"/>
        <v>50</v>
      </c>
      <c r="G848" s="3">
        <f t="shared" si="404"/>
        <v>139.8129496402928</v>
      </c>
      <c r="H848" s="3">
        <f t="shared" si="405"/>
        <v>116.21860174682885</v>
      </c>
      <c r="I848">
        <f t="shared" si="390"/>
        <v>1.1621860174682886E-4</v>
      </c>
      <c r="J848" s="4">
        <f t="shared" si="406"/>
        <v>1916.3193241220902</v>
      </c>
      <c r="K848" s="40">
        <f t="shared" si="407"/>
        <v>16.488920838134064</v>
      </c>
      <c r="L848" s="40">
        <f t="shared" si="391"/>
        <v>0</v>
      </c>
      <c r="M848" s="10">
        <f t="shared" si="408"/>
        <v>3.9533854019979207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12.805991450276737</v>
      </c>
      <c r="Q848" s="42">
        <f t="shared" si="410"/>
        <v>1.3239300424756315</v>
      </c>
      <c r="R848" s="4">
        <f t="shared" si="411"/>
        <v>6595.8275084629977</v>
      </c>
      <c r="S848">
        <f t="shared" si="392"/>
        <v>6.5958275084629974E-6</v>
      </c>
      <c r="T848" s="41">
        <f t="shared" si="393"/>
        <v>6.6099261137936803E-4</v>
      </c>
      <c r="U848" s="42">
        <f t="shared" si="412"/>
        <v>1.1836542255312272E-2</v>
      </c>
      <c r="V848" s="42">
        <f t="shared" si="413"/>
        <v>0.50535184801911659</v>
      </c>
      <c r="W848" s="42">
        <f t="shared" si="414"/>
        <v>0.50824457062276152</v>
      </c>
      <c r="X848" s="42">
        <f t="shared" si="415"/>
        <v>-2.8927226036449261E-3</v>
      </c>
      <c r="Y848" s="42">
        <f t="shared" si="389"/>
        <v>8.1223845383709397E-3</v>
      </c>
      <c r="Z848" s="10">
        <f t="shared" si="416"/>
        <v>12.288162376612714</v>
      </c>
      <c r="AA848">
        <f t="shared" si="394"/>
        <v>3948310.0579597284</v>
      </c>
      <c r="AB848" s="10">
        <f t="shared" si="395"/>
        <v>3.9483100579597283</v>
      </c>
      <c r="AC848" s="10">
        <f t="shared" si="396"/>
        <v>3.8473100579597284</v>
      </c>
      <c r="AD848" s="3">
        <f t="shared" si="397"/>
        <v>557.98550514281771</v>
      </c>
      <c r="AI848" s="94">
        <f t="shared" si="398"/>
        <v>0.50824457062276152</v>
      </c>
    </row>
    <row r="849" spans="2:35">
      <c r="B849" s="39">
        <f t="shared" si="399"/>
        <v>821</v>
      </c>
      <c r="C849" s="42">
        <f t="shared" si="400"/>
        <v>17.719424460431824</v>
      </c>
      <c r="D849" s="10">
        <f t="shared" si="401"/>
        <v>0.2805755395684848</v>
      </c>
      <c r="E849" s="40">
        <f t="shared" si="402"/>
        <v>49.43884892086303</v>
      </c>
      <c r="F849" s="40">
        <f t="shared" si="403"/>
        <v>50</v>
      </c>
      <c r="G849" s="3">
        <f t="shared" si="404"/>
        <v>139.68345323741511</v>
      </c>
      <c r="H849" s="3">
        <f t="shared" si="405"/>
        <v>116.21860174682885</v>
      </c>
      <c r="I849">
        <f t="shared" si="390"/>
        <v>1.1621860174682886E-4</v>
      </c>
      <c r="J849" s="4">
        <f t="shared" si="406"/>
        <v>1919.670020246127</v>
      </c>
      <c r="K849" s="40">
        <f t="shared" si="407"/>
        <v>16.517751817630238</v>
      </c>
      <c r="L849" s="40">
        <f t="shared" si="391"/>
        <v>0</v>
      </c>
      <c r="M849" s="10">
        <f t="shared" si="408"/>
        <v>3.9483100579597283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12.800744702796951</v>
      </c>
      <c r="Q849" s="42">
        <f t="shared" si="410"/>
        <v>1.325616095460364</v>
      </c>
      <c r="R849" s="4">
        <f t="shared" si="411"/>
        <v>6121.6815698803375</v>
      </c>
      <c r="S849">
        <f t="shared" si="392"/>
        <v>6.1216815698803372E-6</v>
      </c>
      <c r="T849" s="41">
        <f t="shared" si="393"/>
        <v>6.6146675731795063E-4</v>
      </c>
      <c r="U849" s="42">
        <f t="shared" si="412"/>
        <v>1.0985663661228759E-2</v>
      </c>
      <c r="V849" s="42">
        <f t="shared" si="413"/>
        <v>0.50465709072513565</v>
      </c>
      <c r="W849" s="42">
        <f t="shared" si="414"/>
        <v>0.50757498132099643</v>
      </c>
      <c r="X849" s="42">
        <f t="shared" si="415"/>
        <v>-2.9178905958607837E-3</v>
      </c>
      <c r="Y849" s="42">
        <f t="shared" si="389"/>
        <v>8.1174648202226654E-3</v>
      </c>
      <c r="Z849" s="10">
        <f t="shared" si="416"/>
        <v>12.271916510417775</v>
      </c>
      <c r="AA849">
        <f t="shared" si="394"/>
        <v>3943223.6274181674</v>
      </c>
      <c r="AB849" s="10">
        <f t="shared" si="395"/>
        <v>3.9432236274181673</v>
      </c>
      <c r="AC849" s="10">
        <f t="shared" si="396"/>
        <v>3.8422236274181674</v>
      </c>
      <c r="AD849" s="3">
        <f t="shared" si="397"/>
        <v>557.247806732149</v>
      </c>
      <c r="AI849" s="94">
        <f t="shared" si="398"/>
        <v>0.50757498132099643</v>
      </c>
    </row>
    <row r="850" spans="2:35">
      <c r="B850" s="39">
        <f t="shared" si="399"/>
        <v>822</v>
      </c>
      <c r="C850" s="42">
        <f t="shared" si="400"/>
        <v>17.741007194244773</v>
      </c>
      <c r="D850" s="10">
        <f t="shared" si="401"/>
        <v>0.25899280575553618</v>
      </c>
      <c r="E850" s="40">
        <f t="shared" si="402"/>
        <v>49.482014388488928</v>
      </c>
      <c r="F850" s="40">
        <f t="shared" si="403"/>
        <v>50</v>
      </c>
      <c r="G850" s="3">
        <f t="shared" si="404"/>
        <v>139.55395683453742</v>
      </c>
      <c r="H850" s="3">
        <f t="shared" si="405"/>
        <v>116.21860174682885</v>
      </c>
      <c r="I850">
        <f t="shared" si="390"/>
        <v>1.1621860174682886E-4</v>
      </c>
      <c r="J850" s="4">
        <f t="shared" si="406"/>
        <v>1923.0236431683511</v>
      </c>
      <c r="K850" s="40">
        <f t="shared" si="407"/>
        <v>16.546607980686904</v>
      </c>
      <c r="L850" s="40">
        <f t="shared" si="391"/>
        <v>0</v>
      </c>
      <c r="M850" s="10">
        <f t="shared" si="408"/>
        <v>3.9432236274181673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12.795481884368384</v>
      </c>
      <c r="Q850" s="42">
        <f t="shared" si="410"/>
        <v>1.3273028419235289</v>
      </c>
      <c r="R850" s="4">
        <f t="shared" si="411"/>
        <v>5647.9949912201992</v>
      </c>
      <c r="S850">
        <f t="shared" si="392"/>
        <v>5.647994991220199E-6</v>
      </c>
      <c r="T850" s="41">
        <f t="shared" si="393"/>
        <v>6.6194044389661084E-4</v>
      </c>
      <c r="U850" s="42">
        <f t="shared" si="412"/>
        <v>1.0135609411494209E-2</v>
      </c>
      <c r="V850" s="42">
        <f t="shared" si="413"/>
        <v>0.50396089056535398</v>
      </c>
      <c r="W850" s="42">
        <f t="shared" si="414"/>
        <v>0.50690392937867068</v>
      </c>
      <c r="X850" s="42">
        <f t="shared" si="415"/>
        <v>-2.9430388133167007E-3</v>
      </c>
      <c r="Y850" s="42">
        <f t="shared" si="389"/>
        <v>8.1125006599133461E-3</v>
      </c>
      <c r="Z850" s="10">
        <f t="shared" si="416"/>
        <v>12.255635283678853</v>
      </c>
      <c r="AA850">
        <f t="shared" si="394"/>
        <v>3938126.1258171317</v>
      </c>
      <c r="AB850" s="10">
        <f t="shared" si="395"/>
        <v>3.9381261258171318</v>
      </c>
      <c r="AC850" s="10">
        <f t="shared" si="396"/>
        <v>3.8371261258171319</v>
      </c>
      <c r="AD850" s="3">
        <f t="shared" si="397"/>
        <v>556.50850265658187</v>
      </c>
      <c r="AI850" s="94">
        <f t="shared" si="398"/>
        <v>0.50690392937867068</v>
      </c>
    </row>
    <row r="851" spans="2:35">
      <c r="B851" s="39">
        <f t="shared" si="399"/>
        <v>823</v>
      </c>
      <c r="C851" s="42">
        <f t="shared" si="400"/>
        <v>17.762589928057722</v>
      </c>
      <c r="D851" s="10">
        <f t="shared" si="401"/>
        <v>0.23741007194258756</v>
      </c>
      <c r="E851" s="40">
        <f t="shared" si="402"/>
        <v>49.525179856114825</v>
      </c>
      <c r="F851" s="40">
        <f t="shared" si="403"/>
        <v>50</v>
      </c>
      <c r="G851" s="3">
        <f t="shared" si="404"/>
        <v>139.42446043165972</v>
      </c>
      <c r="H851" s="3">
        <f t="shared" si="405"/>
        <v>116.21860174682885</v>
      </c>
      <c r="I851">
        <f t="shared" si="390"/>
        <v>1.1621860174682886E-4</v>
      </c>
      <c r="J851" s="4">
        <f t="shared" si="406"/>
        <v>1926.3801928887617</v>
      </c>
      <c r="K851" s="40">
        <f t="shared" si="407"/>
        <v>16.575489327304052</v>
      </c>
      <c r="L851" s="40">
        <f t="shared" si="391"/>
        <v>0</v>
      </c>
      <c r="M851" s="10">
        <f t="shared" si="408"/>
        <v>3.9381261258171318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12.790202970770041</v>
      </c>
      <c r="Q851" s="42">
        <f t="shared" si="410"/>
        <v>1.3289902845592927</v>
      </c>
      <c r="R851" s="4">
        <f t="shared" si="411"/>
        <v>5174.7689095121914</v>
      </c>
      <c r="S851">
        <f t="shared" si="392"/>
        <v>5.1747689095121913E-6</v>
      </c>
      <c r="T851" s="41">
        <f t="shared" si="393"/>
        <v>6.6241366997831885E-4</v>
      </c>
      <c r="U851" s="42">
        <f t="shared" si="412"/>
        <v>9.286381546565102E-3</v>
      </c>
      <c r="V851" s="42">
        <f t="shared" si="413"/>
        <v>0.50326324992061566</v>
      </c>
      <c r="W851" s="42">
        <f t="shared" si="414"/>
        <v>0.50623141683329465</v>
      </c>
      <c r="X851" s="42">
        <f t="shared" si="415"/>
        <v>-2.9681669126789822E-3</v>
      </c>
      <c r="Y851" s="42">
        <f t="shared" si="389"/>
        <v>8.1074920485148284E-3</v>
      </c>
      <c r="Z851" s="10">
        <f t="shared" si="416"/>
        <v>12.239318745913247</v>
      </c>
      <c r="AA851">
        <f t="shared" si="394"/>
        <v>3933017.5686600283</v>
      </c>
      <c r="AB851" s="10">
        <f t="shared" si="395"/>
        <v>3.9330175686600284</v>
      </c>
      <c r="AC851" s="10">
        <f t="shared" si="396"/>
        <v>3.8320175686600284</v>
      </c>
      <c r="AD851" s="3">
        <f t="shared" si="397"/>
        <v>555.76759516461618</v>
      </c>
      <c r="AI851" s="94">
        <f t="shared" si="398"/>
        <v>0.50623141683329465</v>
      </c>
    </row>
    <row r="852" spans="2:35">
      <c r="B852" s="39">
        <f t="shared" si="399"/>
        <v>824</v>
      </c>
      <c r="C852" s="42">
        <f t="shared" si="400"/>
        <v>17.78417266187067</v>
      </c>
      <c r="D852" s="10">
        <f t="shared" si="401"/>
        <v>0.21582733812963895</v>
      </c>
      <c r="E852" s="40">
        <f t="shared" si="402"/>
        <v>49.568345323740722</v>
      </c>
      <c r="F852" s="40">
        <f t="shared" si="403"/>
        <v>50</v>
      </c>
      <c r="G852" s="3">
        <f t="shared" si="404"/>
        <v>139.29496402878203</v>
      </c>
      <c r="H852" s="3">
        <f t="shared" si="405"/>
        <v>116.21860174682885</v>
      </c>
      <c r="I852">
        <f t="shared" si="390"/>
        <v>1.1621860174682886E-4</v>
      </c>
      <c r="J852" s="4">
        <f t="shared" si="406"/>
        <v>1929.7396694073586</v>
      </c>
      <c r="K852" s="40">
        <f t="shared" si="407"/>
        <v>16.604395857481684</v>
      </c>
      <c r="L852" s="40">
        <f t="shared" si="391"/>
        <v>0</v>
      </c>
      <c r="M852" s="10">
        <f t="shared" si="408"/>
        <v>3.9330175686600284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12.784907937667052</v>
      </c>
      <c r="Q852" s="42">
        <f t="shared" si="410"/>
        <v>1.3306784260710014</v>
      </c>
      <c r="R852" s="4">
        <f t="shared" si="411"/>
        <v>4702.0044617858284</v>
      </c>
      <c r="S852">
        <f t="shared" si="392"/>
        <v>4.7020044617858281E-6</v>
      </c>
      <c r="T852" s="41">
        <f t="shared" si="393"/>
        <v>6.6288643442604517E-4</v>
      </c>
      <c r="U852" s="42">
        <f t="shared" si="412"/>
        <v>8.4379821068977581E-3</v>
      </c>
      <c r="V852" s="42">
        <f t="shared" si="413"/>
        <v>0.5025641711805362</v>
      </c>
      <c r="W852" s="42">
        <f t="shared" si="414"/>
        <v>0.50555744573023009</v>
      </c>
      <c r="X852" s="42">
        <f t="shared" si="415"/>
        <v>-2.9932745496938917E-3</v>
      </c>
      <c r="Y852" s="42">
        <f t="shared" si="389"/>
        <v>8.1024389774915495E-3</v>
      </c>
      <c r="Z852" s="10">
        <f t="shared" si="416"/>
        <v>12.222966946830011</v>
      </c>
      <c r="AA852">
        <f t="shared" si="394"/>
        <v>3927897.9715103027</v>
      </c>
      <c r="AB852" s="10">
        <f t="shared" si="395"/>
        <v>3.9278979715103026</v>
      </c>
      <c r="AC852" s="10">
        <f t="shared" si="396"/>
        <v>3.8268979715103026</v>
      </c>
      <c r="AD852" s="3">
        <f t="shared" si="397"/>
        <v>555.02508651345943</v>
      </c>
      <c r="AI852" s="94">
        <f t="shared" si="398"/>
        <v>0.50555744573023009</v>
      </c>
    </row>
    <row r="853" spans="2:35">
      <c r="B853" s="39">
        <f t="shared" si="399"/>
        <v>825</v>
      </c>
      <c r="C853" s="42">
        <f t="shared" si="400"/>
        <v>17.805755395683619</v>
      </c>
      <c r="D853" s="10">
        <f t="shared" si="401"/>
        <v>0.19424460431669033</v>
      </c>
      <c r="E853" s="40">
        <f t="shared" si="402"/>
        <v>49.611510791366619</v>
      </c>
      <c r="F853" s="40">
        <f t="shared" si="403"/>
        <v>50</v>
      </c>
      <c r="G853" s="3">
        <f t="shared" si="404"/>
        <v>139.16546762590434</v>
      </c>
      <c r="H853" s="3">
        <f t="shared" si="405"/>
        <v>116.21860174682885</v>
      </c>
      <c r="I853">
        <f t="shared" si="390"/>
        <v>1.1621860174682886E-4</v>
      </c>
      <c r="J853" s="4">
        <f t="shared" si="406"/>
        <v>1933.1020727241425</v>
      </c>
      <c r="K853" s="40">
        <f t="shared" si="407"/>
        <v>16.633327571219805</v>
      </c>
      <c r="L853" s="40">
        <f t="shared" si="391"/>
        <v>0</v>
      </c>
      <c r="M853" s="10">
        <f t="shared" si="408"/>
        <v>3.9278979715103026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12.779596760610449</v>
      </c>
      <c r="Q853" s="42">
        <f t="shared" si="410"/>
        <v>1.3323672691712369</v>
      </c>
      <c r="R853" s="4">
        <f t="shared" si="411"/>
        <v>4229.7027850705708</v>
      </c>
      <c r="S853">
        <f t="shared" si="392"/>
        <v>4.2297027850705712E-6</v>
      </c>
      <c r="T853" s="41">
        <f t="shared" si="393"/>
        <v>6.6335873610276041E-4</v>
      </c>
      <c r="U853" s="42">
        <f t="shared" si="412"/>
        <v>7.5904131329483926E-3</v>
      </c>
      <c r="V853" s="42">
        <f t="shared" si="413"/>
        <v>0.5018636567429845</v>
      </c>
      <c r="W853" s="42">
        <f t="shared" si="414"/>
        <v>0.50488201812276012</v>
      </c>
      <c r="X853" s="42">
        <f t="shared" si="415"/>
        <v>-3.0183613797756248E-3</v>
      </c>
      <c r="Y853" s="42">
        <f t="shared" si="389"/>
        <v>8.0973414387012985E-3</v>
      </c>
      <c r="Z853" s="10">
        <f t="shared" si="416"/>
        <v>12.206579936330176</v>
      </c>
      <c r="AA853">
        <f t="shared" si="394"/>
        <v>3922767.3499915064</v>
      </c>
      <c r="AB853" s="10">
        <f t="shared" si="395"/>
        <v>3.9227673499915063</v>
      </c>
      <c r="AC853" s="10">
        <f t="shared" si="396"/>
        <v>3.8217673499915064</v>
      </c>
      <c r="AD853" s="3">
        <f t="shared" si="397"/>
        <v>554.28097896903648</v>
      </c>
      <c r="AI853" s="94">
        <f t="shared" si="398"/>
        <v>0.50488201812276012</v>
      </c>
    </row>
    <row r="854" spans="2:35">
      <c r="B854" s="39">
        <f t="shared" si="399"/>
        <v>826</v>
      </c>
      <c r="C854" s="42">
        <f t="shared" si="400"/>
        <v>17.827338129496567</v>
      </c>
      <c r="D854" s="10">
        <f t="shared" si="401"/>
        <v>0.17266187050374171</v>
      </c>
      <c r="E854" s="40">
        <f t="shared" si="402"/>
        <v>49.654676258992517</v>
      </c>
      <c r="F854" s="40">
        <f t="shared" si="403"/>
        <v>50</v>
      </c>
      <c r="G854" s="3">
        <f t="shared" si="404"/>
        <v>139.03597122302665</v>
      </c>
      <c r="H854" s="3">
        <f t="shared" si="405"/>
        <v>116.21860174682885</v>
      </c>
      <c r="I854">
        <f t="shared" si="390"/>
        <v>1.1621860174682886E-4</v>
      </c>
      <c r="J854" s="4">
        <f t="shared" si="406"/>
        <v>1936.467402839113</v>
      </c>
      <c r="K854" s="40">
        <f t="shared" si="407"/>
        <v>16.662284468518411</v>
      </c>
      <c r="L854" s="40">
        <f t="shared" si="391"/>
        <v>0</v>
      </c>
      <c r="M854" s="10">
        <f t="shared" si="408"/>
        <v>3.9227673499915063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12.774269415036487</v>
      </c>
      <c r="Q854" s="42">
        <f t="shared" si="410"/>
        <v>1.3340568165818736</v>
      </c>
      <c r="R854" s="4">
        <f t="shared" si="411"/>
        <v>3757.8650163959292</v>
      </c>
      <c r="S854">
        <f t="shared" si="392"/>
        <v>3.7578650163959292E-6</v>
      </c>
      <c r="T854" s="41">
        <f t="shared" si="393"/>
        <v>6.6383057387143509E-4</v>
      </c>
      <c r="U854" s="42">
        <f t="shared" si="412"/>
        <v>6.7436766651733145E-3</v>
      </c>
      <c r="V854" s="42">
        <f t="shared" si="413"/>
        <v>0.50116170901413992</v>
      </c>
      <c r="W854" s="42">
        <f t="shared" si="414"/>
        <v>0.50420513607209705</v>
      </c>
      <c r="X854" s="42">
        <f t="shared" si="415"/>
        <v>-3.0434270579571265E-3</v>
      </c>
      <c r="Y854" s="42">
        <f t="shared" si="389"/>
        <v>8.0921994243960647E-3</v>
      </c>
      <c r="Z854" s="10">
        <f t="shared" si="416"/>
        <v>12.190157764507079</v>
      </c>
      <c r="AA854">
        <f t="shared" si="394"/>
        <v>3917625.7197874011</v>
      </c>
      <c r="AB854" s="10">
        <f t="shared" si="395"/>
        <v>3.9176257197874009</v>
      </c>
      <c r="AC854" s="10">
        <f t="shared" si="396"/>
        <v>3.8166257197874009</v>
      </c>
      <c r="AD854" s="3">
        <f t="shared" si="397"/>
        <v>553.53527480600451</v>
      </c>
      <c r="AI854" s="94">
        <f t="shared" si="398"/>
        <v>0.50420513607209705</v>
      </c>
    </row>
    <row r="855" spans="2:35">
      <c r="B855" s="39">
        <f t="shared" si="399"/>
        <v>827</v>
      </c>
      <c r="C855" s="42">
        <f t="shared" si="400"/>
        <v>17.848920863309516</v>
      </c>
      <c r="D855" s="10">
        <f t="shared" si="401"/>
        <v>0.15107913669079309</v>
      </c>
      <c r="E855" s="40">
        <f t="shared" si="402"/>
        <v>49.697841726618414</v>
      </c>
      <c r="F855" s="40">
        <f t="shared" si="403"/>
        <v>50</v>
      </c>
      <c r="G855" s="3">
        <f t="shared" si="404"/>
        <v>138.90647482014896</v>
      </c>
      <c r="H855" s="3">
        <f t="shared" si="405"/>
        <v>116.21860174682885</v>
      </c>
      <c r="I855">
        <f t="shared" si="390"/>
        <v>1.1621860174682886E-4</v>
      </c>
      <c r="J855" s="4">
        <f t="shared" si="406"/>
        <v>1939.8356597522702</v>
      </c>
      <c r="K855" s="40">
        <f t="shared" si="407"/>
        <v>16.691266549377502</v>
      </c>
      <c r="L855" s="40">
        <f t="shared" si="391"/>
        <v>0</v>
      </c>
      <c r="M855" s="10">
        <f t="shared" si="408"/>
        <v>3.9176257197874009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12.768925876265984</v>
      </c>
      <c r="Q855" s="42">
        <f t="shared" si="410"/>
        <v>1.3357470710341346</v>
      </c>
      <c r="R855" s="4">
        <f t="shared" si="411"/>
        <v>3286.4922927914654</v>
      </c>
      <c r="S855">
        <f t="shared" si="392"/>
        <v>3.2864922927914652E-6</v>
      </c>
      <c r="T855" s="41">
        <f t="shared" si="393"/>
        <v>6.643019465950395E-4</v>
      </c>
      <c r="U855" s="42">
        <f t="shared" si="412"/>
        <v>5.8977747440289241E-3</v>
      </c>
      <c r="V855" s="42">
        <f t="shared" si="413"/>
        <v>0.50045833040868482</v>
      </c>
      <c r="W855" s="42">
        <f t="shared" si="414"/>
        <v>0.50352680164739716</v>
      </c>
      <c r="X855" s="42">
        <f t="shared" si="415"/>
        <v>-3.0684712387123447E-3</v>
      </c>
      <c r="Y855" s="42">
        <f t="shared" si="389"/>
        <v>8.0870129272231969E-3</v>
      </c>
      <c r="Z855" s="10">
        <f t="shared" si="416"/>
        <v>12.173700481647188</v>
      </c>
      <c r="AA855">
        <f t="shared" si="394"/>
        <v>3912473.0966422148</v>
      </c>
      <c r="AB855" s="10">
        <f t="shared" si="395"/>
        <v>3.912473096642215</v>
      </c>
      <c r="AC855" s="10">
        <f t="shared" si="396"/>
        <v>3.811473096642215</v>
      </c>
      <c r="AD855" s="3">
        <f t="shared" si="397"/>
        <v>552.78797630779036</v>
      </c>
      <c r="AI855" s="94">
        <f t="shared" si="398"/>
        <v>0.50352680164739716</v>
      </c>
    </row>
    <row r="856" spans="2:35">
      <c r="B856" s="39">
        <f t="shared" si="399"/>
        <v>828</v>
      </c>
      <c r="C856" s="42">
        <f t="shared" si="400"/>
        <v>17.870503597122465</v>
      </c>
      <c r="D856" s="10">
        <f t="shared" si="401"/>
        <v>0.12949640287784447</v>
      </c>
      <c r="E856" s="40">
        <f t="shared" si="402"/>
        <v>49.741007194244311</v>
      </c>
      <c r="F856" s="40">
        <f t="shared" si="403"/>
        <v>50</v>
      </c>
      <c r="G856" s="3">
        <f t="shared" si="404"/>
        <v>138.77697841727127</v>
      </c>
      <c r="H856" s="3">
        <f t="shared" si="405"/>
        <v>116.21860174682885</v>
      </c>
      <c r="I856">
        <f t="shared" si="390"/>
        <v>1.1621860174682886E-4</v>
      </c>
      <c r="J856" s="4">
        <f t="shared" si="406"/>
        <v>1943.2068434636137</v>
      </c>
      <c r="K856" s="40">
        <f t="shared" si="407"/>
        <v>16.720273813797078</v>
      </c>
      <c r="L856" s="40">
        <f t="shared" si="391"/>
        <v>0</v>
      </c>
      <c r="M856" s="10">
        <f t="shared" si="408"/>
        <v>3.912473096642215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12.76356611950381</v>
      </c>
      <c r="Q856" s="42">
        <f t="shared" si="410"/>
        <v>1.3374380352686497</v>
      </c>
      <c r="R856" s="4">
        <f t="shared" si="411"/>
        <v>2815.5857512866905</v>
      </c>
      <c r="S856">
        <f t="shared" si="392"/>
        <v>2.8155857512866904E-6</v>
      </c>
      <c r="T856" s="41">
        <f t="shared" si="393"/>
        <v>6.6477285313654437E-4</v>
      </c>
      <c r="U856" s="42">
        <f t="shared" si="412"/>
        <v>5.0527094099715305E-3</v>
      </c>
      <c r="V856" s="42">
        <f t="shared" si="413"/>
        <v>0.49975352334978779</v>
      </c>
      <c r="W856" s="42">
        <f t="shared" si="414"/>
        <v>0.50284701692579381</v>
      </c>
      <c r="X856" s="42">
        <f t="shared" si="415"/>
        <v>-3.0934935760060234E-3</v>
      </c>
      <c r="Y856" s="42">
        <f t="shared" si="389"/>
        <v>8.0817819402264693E-3</v>
      </c>
      <c r="Z856" s="10">
        <f t="shared" si="416"/>
        <v>12.157208138230745</v>
      </c>
      <c r="AA856">
        <f t="shared" si="394"/>
        <v>3907309.4963608435</v>
      </c>
      <c r="AB856" s="10">
        <f t="shared" si="395"/>
        <v>3.9073094963608437</v>
      </c>
      <c r="AC856" s="10">
        <f t="shared" si="396"/>
        <v>3.8063094963608437</v>
      </c>
      <c r="AD856" s="3">
        <f t="shared" si="397"/>
        <v>552.03908576661979</v>
      </c>
      <c r="AI856" s="94">
        <f t="shared" si="398"/>
        <v>0.50284701692579381</v>
      </c>
    </row>
    <row r="857" spans="2:35">
      <c r="B857" s="39">
        <f t="shared" si="399"/>
        <v>829</v>
      </c>
      <c r="C857" s="42">
        <f t="shared" si="400"/>
        <v>17.892086330935413</v>
      </c>
      <c r="D857" s="10">
        <f t="shared" si="401"/>
        <v>0.10791366906489586</v>
      </c>
      <c r="E857" s="40">
        <f t="shared" si="402"/>
        <v>49.784172661870208</v>
      </c>
      <c r="F857" s="40">
        <f t="shared" si="403"/>
        <v>50</v>
      </c>
      <c r="G857" s="3">
        <f t="shared" si="404"/>
        <v>138.64748201439357</v>
      </c>
      <c r="H857" s="3">
        <f t="shared" si="405"/>
        <v>116.21860174682885</v>
      </c>
      <c r="I857">
        <f t="shared" si="390"/>
        <v>1.1621860174682886E-4</v>
      </c>
      <c r="J857" s="4">
        <f t="shared" si="406"/>
        <v>1946.5809539731445</v>
      </c>
      <c r="K857" s="40">
        <f t="shared" si="407"/>
        <v>16.749306261777143</v>
      </c>
      <c r="L857" s="40">
        <f t="shared" si="391"/>
        <v>0</v>
      </c>
      <c r="M857" s="10">
        <f t="shared" si="408"/>
        <v>3.9073094963608437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12.758190119838321</v>
      </c>
      <c r="Q857" s="42">
        <f t="shared" si="410"/>
        <v>1.3391297120355126</v>
      </c>
      <c r="R857" s="4">
        <f t="shared" si="411"/>
        <v>2345.1465289110165</v>
      </c>
      <c r="S857">
        <f t="shared" si="392"/>
        <v>2.3451465289110166E-6</v>
      </c>
      <c r="T857" s="41">
        <f t="shared" si="393"/>
        <v>6.6524329235891999E-4</v>
      </c>
      <c r="U857" s="42">
        <f t="shared" si="412"/>
        <v>4.2084827034572642E-3</v>
      </c>
      <c r="V857" s="42">
        <f t="shared" si="413"/>
        <v>0.49904729026919054</v>
      </c>
      <c r="W857" s="42">
        <f t="shared" si="414"/>
        <v>0.50216578399242429</v>
      </c>
      <c r="X857" s="42">
        <f t="shared" si="415"/>
        <v>-3.1184937232337506E-3</v>
      </c>
      <c r="Y857" s="42">
        <f t="shared" si="389"/>
        <v>8.0765064568472673E-3</v>
      </c>
      <c r="Z857" s="10">
        <f t="shared" si="416"/>
        <v>12.140680784932641</v>
      </c>
      <c r="AA857">
        <f t="shared" si="394"/>
        <v>3902134.9348091292</v>
      </c>
      <c r="AB857" s="10">
        <f t="shared" si="395"/>
        <v>3.9021349348091294</v>
      </c>
      <c r="AC857" s="10">
        <f t="shared" si="396"/>
        <v>3.8011349348091295</v>
      </c>
      <c r="AD857" s="3">
        <f t="shared" si="397"/>
        <v>551.28860548355749</v>
      </c>
      <c r="AI857" s="94">
        <f t="shared" si="398"/>
        <v>0.50216578399242429</v>
      </c>
    </row>
    <row r="858" spans="2:35">
      <c r="B858" s="39">
        <f t="shared" si="399"/>
        <v>830</v>
      </c>
      <c r="C858" s="42">
        <f t="shared" si="400"/>
        <v>17.913669064748362</v>
      </c>
      <c r="D858" s="10">
        <f t="shared" si="401"/>
        <v>8.6330935251947238E-2</v>
      </c>
      <c r="E858" s="40">
        <f t="shared" si="402"/>
        <v>49.827338129496106</v>
      </c>
      <c r="F858" s="40">
        <f t="shared" si="403"/>
        <v>50</v>
      </c>
      <c r="G858" s="3">
        <f t="shared" si="404"/>
        <v>138.51798561151588</v>
      </c>
      <c r="H858" s="3">
        <f t="shared" si="405"/>
        <v>116.21860174682885</v>
      </c>
      <c r="I858">
        <f t="shared" si="390"/>
        <v>1.1621860174682886E-4</v>
      </c>
      <c r="J858" s="4">
        <f t="shared" si="406"/>
        <v>1949.9579912808617</v>
      </c>
      <c r="K858" s="40">
        <f t="shared" si="407"/>
        <v>16.778363893317692</v>
      </c>
      <c r="L858" s="40">
        <f t="shared" si="391"/>
        <v>0</v>
      </c>
      <c r="M858" s="10">
        <f t="shared" si="408"/>
        <v>3.9021349348091294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12.752797852240874</v>
      </c>
      <c r="Q858" s="42">
        <f t="shared" si="410"/>
        <v>1.3408221040943389</v>
      </c>
      <c r="R858" s="4">
        <f t="shared" si="411"/>
        <v>1875.1757626940546</v>
      </c>
      <c r="S858">
        <f t="shared" si="392"/>
        <v>1.8751757626940546E-6</v>
      </c>
      <c r="T858" s="41">
        <f t="shared" si="393"/>
        <v>6.6571326312513698E-4</v>
      </c>
      <c r="U858" s="42">
        <f t="shared" si="412"/>
        <v>3.3650966649426154E-3</v>
      </c>
      <c r="V858" s="42">
        <f t="shared" si="413"/>
        <v>0.49833963360684885</v>
      </c>
      <c r="W858" s="42">
        <f t="shared" si="414"/>
        <v>0.50148310494046655</v>
      </c>
      <c r="X858" s="42">
        <f t="shared" si="415"/>
        <v>-3.1434713336176978E-3</v>
      </c>
      <c r="Y858" s="42">
        <f t="shared" si="389"/>
        <v>8.0711864709251038E-3</v>
      </c>
      <c r="Z858" s="10">
        <f t="shared" si="416"/>
        <v>12.124118472622241</v>
      </c>
      <c r="AA858">
        <f t="shared" si="394"/>
        <v>3896949.427913798</v>
      </c>
      <c r="AB858" s="10">
        <f t="shared" si="395"/>
        <v>3.8969494279137979</v>
      </c>
      <c r="AC858" s="10">
        <f t="shared" si="396"/>
        <v>3.795949427913798</v>
      </c>
      <c r="AD858" s="3">
        <f t="shared" si="397"/>
        <v>550.53653776849865</v>
      </c>
      <c r="AI858" s="94">
        <f t="shared" si="398"/>
        <v>0.50148310494046655</v>
      </c>
    </row>
    <row r="859" spans="2:35">
      <c r="B859" s="39">
        <f t="shared" si="399"/>
        <v>831</v>
      </c>
      <c r="C859" s="42">
        <f t="shared" si="400"/>
        <v>17.93525179856131</v>
      </c>
      <c r="D859" s="10">
        <f t="shared" si="401"/>
        <v>6.474820143899862E-2</v>
      </c>
      <c r="E859" s="40">
        <f t="shared" si="402"/>
        <v>49.870503597122003</v>
      </c>
      <c r="F859" s="40">
        <f t="shared" si="403"/>
        <v>50</v>
      </c>
      <c r="G859" s="3">
        <f t="shared" si="404"/>
        <v>138.38848920863819</v>
      </c>
      <c r="H859" s="3">
        <f t="shared" si="405"/>
        <v>116.21860174682885</v>
      </c>
      <c r="I859">
        <f t="shared" si="390"/>
        <v>1.1621860174682886E-4</v>
      </c>
      <c r="J859" s="4">
        <f t="shared" si="406"/>
        <v>1953.3379553867653</v>
      </c>
      <c r="K859" s="40">
        <f t="shared" si="407"/>
        <v>16.807446708418727</v>
      </c>
      <c r="L859" s="40">
        <f t="shared" si="391"/>
        <v>0</v>
      </c>
      <c r="M859" s="10">
        <f t="shared" si="408"/>
        <v>3.8969494279137979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12.747389291564968</v>
      </c>
      <c r="Q859" s="42">
        <f t="shared" si="410"/>
        <v>1.3425152142143248</v>
      </c>
      <c r="R859" s="4">
        <f t="shared" si="411"/>
        <v>1405.6745896653154</v>
      </c>
      <c r="S859">
        <f t="shared" si="392"/>
        <v>1.4056745896653154E-6</v>
      </c>
      <c r="T859" s="41">
        <f t="shared" si="393"/>
        <v>6.6618276429816574E-4</v>
      </c>
      <c r="U859" s="42">
        <f t="shared" si="412"/>
        <v>2.5225533348838917E-3</v>
      </c>
      <c r="V859" s="42">
        <f t="shared" si="413"/>
        <v>0.49763055581151966</v>
      </c>
      <c r="W859" s="42">
        <f t="shared" si="414"/>
        <v>0.5007989818711307</v>
      </c>
      <c r="X859" s="42">
        <f t="shared" si="415"/>
        <v>-3.1684260596110403E-3</v>
      </c>
      <c r="Y859" s="42">
        <f t="shared" si="389"/>
        <v>8.0658219766991494E-3</v>
      </c>
      <c r="Z859" s="10">
        <f t="shared" si="416"/>
        <v>12.107521252364766</v>
      </c>
      <c r="AA859">
        <f t="shared" si="394"/>
        <v>3891752.991662899</v>
      </c>
      <c r="AB859" s="10">
        <f t="shared" si="395"/>
        <v>3.8917529916628992</v>
      </c>
      <c r="AC859" s="10">
        <f t="shared" si="396"/>
        <v>3.7907529916628993</v>
      </c>
      <c r="AD859" s="3">
        <f t="shared" si="397"/>
        <v>549.78288494023195</v>
      </c>
      <c r="AI859" s="94">
        <f t="shared" si="398"/>
        <v>0.5007989818711307</v>
      </c>
    </row>
    <row r="860" spans="2:35">
      <c r="B860" s="39">
        <f t="shared" si="399"/>
        <v>832</v>
      </c>
      <c r="C860" s="42">
        <f t="shared" si="400"/>
        <v>17.956834532374259</v>
      </c>
      <c r="D860" s="10">
        <f t="shared" si="401"/>
        <v>4.3165467626050003E-2</v>
      </c>
      <c r="E860" s="40">
        <f t="shared" si="402"/>
        <v>49.9136690647479</v>
      </c>
      <c r="F860" s="40">
        <f t="shared" si="403"/>
        <v>50</v>
      </c>
      <c r="G860" s="3">
        <f t="shared" si="404"/>
        <v>138.2589928057605</v>
      </c>
      <c r="H860" s="3">
        <f t="shared" si="405"/>
        <v>116.21860174682885</v>
      </c>
      <c r="I860">
        <f t="shared" si="390"/>
        <v>1.1621860174682886E-4</v>
      </c>
      <c r="J860" s="4">
        <f t="shared" si="406"/>
        <v>1956.7208462908557</v>
      </c>
      <c r="K860" s="40">
        <f t="shared" si="407"/>
        <v>16.836554707080246</v>
      </c>
      <c r="L860" s="40">
        <f t="shared" si="391"/>
        <v>0</v>
      </c>
      <c r="M860" s="10">
        <f t="shared" si="408"/>
        <v>3.8917529916628992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12.741964412545906</v>
      </c>
      <c r="Q860" s="42">
        <f t="shared" si="410"/>
        <v>1.3442090451743061</v>
      </c>
      <c r="R860" s="4">
        <f t="shared" si="411"/>
        <v>936.64414685426107</v>
      </c>
      <c r="S860">
        <f t="shared" si="392"/>
        <v>9.3664414685426111E-7</v>
      </c>
      <c r="T860" s="41">
        <f t="shared" si="393"/>
        <v>6.6665179474097679E-4</v>
      </c>
      <c r="U860" s="42">
        <f t="shared" si="412"/>
        <v>1.680854753737314E-3</v>
      </c>
      <c r="V860" s="42">
        <f t="shared" si="413"/>
        <v>0.49692005934046302</v>
      </c>
      <c r="W860" s="42">
        <f t="shared" si="414"/>
        <v>0.5001134168937178</v>
      </c>
      <c r="X860" s="42">
        <f t="shared" si="415"/>
        <v>-3.1933575532547831E-3</v>
      </c>
      <c r="Y860" s="42">
        <f t="shared" si="389"/>
        <v>8.0604129688091573E-3</v>
      </c>
      <c r="Z860" s="10">
        <f t="shared" si="416"/>
        <v>12.090889175421749</v>
      </c>
      <c r="AA860">
        <f t="shared" si="394"/>
        <v>3886545.6421059459</v>
      </c>
      <c r="AB860" s="10">
        <f t="shared" si="395"/>
        <v>3.8865456421059457</v>
      </c>
      <c r="AC860" s="10">
        <f t="shared" si="396"/>
        <v>3.7855456421059457</v>
      </c>
      <c r="AD860" s="3">
        <f t="shared" si="397"/>
        <v>549.02764932646062</v>
      </c>
      <c r="AI860" s="94">
        <f t="shared" si="398"/>
        <v>0.5001134168937178</v>
      </c>
    </row>
    <row r="861" spans="2:35">
      <c r="B861" s="39">
        <f t="shared" si="399"/>
        <v>833</v>
      </c>
      <c r="C861" s="42">
        <f t="shared" si="400"/>
        <v>17.978417266187208</v>
      </c>
      <c r="D861" s="10">
        <f t="shared" si="401"/>
        <v>2.1582733813101385E-2</v>
      </c>
      <c r="E861" s="40">
        <f t="shared" si="402"/>
        <v>49.956834532373797</v>
      </c>
      <c r="F861" s="40">
        <f t="shared" si="403"/>
        <v>50</v>
      </c>
      <c r="G861" s="3">
        <f t="shared" si="404"/>
        <v>138.12949640288281</v>
      </c>
      <c r="H861" s="3">
        <f t="shared" si="405"/>
        <v>116.21860174682885</v>
      </c>
      <c r="I861">
        <f t="shared" si="390"/>
        <v>1.1621860174682886E-4</v>
      </c>
      <c r="J861" s="4">
        <f t="shared" si="406"/>
        <v>1960.106663993133</v>
      </c>
      <c r="K861" s="40">
        <f t="shared" si="407"/>
        <v>16.865687889302251</v>
      </c>
      <c r="L861" s="40">
        <f t="shared" si="391"/>
        <v>0</v>
      </c>
      <c r="M861" s="10">
        <f t="shared" si="408"/>
        <v>3.8865456421059457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12.736523189800145</v>
      </c>
      <c r="Q861" s="42">
        <f t="shared" si="410"/>
        <v>1.3459035997628168</v>
      </c>
      <c r="R861" s="4">
        <f t="shared" si="411"/>
        <v>468.08557129040315</v>
      </c>
      <c r="S861">
        <f t="shared" si="392"/>
        <v>4.6808557129040316E-7</v>
      </c>
      <c r="T861" s="41">
        <f t="shared" si="393"/>
        <v>6.6712035331654063E-4</v>
      </c>
      <c r="U861" s="42">
        <f t="shared" si="412"/>
        <v>8.4000296195919292E-4</v>
      </c>
      <c r="V861" s="42">
        <f t="shared" si="413"/>
        <v>0.4962081466594101</v>
      </c>
      <c r="W861" s="42">
        <f t="shared" si="414"/>
        <v>0.49942641212563732</v>
      </c>
      <c r="X861" s="42">
        <f t="shared" si="415"/>
        <v>-3.2182654662272214E-3</v>
      </c>
      <c r="Y861" s="42">
        <f t="shared" si="389"/>
        <v>8.0549594422963163E-3</v>
      </c>
      <c r="Z861" s="10">
        <f t="shared" si="416"/>
        <v>12.074222293251387</v>
      </c>
      <c r="AA861">
        <f t="shared" si="394"/>
        <v>3881327.3953540223</v>
      </c>
      <c r="AB861" s="10">
        <f t="shared" si="395"/>
        <v>3.8813273953540222</v>
      </c>
      <c r="AC861" s="10">
        <f t="shared" si="396"/>
        <v>3.7803273953540222</v>
      </c>
      <c r="AD861" s="3">
        <f t="shared" si="397"/>
        <v>548.27083326381762</v>
      </c>
      <c r="AI861" s="94">
        <f t="shared" si="398"/>
        <v>0.49942641212563732</v>
      </c>
    </row>
    <row r="862" spans="2:35">
      <c r="B862" s="39">
        <f t="shared" si="399"/>
        <v>834</v>
      </c>
      <c r="C862" s="42">
        <f t="shared" si="400"/>
        <v>18.000000000000156</v>
      </c>
      <c r="D862" s="10">
        <f t="shared" si="401"/>
        <v>1.5276668818842154E-13</v>
      </c>
      <c r="E862" s="40">
        <f t="shared" si="402"/>
        <v>49.999999999999694</v>
      </c>
      <c r="F862" s="40">
        <f t="shared" si="403"/>
        <v>50</v>
      </c>
      <c r="G862" s="3">
        <f t="shared" si="404"/>
        <v>138.00000000000512</v>
      </c>
      <c r="H862" s="3">
        <f t="shared" si="405"/>
        <v>116.21860174682885</v>
      </c>
      <c r="I862">
        <f t="shared" si="390"/>
        <v>1.1621860174682886E-4</v>
      </c>
      <c r="J862" s="4">
        <f t="shared" si="406"/>
        <v>1963.4954084935969</v>
      </c>
      <c r="K862" s="40">
        <f t="shared" si="407"/>
        <v>16.894846255084744</v>
      </c>
      <c r="L862" s="40">
        <f t="shared" si="391"/>
        <v>0</v>
      </c>
      <c r="M862" s="10">
        <f t="shared" si="408"/>
        <v>3.8813273953540222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12.731065597824607</v>
      </c>
      <c r="Q862" s="42">
        <f t="shared" si="410"/>
        <v>1.3475988807781496</v>
      </c>
      <c r="R862" s="4">
        <f t="shared" si="411"/>
        <v>3.302280410377114E-9</v>
      </c>
      <c r="S862">
        <f t="shared" si="392"/>
        <v>3.3022804103771139E-18</v>
      </c>
      <c r="T862" s="41">
        <f t="shared" si="393"/>
        <v>6.6758843888782777E-4</v>
      </c>
      <c r="U862" s="42">
        <f t="shared" si="412"/>
        <v>5.9261073104422497E-15</v>
      </c>
      <c r="V862" s="42">
        <f t="shared" si="413"/>
        <v>0.49549482024275149</v>
      </c>
      <c r="W862" s="42">
        <f t="shared" si="414"/>
        <v>0.49873796969242185</v>
      </c>
      <c r="X862" s="42">
        <f t="shared" si="415"/>
        <v>-3.2431494496703572E-3</v>
      </c>
      <c r="Y862" s="42">
        <f>IF((X862*(Q862-Q861)+Y861)&lt;0,0,X862*(Q862-Q861)+Y861)</f>
        <v>8.0494613926044029E-3</v>
      </c>
      <c r="Z862" s="10">
        <f t="shared" si="416"/>
        <v>12.057520657509352</v>
      </c>
      <c r="AA862">
        <f t="shared" si="394"/>
        <v>3876098.2675800435</v>
      </c>
      <c r="AB862" s="10">
        <f t="shared" si="395"/>
        <v>3.8760982675800437</v>
      </c>
      <c r="AC862" s="10">
        <f t="shared" si="396"/>
        <v>3.7750982675800437</v>
      </c>
      <c r="AD862" s="3">
        <f t="shared" si="397"/>
        <v>547.51243909790333</v>
      </c>
      <c r="AI862" s="94">
        <f t="shared" si="398"/>
        <v>0.49873796969242185</v>
      </c>
    </row>
    <row r="863" spans="2:35">
      <c r="H863" s="3"/>
      <c r="J863" s="4"/>
      <c r="K863" s="40"/>
      <c r="L863" s="40"/>
      <c r="N863" s="10"/>
      <c r="P863" s="115">
        <f>AVERAGE(P28:P862)</f>
        <v>13.386249216529844</v>
      </c>
      <c r="Q863" s="42">
        <f>Q862+tbinc</f>
        <v>1.348351734859236</v>
      </c>
      <c r="R863" s="4"/>
      <c r="T863" s="41"/>
      <c r="U863" s="42"/>
      <c r="W863" s="41"/>
      <c r="AB863" s="10">
        <f>pbout*EXP(-rat*to*astarf*(Q863-tbout)/vc*1000000000/cstar)</f>
        <v>3.6996837893514347</v>
      </c>
      <c r="AC863" s="10">
        <f t="shared" ref="AC863:AC909" si="417">AB863-patm</f>
        <v>3.5986837893514347</v>
      </c>
      <c r="AD863" s="3">
        <f t="shared" ref="AD863:AD909" si="418">AC863*1000000/6895</f>
        <v>521.92658293711895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17.999999999999847</v>
      </c>
      <c r="H864" s="3"/>
      <c r="J864" s="4"/>
      <c r="K864" s="40"/>
      <c r="L864" s="40"/>
      <c r="N864" s="10"/>
      <c r="P864" s="10"/>
      <c r="Q864" s="42">
        <f>Q863+tbinc</f>
        <v>1.3491045889403224</v>
      </c>
      <c r="R864" s="4"/>
      <c r="T864" s="41"/>
      <c r="U864" s="42"/>
      <c r="W864" s="41"/>
      <c r="AB864" s="10">
        <f t="shared" ref="AB864:AB909" si="420">pbout*EXP(-rat*to*astarf*(Q864-tbout)/vc*1000000000/cstar)</f>
        <v>3.5312985369009695</v>
      </c>
      <c r="AC864" s="10">
        <f t="shared" si="417"/>
        <v>3.4302985369009695</v>
      </c>
      <c r="AD864" s="3">
        <f t="shared" si="418"/>
        <v>497.50522652660908</v>
      </c>
      <c r="AI864" s="94">
        <f t="shared" si="419"/>
        <v>0</v>
      </c>
    </row>
    <row r="865" spans="4:35">
      <c r="D865">
        <f>two</f>
        <v>18</v>
      </c>
      <c r="Q865" s="42">
        <f t="shared" ref="Q865:Q910" si="421">Q864+tbinc</f>
        <v>1.3498574430214088</v>
      </c>
      <c r="AB865" s="10">
        <f t="shared" si="420"/>
        <v>3.3705770727246307</v>
      </c>
      <c r="AC865" s="10">
        <f t="shared" si="417"/>
        <v>3.2695770727246307</v>
      </c>
      <c r="AD865" s="3">
        <f t="shared" si="418"/>
        <v>474.19536950320963</v>
      </c>
      <c r="AI865" s="94">
        <f t="shared" si="419"/>
        <v>0</v>
      </c>
    </row>
    <row r="866" spans="4:35">
      <c r="Q866" s="42">
        <f t="shared" si="421"/>
        <v>1.3506102971024951</v>
      </c>
      <c r="AB866" s="10">
        <f t="shared" si="420"/>
        <v>3.2171705916280442</v>
      </c>
      <c r="AC866" s="10">
        <f t="shared" si="417"/>
        <v>3.1161705916280442</v>
      </c>
      <c r="AD866" s="3">
        <f t="shared" si="418"/>
        <v>451.94642373140601</v>
      </c>
      <c r="AI866" s="94">
        <f t="shared" si="419"/>
        <v>0</v>
      </c>
    </row>
    <row r="867" spans="4:35">
      <c r="Q867" s="42">
        <f t="shared" si="421"/>
        <v>1.3513631511835815</v>
      </c>
      <c r="AB867" s="10">
        <f t="shared" si="420"/>
        <v>3.0707461637332307</v>
      </c>
      <c r="AC867" s="10">
        <f t="shared" si="417"/>
        <v>2.9697461637332307</v>
      </c>
      <c r="AD867" s="3">
        <f t="shared" si="418"/>
        <v>430.71010351460927</v>
      </c>
      <c r="AI867" s="94">
        <f t="shared" si="419"/>
        <v>0</v>
      </c>
    </row>
    <row r="868" spans="4:35">
      <c r="Q868" s="42">
        <f t="shared" si="421"/>
        <v>1.3521160052646679</v>
      </c>
      <c r="AB868" s="10">
        <f t="shared" si="420"/>
        <v>2.930986011938701</v>
      </c>
      <c r="AC868" s="10">
        <f t="shared" si="417"/>
        <v>2.829986011938701</v>
      </c>
      <c r="AD868" s="3">
        <f t="shared" si="418"/>
        <v>410.44032080329237</v>
      </c>
      <c r="AI868" s="94">
        <f t="shared" si="419"/>
        <v>0</v>
      </c>
    </row>
    <row r="869" spans="4:35">
      <c r="Q869" s="42">
        <f t="shared" si="421"/>
        <v>1.3528688593457543</v>
      </c>
      <c r="AB869" s="10">
        <f t="shared" si="420"/>
        <v>2.7975868222648184</v>
      </c>
      <c r="AC869" s="10">
        <f t="shared" si="417"/>
        <v>2.6965868222648184</v>
      </c>
      <c r="AD869" s="3">
        <f t="shared" si="418"/>
        <v>391.0930851725625</v>
      </c>
      <c r="AI869" s="94">
        <f t="shared" si="419"/>
        <v>0</v>
      </c>
    </row>
    <row r="870" spans="4:35">
      <c r="Q870" s="42">
        <f t="shared" si="421"/>
        <v>1.3536217134268407</v>
      </c>
      <c r="AB870" s="10">
        <f t="shared" si="420"/>
        <v>2.6702590855876966</v>
      </c>
      <c r="AC870" s="10">
        <f t="shared" si="417"/>
        <v>2.5692590855876967</v>
      </c>
      <c r="AD870" s="3">
        <f t="shared" si="418"/>
        <v>372.62640835209521</v>
      </c>
      <c r="AI870" s="94">
        <f t="shared" si="419"/>
        <v>0</v>
      </c>
    </row>
    <row r="871" spans="4:35">
      <c r="Q871" s="42">
        <f t="shared" si="421"/>
        <v>1.3543745675079271</v>
      </c>
      <c r="AB871" s="10">
        <f t="shared" si="420"/>
        <v>2.5487264693330371</v>
      </c>
      <c r="AC871" s="10">
        <f t="shared" si="417"/>
        <v>2.4477264693330372</v>
      </c>
      <c r="AD871" s="3">
        <f t="shared" si="418"/>
        <v>355.00021310123816</v>
      </c>
      <c r="AI871" s="94">
        <f t="shared" si="419"/>
        <v>0</v>
      </c>
    </row>
    <row r="872" spans="4:35">
      <c r="Q872" s="42">
        <f t="shared" si="421"/>
        <v>1.3551274215890134</v>
      </c>
      <c r="AB872" s="10">
        <f t="shared" si="420"/>
        <v>2.4327252177663294</v>
      </c>
      <c r="AC872" s="10">
        <f t="shared" si="417"/>
        <v>2.3317252177663295</v>
      </c>
      <c r="AD872" s="3">
        <f t="shared" si="418"/>
        <v>338.17624623151988</v>
      </c>
      <c r="AI872" s="94">
        <f t="shared" si="419"/>
        <v>0</v>
      </c>
    </row>
    <row r="873" spans="4:35">
      <c r="Q873" s="42">
        <f t="shared" si="421"/>
        <v>1.3558802756700998</v>
      </c>
      <c r="AB873" s="10">
        <f t="shared" si="420"/>
        <v>2.3220035795778919</v>
      </c>
      <c r="AC873" s="10">
        <f t="shared" si="417"/>
        <v>2.221003579577892</v>
      </c>
      <c r="AD873" s="3">
        <f t="shared" si="418"/>
        <v>322.1179955878016</v>
      </c>
      <c r="AI873" s="94">
        <f t="shared" si="419"/>
        <v>0</v>
      </c>
    </row>
    <row r="874" spans="4:35">
      <c r="Q874" s="42">
        <f t="shared" si="421"/>
        <v>1.3566331297511862</v>
      </c>
      <c r="AB874" s="10">
        <f t="shared" si="420"/>
        <v>2.2163212615204753</v>
      </c>
      <c r="AC874" s="10">
        <f t="shared" si="417"/>
        <v>2.1153212615204753</v>
      </c>
      <c r="AD874" s="3">
        <f t="shared" si="418"/>
        <v>306.79061080790069</v>
      </c>
      <c r="AI874" s="94">
        <f t="shared" si="419"/>
        <v>0</v>
      </c>
    </row>
    <row r="875" spans="4:35">
      <c r="Q875" s="42">
        <f t="shared" si="421"/>
        <v>1.3573859838322726</v>
      </c>
      <c r="AB875" s="10">
        <f t="shared" si="420"/>
        <v>2.1154489069136835</v>
      </c>
      <c r="AC875" s="10">
        <f t="shared" si="417"/>
        <v>2.0144489069136835</v>
      </c>
      <c r="AD875" s="3">
        <f t="shared" si="418"/>
        <v>292.16082768871405</v>
      </c>
      <c r="AI875" s="94">
        <f t="shared" si="419"/>
        <v>0</v>
      </c>
    </row>
    <row r="876" spans="4:35">
      <c r="Q876" s="42">
        <f t="shared" si="421"/>
        <v>1.358138837913359</v>
      </c>
      <c r="AB876" s="10">
        <f t="shared" si="420"/>
        <v>2.0191675978834418</v>
      </c>
      <c r="AC876" s="10">
        <f t="shared" si="417"/>
        <v>1.9181675978834418</v>
      </c>
      <c r="AD876" s="3">
        <f t="shared" si="418"/>
        <v>278.19689599469785</v>
      </c>
      <c r="AI876" s="94">
        <f t="shared" si="419"/>
        <v>0</v>
      </c>
    </row>
    <row r="877" spans="4:35">
      <c r="Q877" s="42">
        <f t="shared" si="421"/>
        <v>1.3588916919944454</v>
      </c>
      <c r="AB877" s="10">
        <f t="shared" si="420"/>
        <v>1.9272683802562489</v>
      </c>
      <c r="AC877" s="10">
        <f t="shared" si="417"/>
        <v>1.8262683802562489</v>
      </c>
      <c r="AD877" s="3">
        <f t="shared" si="418"/>
        <v>264.86851055203027</v>
      </c>
      <c r="AI877" s="94">
        <f t="shared" si="419"/>
        <v>0</v>
      </c>
    </row>
    <row r="878" spans="4:35">
      <c r="Q878" s="42">
        <f t="shared" si="421"/>
        <v>1.3596445460755318</v>
      </c>
      <c r="AB878" s="10">
        <f t="shared" si="420"/>
        <v>1.8395518100771155</v>
      </c>
      <c r="AC878" s="10">
        <f t="shared" si="417"/>
        <v>1.7385518100771156</v>
      </c>
      <c r="AD878" s="3">
        <f t="shared" si="418"/>
        <v>252.14674547891454</v>
      </c>
      <c r="AI878" s="94">
        <f t="shared" si="419"/>
        <v>0</v>
      </c>
    </row>
    <row r="879" spans="4:35">
      <c r="Q879" s="42">
        <f t="shared" si="421"/>
        <v>1.3603974001566181</v>
      </c>
      <c r="AB879" s="10">
        <f t="shared" si="420"/>
        <v>1.7558275207670162</v>
      </c>
      <c r="AC879" s="10">
        <f t="shared" si="417"/>
        <v>1.6548275207670162</v>
      </c>
      <c r="AD879" s="3">
        <f t="shared" si="418"/>
        <v>240.00399140928445</v>
      </c>
      <c r="AI879" s="94">
        <f t="shared" si="419"/>
        <v>0</v>
      </c>
    </row>
    <row r="880" spans="4:35">
      <c r="Q880" s="42">
        <f t="shared" si="421"/>
        <v>1.3611502542377045</v>
      </c>
      <c r="AB880" s="10">
        <f t="shared" si="420"/>
        <v>1.6759138099804902</v>
      </c>
      <c r="AC880" s="10">
        <f t="shared" si="417"/>
        <v>1.5749138099804902</v>
      </c>
      <c r="AD880" s="3">
        <f t="shared" si="418"/>
        <v>228.41389557367515</v>
      </c>
      <c r="AI880" s="94">
        <f t="shared" si="419"/>
        <v>0</v>
      </c>
    </row>
    <row r="881" spans="17:35">
      <c r="Q881" s="42">
        <f t="shared" si="421"/>
        <v>1.3619031083187909</v>
      </c>
      <c r="AB881" s="10">
        <f t="shared" si="420"/>
        <v>1.5996372452667647</v>
      </c>
      <c r="AC881" s="10">
        <f t="shared" si="417"/>
        <v>1.4986372452667647</v>
      </c>
      <c r="AD881" s="3">
        <f t="shared" si="418"/>
        <v>217.35130460721749</v>
      </c>
      <c r="AI881" s="94">
        <f t="shared" si="419"/>
        <v>0</v>
      </c>
    </row>
    <row r="882" spans="17:35">
      <c r="Q882" s="42">
        <f t="shared" si="421"/>
        <v>1.3626559623998773</v>
      </c>
      <c r="AB882" s="10">
        <f t="shared" si="420"/>
        <v>1.5268322876785843</v>
      </c>
      <c r="AC882" s="10">
        <f t="shared" si="417"/>
        <v>1.4258322876785843</v>
      </c>
      <c r="AD882" s="3">
        <f t="shared" si="418"/>
        <v>206.79220996063586</v>
      </c>
      <c r="AI882" s="94">
        <f t="shared" si="419"/>
        <v>0</v>
      </c>
    </row>
    <row r="883" spans="17:35">
      <c r="Q883" s="42">
        <f t="shared" si="421"/>
        <v>1.3634088164809637</v>
      </c>
      <c r="AB883" s="10">
        <f t="shared" si="420"/>
        <v>1.4573409325118905</v>
      </c>
      <c r="AC883" s="10">
        <f t="shared" si="417"/>
        <v>1.3563409325118905</v>
      </c>
      <c r="AD883" s="3">
        <f t="shared" si="418"/>
        <v>196.71369579577816</v>
      </c>
      <c r="AI883" s="94">
        <f t="shared" si="419"/>
        <v>0</v>
      </c>
    </row>
    <row r="884" spans="17:35">
      <c r="Q884" s="42">
        <f t="shared" si="421"/>
        <v>1.3641616705620501</v>
      </c>
      <c r="AB884" s="10">
        <f t="shared" si="420"/>
        <v>1.3910123663966687</v>
      </c>
      <c r="AC884" s="10">
        <f t="shared" si="417"/>
        <v>1.2900123663966687</v>
      </c>
      <c r="AD884" s="3">
        <f t="shared" si="418"/>
        <v>187.09388925259881</v>
      </c>
      <c r="AI884" s="94">
        <f t="shared" si="419"/>
        <v>0</v>
      </c>
    </row>
    <row r="885" spans="17:35">
      <c r="Q885" s="42">
        <f t="shared" si="421"/>
        <v>1.3649145246431365</v>
      </c>
      <c r="AB885" s="10">
        <f t="shared" si="420"/>
        <v>1.3277026399947585</v>
      </c>
      <c r="AC885" s="10">
        <f t="shared" si="417"/>
        <v>1.2267026399947585</v>
      </c>
      <c r="AD885" s="3">
        <f t="shared" si="418"/>
        <v>177.9119129796604</v>
      </c>
      <c r="AI885" s="94">
        <f t="shared" si="419"/>
        <v>0</v>
      </c>
    </row>
    <row r="886" spans="17:35">
      <c r="Q886" s="42">
        <f t="shared" si="421"/>
        <v>1.3656673787242228</v>
      </c>
      <c r="AB886" s="10">
        <f t="shared" si="420"/>
        <v>1.2672743555943073</v>
      </c>
      <c r="AC886" s="10">
        <f t="shared" si="417"/>
        <v>1.1662743555943074</v>
      </c>
      <c r="AD886" s="3">
        <f t="shared" si="418"/>
        <v>169.14783982513524</v>
      </c>
      <c r="AI886" s="94">
        <f t="shared" si="419"/>
        <v>0</v>
      </c>
    </row>
    <row r="887" spans="17:35">
      <c r="Q887" s="42">
        <f t="shared" si="421"/>
        <v>1.3664202328053092</v>
      </c>
      <c r="AB887" s="10">
        <f t="shared" si="420"/>
        <v>1.2095963689228693</v>
      </c>
      <c r="AC887" s="10">
        <f t="shared" si="417"/>
        <v>1.1085963689228693</v>
      </c>
      <c r="AD887" s="3">
        <f t="shared" si="418"/>
        <v>160.78264958997377</v>
      </c>
      <c r="AI887" s="94">
        <f t="shared" si="419"/>
        <v>0</v>
      </c>
    </row>
    <row r="888" spans="17:35">
      <c r="Q888" s="42">
        <f t="shared" si="421"/>
        <v>1.3671730868863956</v>
      </c>
      <c r="AB888" s="10">
        <f t="shared" si="420"/>
        <v>1.1545435045320049</v>
      </c>
      <c r="AC888" s="10">
        <f t="shared" si="417"/>
        <v>1.053543504532005</v>
      </c>
      <c r="AD888" s="3">
        <f t="shared" si="418"/>
        <v>152.79818774938434</v>
      </c>
      <c r="AI888" s="94">
        <f t="shared" si="419"/>
        <v>0</v>
      </c>
    </row>
    <row r="889" spans="17:35">
      <c r="Q889" s="42">
        <f t="shared" si="421"/>
        <v>1.367925940967482</v>
      </c>
      <c r="AB889" s="10">
        <f t="shared" si="420"/>
        <v>1.1019962841357054</v>
      </c>
      <c r="AC889" s="10">
        <f t="shared" si="417"/>
        <v>1.0009962841357054</v>
      </c>
      <c r="AD889" s="3">
        <f t="shared" si="418"/>
        <v>145.17712605303922</v>
      </c>
      <c r="AI889" s="94">
        <f t="shared" si="419"/>
        <v>0</v>
      </c>
    </row>
    <row r="890" spans="17:35">
      <c r="Q890" s="42">
        <f t="shared" si="421"/>
        <v>1.3686787950485684</v>
      </c>
      <c r="AB890" s="10">
        <f t="shared" si="420"/>
        <v>1.0518406673130596</v>
      </c>
      <c r="AC890" s="10">
        <f t="shared" si="417"/>
        <v>0.95084066731305961</v>
      </c>
      <c r="AD890" s="3">
        <f t="shared" si="418"/>
        <v>137.9029249185003</v>
      </c>
      <c r="AI890" s="94">
        <f t="shared" si="419"/>
        <v>0</v>
      </c>
    </row>
    <row r="891" spans="17:35">
      <c r="Q891" s="42">
        <f t="shared" si="421"/>
        <v>1.3694316491296548</v>
      </c>
      <c r="AB891" s="10">
        <f t="shared" si="420"/>
        <v>1.0039678040124302</v>
      </c>
      <c r="AC891" s="10">
        <f t="shared" si="417"/>
        <v>0.90296780401243026</v>
      </c>
      <c r="AD891" s="3">
        <f t="shared" si="418"/>
        <v>130.95979753624803</v>
      </c>
      <c r="AI891" s="94">
        <f t="shared" si="419"/>
        <v>0</v>
      </c>
    </row>
    <row r="892" spans="17:35">
      <c r="Q892" s="42">
        <f t="shared" si="421"/>
        <v>1.3701845032107411</v>
      </c>
      <c r="AB892" s="10">
        <f t="shared" si="420"/>
        <v>0.9582737983200118</v>
      </c>
      <c r="AC892" s="10">
        <f t="shared" si="417"/>
        <v>0.85727379832001183</v>
      </c>
      <c r="AD892" s="3">
        <f t="shared" si="418"/>
        <v>124.33267560841361</v>
      </c>
      <c r="AI892" s="94">
        <f t="shared" si="419"/>
        <v>0</v>
      </c>
    </row>
    <row r="893" spans="17:35">
      <c r="Q893" s="42">
        <f t="shared" si="421"/>
        <v>1.3709373572918275</v>
      </c>
      <c r="AB893" s="10">
        <f t="shared" si="420"/>
        <v>0.91465948298008748</v>
      </c>
      <c r="AC893" s="10">
        <f t="shared" si="417"/>
        <v>0.8136594829800875</v>
      </c>
      <c r="AD893" s="3">
        <f t="shared" si="418"/>
        <v>118.00717664685823</v>
      </c>
      <c r="AI893" s="94">
        <f t="shared" si="419"/>
        <v>0</v>
      </c>
    </row>
    <row r="894" spans="17:35">
      <c r="Q894" s="42">
        <f t="shared" si="421"/>
        <v>1.3716902113729139</v>
      </c>
      <c r="AB894" s="10">
        <f t="shared" si="420"/>
        <v>0.87303020417763733</v>
      </c>
      <c r="AC894" s="10">
        <f t="shared" si="417"/>
        <v>0.77203020417763735</v>
      </c>
      <c r="AD894" s="3">
        <f t="shared" si="418"/>
        <v>111.96957275962833</v>
      </c>
      <c r="AI894" s="94">
        <f t="shared" si="419"/>
        <v>0</v>
      </c>
    </row>
    <row r="895" spans="17:35">
      <c r="Q895" s="42">
        <f t="shared" si="421"/>
        <v>1.3724430654540003</v>
      </c>
      <c r="AB895" s="10">
        <f t="shared" si="420"/>
        <v>0.83329561611623382</v>
      </c>
      <c r="AC895" s="10">
        <f t="shared" si="417"/>
        <v>0.73229561611623384</v>
      </c>
      <c r="AD895" s="3">
        <f t="shared" si="418"/>
        <v>106.20676085804698</v>
      </c>
      <c r="AI895" s="94">
        <f t="shared" si="419"/>
        <v>0</v>
      </c>
    </row>
    <row r="896" spans="17:35">
      <c r="Q896" s="42">
        <f t="shared" si="421"/>
        <v>1.3731959195350867</v>
      </c>
      <c r="AB896" s="10">
        <f t="shared" si="420"/>
        <v>0.79536948494538717</v>
      </c>
      <c r="AC896" s="10">
        <f t="shared" si="417"/>
        <v>0.69436948494538719</v>
      </c>
      <c r="AD896" s="3">
        <f t="shared" si="418"/>
        <v>100.7062342197806</v>
      </c>
      <c r="AI896" s="94">
        <f t="shared" si="419"/>
        <v>0</v>
      </c>
    </row>
    <row r="897" spans="15:35">
      <c r="Q897" s="42">
        <f t="shared" si="421"/>
        <v>1.3739487736161731</v>
      </c>
      <c r="AB897" s="10">
        <f t="shared" si="420"/>
        <v>0.75916950161183749</v>
      </c>
      <c r="AC897" s="10">
        <f t="shared" si="417"/>
        <v>0.65816950161183752</v>
      </c>
      <c r="AD897" s="3">
        <f t="shared" si="418"/>
        <v>95.456055346169336</v>
      </c>
      <c r="AI897" s="94">
        <f t="shared" si="419"/>
        <v>0</v>
      </c>
    </row>
    <row r="898" spans="15:35">
      <c r="Q898" s="42">
        <f t="shared" si="421"/>
        <v>1.3747016276972595</v>
      </c>
      <c r="AB898" s="10">
        <f t="shared" si="420"/>
        <v>0.72461710322861972</v>
      </c>
      <c r="AC898" s="10">
        <f t="shared" si="417"/>
        <v>0.62361710322861974</v>
      </c>
      <c r="AD898" s="3">
        <f t="shared" si="418"/>
        <v>90.444830054912231</v>
      </c>
      <c r="AI898" s="94">
        <f t="shared" si="419"/>
        <v>0</v>
      </c>
    </row>
    <row r="899" spans="15:35">
      <c r="Q899" s="42">
        <f t="shared" si="421"/>
        <v>1.3754544817783458</v>
      </c>
      <c r="AB899" s="10">
        <f t="shared" si="420"/>
        <v>0.69163730257423317</v>
      </c>
      <c r="AC899" s="10">
        <f t="shared" si="417"/>
        <v>0.59063730257423319</v>
      </c>
      <c r="AD899" s="3">
        <f t="shared" si="418"/>
        <v>85.661682751882978</v>
      </c>
      <c r="AI899" s="94">
        <f t="shared" si="419"/>
        <v>0</v>
      </c>
    </row>
    <row r="900" spans="15:35">
      <c r="Q900" s="42">
        <f t="shared" si="421"/>
        <v>1.3762073358594322</v>
      </c>
      <c r="AB900" s="10">
        <f t="shared" si="420"/>
        <v>0.66015852535188646</v>
      </c>
      <c r="AC900" s="10">
        <f t="shared" si="417"/>
        <v>0.55915852535188648</v>
      </c>
      <c r="AD900" s="3">
        <f t="shared" si="418"/>
        <v>81.096232828409939</v>
      </c>
      <c r="AI900" s="94">
        <f t="shared" si="419"/>
        <v>0</v>
      </c>
    </row>
    <row r="901" spans="15:35">
      <c r="Q901" s="42">
        <f t="shared" si="421"/>
        <v>1.3769601899405186</v>
      </c>
      <c r="AB901" s="10">
        <f t="shared" si="420"/>
        <v>0.63011245485563161</v>
      </c>
      <c r="AC901" s="10">
        <f t="shared" si="417"/>
        <v>0.52911245485563163</v>
      </c>
      <c r="AD901" s="3">
        <f t="shared" si="418"/>
        <v>76.738572132796477</v>
      </c>
      <c r="AI901" s="94">
        <f t="shared" si="419"/>
        <v>0</v>
      </c>
    </row>
    <row r="902" spans="15:35">
      <c r="Q902" s="42">
        <f t="shared" si="421"/>
        <v>1.377713044021605</v>
      </c>
      <c r="AB902" s="10">
        <f t="shared" si="420"/>
        <v>0.60143388370627215</v>
      </c>
      <c r="AC902" s="10">
        <f t="shared" si="417"/>
        <v>0.50043388370627218</v>
      </c>
      <c r="AD902" s="3">
        <f t="shared" si="418"/>
        <v>72.579243467189585</v>
      </c>
      <c r="AI902" s="94">
        <f t="shared" si="419"/>
        <v>0</v>
      </c>
    </row>
    <row r="903" spans="15:35">
      <c r="Q903" s="42">
        <f t="shared" si="421"/>
        <v>1.3784658981026914</v>
      </c>
      <c r="AB903" s="10">
        <f t="shared" si="420"/>
        <v>0.57406057233527585</v>
      </c>
      <c r="AC903" s="10">
        <f t="shared" si="417"/>
        <v>0.47306057233527588</v>
      </c>
      <c r="AD903" s="3">
        <f t="shared" si="418"/>
        <v>68.6092200631292</v>
      </c>
      <c r="AI903" s="94">
        <f t="shared" si="419"/>
        <v>0</v>
      </c>
    </row>
    <row r="904" spans="15:35">
      <c r="Q904" s="42">
        <f t="shared" si="421"/>
        <v>1.3792187521837778</v>
      </c>
      <c r="AB904" s="10">
        <f t="shared" si="420"/>
        <v>0.54793311390957078</v>
      </c>
      <c r="AC904" s="10">
        <f t="shared" si="417"/>
        <v>0.4469331139095708</v>
      </c>
      <c r="AD904" s="3">
        <f t="shared" si="418"/>
        <v>64.819885991235793</v>
      </c>
      <c r="AI904" s="94">
        <f t="shared" si="419"/>
        <v>0</v>
      </c>
    </row>
    <row r="905" spans="15:35">
      <c r="Q905" s="42">
        <f t="shared" si="421"/>
        <v>1.3799716062648641</v>
      </c>
      <c r="AB905" s="10">
        <f t="shared" si="420"/>
        <v>0.52299480540407384</v>
      </c>
      <c r="AC905" s="10">
        <f t="shared" si="417"/>
        <v>0.42199480540407386</v>
      </c>
      <c r="AD905" s="3">
        <f t="shared" si="418"/>
        <v>61.203017462519774</v>
      </c>
      <c r="AI905" s="94">
        <f t="shared" si="419"/>
        <v>0</v>
      </c>
    </row>
    <row r="906" spans="15:35">
      <c r="Q906" s="42">
        <f t="shared" si="421"/>
        <v>1.3807244603459505</v>
      </c>
      <c r="AB906" s="10">
        <f t="shared" si="420"/>
        <v>0.49919152454214782</v>
      </c>
      <c r="AC906" s="10">
        <f t="shared" si="417"/>
        <v>0.39819152454214779</v>
      </c>
      <c r="AD906" s="3">
        <f t="shared" si="418"/>
        <v>57.7507649807321</v>
      </c>
      <c r="AI906" s="94">
        <f t="shared" si="419"/>
        <v>0</v>
      </c>
    </row>
    <row r="907" spans="15:35">
      <c r="Q907" s="42">
        <f t="shared" si="421"/>
        <v>1.3814773144270369</v>
      </c>
      <c r="Z907" s="2" t="s">
        <v>151</v>
      </c>
      <c r="AA907">
        <v>0.02</v>
      </c>
      <c r="AB907" s="10">
        <f t="shared" si="420"/>
        <v>0.47647161233692198</v>
      </c>
      <c r="AC907" s="10">
        <f t="shared" si="417"/>
        <v>0.37547161233692194</v>
      </c>
      <c r="AD907" s="3">
        <f t="shared" si="418"/>
        <v>54.455636307022765</v>
      </c>
      <c r="AI907" s="94">
        <f t="shared" si="419"/>
        <v>0</v>
      </c>
    </row>
    <row r="908" spans="15:35">
      <c r="Q908" s="42">
        <f t="shared" si="421"/>
        <v>1.3822301685081233</v>
      </c>
      <c r="Z908" s="2" t="s">
        <v>152</v>
      </c>
      <c r="AA908">
        <f>pmaxperc/100*pmax+patm</f>
        <v>0.10197613891950207</v>
      </c>
      <c r="AB908" s="10">
        <f t="shared" si="420"/>
        <v>0.45478576097855555</v>
      </c>
      <c r="AC908" s="10">
        <f t="shared" si="417"/>
        <v>0.35378576097855552</v>
      </c>
      <c r="AD908" s="3">
        <f t="shared" si="418"/>
        <v>51.31048019993554</v>
      </c>
      <c r="AI908" s="94">
        <f t="shared" si="419"/>
        <v>0</v>
      </c>
    </row>
    <row r="909" spans="15:35">
      <c r="O909" t="s">
        <v>155</v>
      </c>
      <c r="P909">
        <f>tbinc</f>
        <v>7.5285408108643028E-4</v>
      </c>
      <c r="Q909" s="42">
        <f t="shared" si="421"/>
        <v>1.3829830225892097</v>
      </c>
      <c r="Z909" s="7" t="s">
        <v>154</v>
      </c>
      <c r="AA909" s="10">
        <f>AA908-pfinal+0.101</f>
        <v>-0.23111076790463511</v>
      </c>
      <c r="AB909" s="10">
        <f t="shared" si="420"/>
        <v>0.4340869068241372</v>
      </c>
      <c r="AC909" s="10">
        <f t="shared" si="417"/>
        <v>0.33308690682413722</v>
      </c>
      <c r="AD909" s="3">
        <f t="shared" si="418"/>
        <v>48.308470895451372</v>
      </c>
      <c r="AI909" s="94">
        <f t="shared" si="419"/>
        <v>0</v>
      </c>
    </row>
    <row r="910" spans="15:35">
      <c r="Q910" s="42">
        <f t="shared" si="421"/>
        <v>1.3837358766702961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5" sqref="C5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116.21860174682887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522.98370786072985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25.804719299006202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7.9259370774456555</v>
      </c>
      <c r="D12" s="55"/>
      <c r="E12" t="s">
        <v>170</v>
      </c>
    </row>
    <row r="13" spans="2:5">
      <c r="B13" s="2" t="s">
        <v>167</v>
      </c>
      <c r="C13" s="10">
        <f>AVERAGE(H28:H909)</f>
        <v>7.1842993000969004</v>
      </c>
      <c r="D13" s="55"/>
      <c r="E13" t="s">
        <v>188</v>
      </c>
    </row>
    <row r="14" spans="2:5">
      <c r="B14" s="2" t="s">
        <v>290</v>
      </c>
      <c r="C14" s="10">
        <f>2*ravg*tbout/do</f>
        <v>0.72157177848052001</v>
      </c>
      <c r="E14" t="s">
        <v>289</v>
      </c>
    </row>
    <row r="15" spans="2:5">
      <c r="B15" s="2" t="s">
        <v>171</v>
      </c>
      <c r="C15" s="10">
        <f>MAX(I28:I910)</f>
        <v>1.1943177351625942</v>
      </c>
      <c r="D15" s="55"/>
      <c r="E15" t="s">
        <v>172</v>
      </c>
    </row>
    <row r="16" spans="2:5" ht="13">
      <c r="B16" s="71" t="s">
        <v>194</v>
      </c>
      <c r="C16" s="65">
        <f>MAX(J28:J910)</f>
        <v>691.4688607829811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852.56073484896137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108.83545864292495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691.4688607829811</v>
      </c>
      <c r="L21" s="133" t="s">
        <v>168</v>
      </c>
      <c r="O21" s="131" t="s">
        <v>185</v>
      </c>
      <c r="P21" s="132">
        <f>fmax/4.4482</f>
        <v>155.44913915358597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616.46507652191133</v>
      </c>
      <c r="L22" s="136" t="s">
        <v>168</v>
      </c>
      <c r="O22" s="134" t="s">
        <v>186</v>
      </c>
      <c r="P22" s="135">
        <f>itot/tthr/4.4482</f>
        <v>138.58753574972152</v>
      </c>
      <c r="Q22" s="136" t="s">
        <v>187</v>
      </c>
    </row>
    <row r="23" spans="2:17">
      <c r="J23" s="137" t="s">
        <v>158</v>
      </c>
      <c r="K23" s="138">
        <f>tthr</f>
        <v>1.3829830225892097</v>
      </c>
      <c r="L23" s="139" t="s">
        <v>169</v>
      </c>
      <c r="O23" s="137" t="s">
        <v>158</v>
      </c>
      <c r="P23" s="138">
        <f>tthr</f>
        <v>1.3829830225892097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1.1621860174682886E-4</v>
      </c>
      <c r="E28" s="40">
        <f>Pressure!H28</f>
        <v>116.21860174682885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1280859.927647304</v>
      </c>
      <c r="D29" s="78">
        <f>Pressure!I29</f>
        <v>1.1621860174682886E-4</v>
      </c>
      <c r="E29" s="40">
        <f>Pressure!H29</f>
        <v>116.21860174682885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2.8523850268882791</v>
      </c>
      <c r="I29" s="10">
        <f t="shared" ref="I29:I92" si="3">etanoz*SQRT(2*k^2/(k-1)*(2/(k+1))^((k+1)/(k-1))*(1-(G29/C29)^((k-1)/k)))+(G29-patm*1000000)/C29*(aexit/E29)</f>
        <v>0.9984787733375502</v>
      </c>
      <c r="J29" s="4">
        <f t="shared" ref="J29:J92" si="4">I29*D29*C29</f>
        <v>148.63330040431509</v>
      </c>
      <c r="K29" s="4">
        <f t="shared" ref="K29:K92" si="5">J29/4.4482</f>
        <v>33.414257543346771</v>
      </c>
      <c r="L29" s="42">
        <f>Pressure!Q29</f>
        <v>5.4293506225820999E-3</v>
      </c>
      <c r="M29" s="10">
        <f t="shared" ref="M29:M39" si="6">(J29+J28)/2*(L29-L28)</f>
        <v>0.40349115104330024</v>
      </c>
      <c r="N29" s="10">
        <f>N28-1/834*(me-mef)</f>
        <v>2.5992897854448858</v>
      </c>
    </row>
    <row r="30" spans="2:17">
      <c r="C30" s="4">
        <f>Pressure!AB30*1000000</f>
        <v>1930161.2558008346</v>
      </c>
      <c r="D30" s="78">
        <f>Pressure!I30</f>
        <v>1.1621860174682886E-4</v>
      </c>
      <c r="E30" s="40">
        <f>Pressure!H30</f>
        <v>116.21860174682885</v>
      </c>
      <c r="F30" s="10">
        <f t="shared" si="1"/>
        <v>4.5</v>
      </c>
      <c r="G30" s="4">
        <f t="shared" si="0"/>
        <v>101000</v>
      </c>
      <c r="H30" s="42">
        <f t="shared" si="2"/>
        <v>3.8445286288385834</v>
      </c>
      <c r="I30" s="10">
        <f t="shared" si="3"/>
        <v>1.06387371000583</v>
      </c>
      <c r="J30" s="4">
        <f t="shared" si="4"/>
        <v>238.64883394935347</v>
      </c>
      <c r="K30" s="4">
        <f t="shared" si="5"/>
        <v>53.650652836957306</v>
      </c>
      <c r="L30" s="42">
        <f>Pressure!Q30</f>
        <v>7.8438849513619048E-3</v>
      </c>
      <c r="M30" s="10">
        <f t="shared" si="6"/>
        <v>0.46755300416002266</v>
      </c>
      <c r="N30" s="10">
        <f t="shared" ref="N30:N93" si="7">N29-1/834*(me-mef)</f>
        <v>2.5992897854448858</v>
      </c>
    </row>
    <row r="31" spans="2:17">
      <c r="C31" s="4">
        <f>Pressure!AB31*1000000</f>
        <v>2388556.0028984812</v>
      </c>
      <c r="D31" s="78">
        <f>Pressure!I31</f>
        <v>1.1621860174682886E-4</v>
      </c>
      <c r="E31" s="40">
        <f>Pressure!H31</f>
        <v>116.21860174682885</v>
      </c>
      <c r="F31" s="10">
        <f t="shared" si="1"/>
        <v>4.5</v>
      </c>
      <c r="G31" s="4">
        <f t="shared" si="0"/>
        <v>101221.98346348968</v>
      </c>
      <c r="H31" s="42">
        <f t="shared" si="2"/>
        <v>4.5074628130052155</v>
      </c>
      <c r="I31" s="10">
        <f t="shared" si="3"/>
        <v>1.0952694208919769</v>
      </c>
      <c r="J31" s="4">
        <f t="shared" si="4"/>
        <v>304.04091933689449</v>
      </c>
      <c r="K31" s="4">
        <f t="shared" si="5"/>
        <v>68.351449875656328</v>
      </c>
      <c r="L31" s="42">
        <f>Pressure!Q31</f>
        <v>9.9623536463582865E-3</v>
      </c>
      <c r="M31" s="10">
        <f t="shared" si="6"/>
        <v>0.5748356267161131</v>
      </c>
      <c r="N31" s="10">
        <f t="shared" si="7"/>
        <v>2.5992897854448858</v>
      </c>
    </row>
    <row r="32" spans="2:17">
      <c r="C32" s="4">
        <f>Pressure!AB32*1000000</f>
        <v>2726028.5601443155</v>
      </c>
      <c r="D32" s="78">
        <f>Pressure!I32</f>
        <v>1.1621860174682886E-4</v>
      </c>
      <c r="E32" s="40">
        <f>Pressure!H32</f>
        <v>116.21860174682885</v>
      </c>
      <c r="F32" s="10">
        <f t="shared" si="1"/>
        <v>4.5</v>
      </c>
      <c r="G32" s="4">
        <f t="shared" si="0"/>
        <v>115523.36118604135</v>
      </c>
      <c r="H32" s="42">
        <f t="shared" si="2"/>
        <v>4.9805845229213457</v>
      </c>
      <c r="I32" s="10">
        <f t="shared" si="3"/>
        <v>1.1188256907055982</v>
      </c>
      <c r="J32" s="4">
        <f t="shared" si="4"/>
        <v>354.46101582536329</v>
      </c>
      <c r="K32" s="4">
        <f t="shared" si="5"/>
        <v>79.686393558150101</v>
      </c>
      <c r="L32" s="42">
        <f>Pressure!Q32</f>
        <v>1.1941606161530097E-2</v>
      </c>
      <c r="M32" s="10">
        <f t="shared" si="6"/>
        <v>0.65167080570770153</v>
      </c>
      <c r="N32" s="10">
        <f t="shared" si="7"/>
        <v>2.5992897854448858</v>
      </c>
    </row>
    <row r="33" spans="3:14">
      <c r="C33" s="4">
        <f>Pressure!AB33*1000000</f>
        <v>2979931.1217556186</v>
      </c>
      <c r="D33" s="78">
        <f>Pressure!I33</f>
        <v>1.1621860174682886E-4</v>
      </c>
      <c r="E33" s="40">
        <f>Pressure!H33</f>
        <v>116.21860174682885</v>
      </c>
      <c r="F33" s="10">
        <f t="shared" si="1"/>
        <v>4.5</v>
      </c>
      <c r="G33" s="4">
        <f t="shared" si="0"/>
        <v>126283.2181295544</v>
      </c>
      <c r="H33" s="42">
        <f t="shared" si="2"/>
        <v>5.3295064664660483</v>
      </c>
      <c r="I33" s="10">
        <f t="shared" si="3"/>
        <v>1.1330314464336599</v>
      </c>
      <c r="J33" s="4">
        <f t="shared" si="4"/>
        <v>392.39533486922477</v>
      </c>
      <c r="K33" s="4">
        <f t="shared" si="5"/>
        <v>88.214409169827064</v>
      </c>
      <c r="L33" s="42">
        <f>Pressure!Q33</f>
        <v>1.3839151708257778E-2</v>
      </c>
      <c r="M33" s="10">
        <f t="shared" si="6"/>
        <v>0.70859697115290132</v>
      </c>
      <c r="N33" s="10">
        <f t="shared" si="7"/>
        <v>2.5992897854448858</v>
      </c>
    </row>
    <row r="34" spans="3:14">
      <c r="C34" s="4">
        <f>Pressure!AB34*1000000</f>
        <v>3173645.1514531998</v>
      </c>
      <c r="D34" s="78">
        <f>Pressure!I34</f>
        <v>1.1621860174682886E-4</v>
      </c>
      <c r="E34" s="40">
        <f>Pressure!H34</f>
        <v>116.21860174682885</v>
      </c>
      <c r="F34" s="10">
        <f t="shared" si="1"/>
        <v>4.5</v>
      </c>
      <c r="G34" s="4">
        <f t="shared" si="0"/>
        <v>134492.41158656371</v>
      </c>
      <c r="H34" s="42">
        <f t="shared" si="2"/>
        <v>5.5920869313761745</v>
      </c>
      <c r="I34" s="10">
        <f t="shared" si="3"/>
        <v>1.1423410324933074</v>
      </c>
      <c r="J34" s="4">
        <f t="shared" si="4"/>
        <v>421.33718468431141</v>
      </c>
      <c r="K34" s="4">
        <f t="shared" si="5"/>
        <v>94.720827454770784</v>
      </c>
      <c r="L34" s="42">
        <f>Pressure!Q34</f>
        <v>1.5683549616828302E-2</v>
      </c>
      <c r="M34" s="10">
        <f t="shared" si="6"/>
        <v>0.75042327860018243</v>
      </c>
      <c r="N34" s="10">
        <f t="shared" si="7"/>
        <v>2.5992897854448858</v>
      </c>
    </row>
    <row r="35" spans="3:14">
      <c r="C35" s="4">
        <f>Pressure!AB35*1000000</f>
        <v>3322954.6191143654</v>
      </c>
      <c r="D35" s="78">
        <f>Pressure!I35</f>
        <v>1.1621860174682886E-4</v>
      </c>
      <c r="E35" s="40">
        <f>Pressure!H35</f>
        <v>116.21860174682885</v>
      </c>
      <c r="F35" s="10">
        <f t="shared" si="1"/>
        <v>4.5</v>
      </c>
      <c r="G35" s="4">
        <f t="shared" si="0"/>
        <v>140819.83302788684</v>
      </c>
      <c r="H35" s="42">
        <f t="shared" si="2"/>
        <v>5.7924978766285804</v>
      </c>
      <c r="I35" s="10">
        <f t="shared" si="3"/>
        <v>1.1487758829443266</v>
      </c>
      <c r="J35" s="4">
        <f t="shared" si="4"/>
        <v>443.6447697145037</v>
      </c>
      <c r="K35" s="4">
        <f t="shared" si="5"/>
        <v>99.735796437773416</v>
      </c>
      <c r="L35" s="42">
        <f>Pressure!Q35</f>
        <v>1.7491261813896441E-2</v>
      </c>
      <c r="M35" s="10">
        <f t="shared" si="6"/>
        <v>0.78181921460528747</v>
      </c>
      <c r="N35" s="10">
        <f t="shared" si="7"/>
        <v>2.5992897854448858</v>
      </c>
    </row>
    <row r="36" spans="3:14">
      <c r="C36" s="4">
        <f>Pressure!AB36*1000000</f>
        <v>3438989.2910381383</v>
      </c>
      <c r="D36" s="78">
        <f>Pressure!I36</f>
        <v>1.1621860174682886E-4</v>
      </c>
      <c r="E36" s="40">
        <f>Pressure!H36</f>
        <v>116.21860174682885</v>
      </c>
      <c r="F36" s="10">
        <f t="shared" si="1"/>
        <v>4.5</v>
      </c>
      <c r="G36" s="4">
        <f t="shared" si="0"/>
        <v>145737.13855826037</v>
      </c>
      <c r="H36" s="42">
        <f t="shared" si="2"/>
        <v>5.9471230050742507</v>
      </c>
      <c r="I36" s="10">
        <f t="shared" si="3"/>
        <v>1.1533908269133668</v>
      </c>
      <c r="J36" s="4">
        <f t="shared" si="4"/>
        <v>460.98093299293765</v>
      </c>
      <c r="K36" s="4">
        <f t="shared" si="5"/>
        <v>103.63313992017842</v>
      </c>
      <c r="L36" s="42">
        <f>Pressure!Q36</f>
        <v>1.9272656367891952E-2</v>
      </c>
      <c r="M36" s="10">
        <f t="shared" si="6"/>
        <v>0.80574765010369931</v>
      </c>
      <c r="N36" s="10">
        <f t="shared" si="7"/>
        <v>2.5992897854448858</v>
      </c>
    </row>
    <row r="37" spans="3:14">
      <c r="C37" s="4">
        <f>Pressure!AB37*1000000</f>
        <v>3529818.7755062827</v>
      </c>
      <c r="D37" s="78">
        <f>Pressure!I37</f>
        <v>1.1621860174682886E-4</v>
      </c>
      <c r="E37" s="40">
        <f>Pressure!H37</f>
        <v>116.21860174682885</v>
      </c>
      <c r="F37" s="10">
        <f t="shared" si="1"/>
        <v>4.5</v>
      </c>
      <c r="G37" s="4">
        <f t="shared" si="0"/>
        <v>149586.30121706973</v>
      </c>
      <c r="H37" s="42">
        <f t="shared" si="2"/>
        <v>6.0675040898057695</v>
      </c>
      <c r="I37" s="10">
        <f t="shared" si="3"/>
        <v>1.1567915988214093</v>
      </c>
      <c r="J37" s="4">
        <f t="shared" si="4"/>
        <v>474.55131456190674</v>
      </c>
      <c r="K37" s="4">
        <f t="shared" si="5"/>
        <v>106.68389788271811</v>
      </c>
      <c r="L37" s="42">
        <f>Pressure!Q37</f>
        <v>2.1034652596334698E-2</v>
      </c>
      <c r="M37" s="10">
        <f t="shared" si="6"/>
        <v>0.82420214588910046</v>
      </c>
      <c r="N37" s="10">
        <f t="shared" si="7"/>
        <v>2.5992897854448858</v>
      </c>
    </row>
    <row r="38" spans="3:14">
      <c r="C38" s="4">
        <f>Pressure!AB38*1000000</f>
        <v>3601405.9427505075</v>
      </c>
      <c r="D38" s="78">
        <f>Pressure!I38</f>
        <v>1.1621860174682886E-4</v>
      </c>
      <c r="E38" s="40">
        <f>Pressure!H38</f>
        <v>116.21860174682885</v>
      </c>
      <c r="F38" s="10">
        <f t="shared" si="1"/>
        <v>4.5</v>
      </c>
      <c r="G38" s="4">
        <f t="shared" si="0"/>
        <v>152620.0149127921</v>
      </c>
      <c r="H38" s="42">
        <f t="shared" si="2"/>
        <v>6.16198932342557</v>
      </c>
      <c r="I38" s="10">
        <f t="shared" si="3"/>
        <v>1.159351036618822</v>
      </c>
      <c r="J38" s="4">
        <f t="shared" si="4"/>
        <v>485.24679720869466</v>
      </c>
      <c r="K38" s="4">
        <f t="shared" si="5"/>
        <v>109.0883497164459</v>
      </c>
      <c r="L38" s="42">
        <f>Pressure!Q38</f>
        <v>2.2782056850626359E-2</v>
      </c>
      <c r="M38" s="10">
        <f t="shared" si="6"/>
        <v>0.83857765188452638</v>
      </c>
      <c r="N38" s="10">
        <f t="shared" si="7"/>
        <v>2.5992897854448858</v>
      </c>
    </row>
    <row r="39" spans="3:14">
      <c r="C39" s="4">
        <f>Pressure!AB39*1000000</f>
        <v>3658216.7531699291</v>
      </c>
      <c r="D39" s="78">
        <f>Pressure!I39</f>
        <v>1.1621860174682886E-4</v>
      </c>
      <c r="E39" s="40">
        <f>Pressure!H39</f>
        <v>116.21860174682885</v>
      </c>
      <c r="F39" s="10">
        <f t="shared" si="1"/>
        <v>4.5</v>
      </c>
      <c r="G39" s="4">
        <f t="shared" si="0"/>
        <v>155027.53766119911</v>
      </c>
      <c r="H39" s="42">
        <f t="shared" si="2"/>
        <v>6.2367313585175959</v>
      </c>
      <c r="I39" s="10">
        <f t="shared" si="3"/>
        <v>1.1613108890004187</v>
      </c>
      <c r="J39" s="4">
        <f t="shared" si="4"/>
        <v>493.73461786680144</v>
      </c>
      <c r="K39" s="4">
        <f t="shared" si="5"/>
        <v>110.99649698008216</v>
      </c>
      <c r="L39" s="42">
        <f>Pressure!Q39</f>
        <v>2.4518305075084852E-2</v>
      </c>
      <c r="M39" s="10">
        <f t="shared" si="6"/>
        <v>0.84987737185134637</v>
      </c>
      <c r="N39" s="10">
        <f t="shared" si="7"/>
        <v>2.5992897854448858</v>
      </c>
    </row>
    <row r="40" spans="3:14">
      <c r="C40" s="4">
        <f>Pressure!AB40*1000000</f>
        <v>3703629.3188163899</v>
      </c>
      <c r="D40" s="78">
        <f>Pressure!I40</f>
        <v>1.1621860174682886E-4</v>
      </c>
      <c r="E40" s="40">
        <f>Pressure!H40</f>
        <v>116.21860174682885</v>
      </c>
      <c r="F40" s="10">
        <f t="shared" si="1"/>
        <v>4.5</v>
      </c>
      <c r="G40" s="4">
        <f t="shared" si="0"/>
        <v>156952.02675139526</v>
      </c>
      <c r="H40" s="42">
        <f t="shared" si="2"/>
        <v>6.2963274636817257</v>
      </c>
      <c r="I40" s="10">
        <f t="shared" si="3"/>
        <v>1.1628342855882374</v>
      </c>
      <c r="J40" s="4">
        <f t="shared" si="4"/>
        <v>500.51948345815538</v>
      </c>
      <c r="K40" s="4">
        <f t="shared" si="5"/>
        <v>112.52180285467276</v>
      </c>
      <c r="L40" s="42">
        <f>Pressure!Q40</f>
        <v>2.6245906118207516E-2</v>
      </c>
      <c r="M40" s="10">
        <f t="shared" ref="M40:M103" si="8">(J40+J39)/2*(L40-L39)</f>
        <v>0.85883721128899104</v>
      </c>
      <c r="N40" s="10">
        <f t="shared" si="7"/>
        <v>2.5992897854448858</v>
      </c>
    </row>
    <row r="41" spans="3:14">
      <c r="C41" s="4">
        <f>Pressure!AB41*1000000</f>
        <v>3740218.0049664308</v>
      </c>
      <c r="D41" s="78">
        <f>Pressure!I41</f>
        <v>1.1621860174682886E-4</v>
      </c>
      <c r="E41" s="40">
        <f>Pressure!H41</f>
        <v>116.21860174682885</v>
      </c>
      <c r="F41" s="10">
        <f t="shared" si="1"/>
        <v>4.5</v>
      </c>
      <c r="G41" s="4">
        <f t="shared" si="0"/>
        <v>158502.57837335262</v>
      </c>
      <c r="H41" s="42">
        <f t="shared" si="2"/>
        <v>6.3442482620652205</v>
      </c>
      <c r="I41" s="10">
        <f t="shared" si="3"/>
        <v>1.1640347693015294</v>
      </c>
      <c r="J41" s="4">
        <f t="shared" si="4"/>
        <v>505.98601709611137</v>
      </c>
      <c r="K41" s="4">
        <f t="shared" si="5"/>
        <v>113.75073447599284</v>
      </c>
      <c r="L41" s="42">
        <f>Pressure!Q41</f>
        <v>2.7966721305668414E-2</v>
      </c>
      <c r="M41" s="10">
        <f t="shared" si="8"/>
        <v>0.86600497580835778</v>
      </c>
      <c r="N41" s="10">
        <f t="shared" si="7"/>
        <v>2.5992897854448858</v>
      </c>
    </row>
    <row r="42" spans="3:14">
      <c r="C42" s="4">
        <f>Pressure!AB42*1000000</f>
        <v>3769955.9371132147</v>
      </c>
      <c r="D42" s="78">
        <f>Pressure!I42</f>
        <v>1.1621860174682886E-4</v>
      </c>
      <c r="E42" s="40">
        <f>Pressure!H42</f>
        <v>116.21860174682885</v>
      </c>
      <c r="F42" s="10">
        <f t="shared" si="1"/>
        <v>4.5</v>
      </c>
      <c r="G42" s="4">
        <f t="shared" si="0"/>
        <v>159762.80943862695</v>
      </c>
      <c r="H42" s="42">
        <f t="shared" si="2"/>
        <v>6.3831345009893248</v>
      </c>
      <c r="I42" s="10">
        <f t="shared" si="3"/>
        <v>1.1649933119991069</v>
      </c>
      <c r="J42" s="4">
        <f t="shared" si="4"/>
        <v>510.42901364802407</v>
      </c>
      <c r="K42" s="4">
        <f t="shared" si="5"/>
        <v>114.74956468864352</v>
      </c>
      <c r="L42" s="42">
        <f>Pressure!Q42</f>
        <v>2.9682148500751647E-2</v>
      </c>
      <c r="M42" s="10">
        <f t="shared" si="8"/>
        <v>0.87179299261492516</v>
      </c>
      <c r="N42" s="10">
        <f t="shared" si="7"/>
        <v>2.5992897854448858</v>
      </c>
    </row>
    <row r="43" spans="3:14">
      <c r="C43" s="4">
        <f>Pressure!AB43*1000000</f>
        <v>3794362.2204805436</v>
      </c>
      <c r="D43" s="78">
        <f>Pressure!I43</f>
        <v>1.1621860174682886E-4</v>
      </c>
      <c r="E43" s="40">
        <f>Pressure!H43</f>
        <v>116.21860174682885</v>
      </c>
      <c r="F43" s="10">
        <f t="shared" si="1"/>
        <v>4.5</v>
      </c>
      <c r="G43" s="4">
        <f t="shared" si="0"/>
        <v>160797.096433956</v>
      </c>
      <c r="H43" s="42">
        <f t="shared" si="2"/>
        <v>6.4150077707203685</v>
      </c>
      <c r="I43" s="10">
        <f t="shared" si="3"/>
        <v>1.165768773917331</v>
      </c>
      <c r="J43" s="4">
        <f t="shared" si="4"/>
        <v>514.07543507069761</v>
      </c>
      <c r="K43" s="4">
        <f t="shared" si="5"/>
        <v>115.56931681819559</v>
      </c>
      <c r="L43" s="42">
        <f>Pressure!Q43</f>
        <v>3.1393247493572939E-2</v>
      </c>
      <c r="M43" s="10">
        <f t="shared" si="8"/>
        <v>0.87651426517176867</v>
      </c>
      <c r="N43" s="10">
        <f t="shared" si="7"/>
        <v>2.5992897854448858</v>
      </c>
    </row>
    <row r="44" spans="3:14">
      <c r="C44" s="4">
        <f>Pressure!AB44*1000000</f>
        <v>3814610.5985444747</v>
      </c>
      <c r="D44" s="78">
        <f>Pressure!I44</f>
        <v>1.1621860174682886E-4</v>
      </c>
      <c r="E44" s="40">
        <f>Pressure!H44</f>
        <v>116.21860174682885</v>
      </c>
      <c r="F44" s="10">
        <f t="shared" si="1"/>
        <v>4.5</v>
      </c>
      <c r="G44" s="4">
        <f t="shared" si="0"/>
        <v>161655.18014104202</v>
      </c>
      <c r="H44" s="42">
        <f t="shared" si="2"/>
        <v>6.4414231192692304</v>
      </c>
      <c r="I44" s="10">
        <f t="shared" si="3"/>
        <v>1.1664045953013136</v>
      </c>
      <c r="J44" s="4">
        <f t="shared" si="4"/>
        <v>517.10064453972916</v>
      </c>
      <c r="K44" s="4">
        <f t="shared" si="5"/>
        <v>116.24941426638397</v>
      </c>
      <c r="L44" s="42">
        <f>Pressure!Q44</f>
        <v>3.310082778624486E-2</v>
      </c>
      <c r="M44" s="10">
        <f t="shared" si="8"/>
        <v>0.88040797590872866</v>
      </c>
      <c r="N44" s="10">
        <f t="shared" si="7"/>
        <v>2.5992897854448858</v>
      </c>
    </row>
    <row r="45" spans="3:14">
      <c r="C45" s="4">
        <f>Pressure!AB45*1000000</f>
        <v>3831610.5979899126</v>
      </c>
      <c r="D45" s="78">
        <f>Pressure!I45</f>
        <v>1.1621860174682886E-4</v>
      </c>
      <c r="E45" s="40">
        <f>Pressure!H45</f>
        <v>116.21860174682885</v>
      </c>
      <c r="F45" s="10">
        <f t="shared" si="1"/>
        <v>4.5</v>
      </c>
      <c r="G45" s="4">
        <f t="shared" si="0"/>
        <v>162375.60438927289</v>
      </c>
      <c r="H45" s="42">
        <f t="shared" si="2"/>
        <v>6.4635813157643351</v>
      </c>
      <c r="I45" s="10">
        <f t="shared" si="3"/>
        <v>1.1669332245855308</v>
      </c>
      <c r="J45" s="4">
        <f t="shared" si="4"/>
        <v>519.64052991393021</v>
      </c>
      <c r="K45" s="4">
        <f t="shared" si="5"/>
        <v>116.8204059875748</v>
      </c>
      <c r="L45" s="42">
        <f>Pressure!Q45</f>
        <v>3.4805511412886701E-2</v>
      </c>
      <c r="M45" s="10">
        <f t="shared" si="8"/>
        <v>0.88365785257829288</v>
      </c>
      <c r="N45" s="10">
        <f t="shared" si="7"/>
        <v>2.5992897854448858</v>
      </c>
    </row>
    <row r="46" spans="3:14">
      <c r="C46" s="4">
        <f>Pressure!AB46*1000000</f>
        <v>3846068.6863831254</v>
      </c>
      <c r="D46" s="78">
        <f>Pressure!I46</f>
        <v>1.1621860174682886E-4</v>
      </c>
      <c r="E46" s="40">
        <f>Pressure!H46</f>
        <v>116.21860174682885</v>
      </c>
      <c r="F46" s="10">
        <f t="shared" si="1"/>
        <v>4.5</v>
      </c>
      <c r="G46" s="4">
        <f t="shared" si="0"/>
        <v>162988.30778935039</v>
      </c>
      <c r="H46" s="42">
        <f t="shared" si="2"/>
        <v>6.4824124488187111</v>
      </c>
      <c r="I46" s="10">
        <f t="shared" si="3"/>
        <v>1.1673791337121664</v>
      </c>
      <c r="J46" s="4">
        <f t="shared" si="4"/>
        <v>521.80064099903257</v>
      </c>
      <c r="K46" s="4">
        <f t="shared" si="5"/>
        <v>117.30602063734378</v>
      </c>
      <c r="L46" s="42">
        <f>Pressure!Q46</f>
        <v>3.6507778692808517E-2</v>
      </c>
      <c r="M46" s="10">
        <f t="shared" si="8"/>
        <v>0.88640561460429967</v>
      </c>
      <c r="N46" s="10">
        <f t="shared" si="7"/>
        <v>2.5992897854448858</v>
      </c>
    </row>
    <row r="47" spans="3:14">
      <c r="C47" s="4">
        <f>Pressure!AB47*1000000</f>
        <v>3858534.7014364181</v>
      </c>
      <c r="D47" s="78">
        <f>Pressure!I47</f>
        <v>1.1621860174682886E-4</v>
      </c>
      <c r="E47" s="40">
        <f>Pressure!H47</f>
        <v>116.21860174682885</v>
      </c>
      <c r="F47" s="10">
        <f t="shared" si="1"/>
        <v>4.5</v>
      </c>
      <c r="G47" s="4">
        <f t="shared" si="0"/>
        <v>163516.59130794858</v>
      </c>
      <c r="H47" s="42">
        <f t="shared" si="2"/>
        <v>6.4986387860486445</v>
      </c>
      <c r="I47" s="10">
        <f t="shared" si="3"/>
        <v>1.1677609215488609</v>
      </c>
      <c r="J47" s="4">
        <f t="shared" si="4"/>
        <v>523.66312631322614</v>
      </c>
      <c r="K47" s="4">
        <f t="shared" si="5"/>
        <v>117.72472602698308</v>
      </c>
      <c r="L47" s="42">
        <f>Pressure!Q47</f>
        <v>3.8208002028747155E-2</v>
      </c>
      <c r="M47" s="10">
        <f t="shared" si="8"/>
        <v>0.8887609470313127</v>
      </c>
      <c r="N47" s="10">
        <f t="shared" si="7"/>
        <v>2.5992897854448858</v>
      </c>
    </row>
    <row r="48" spans="3:14">
      <c r="C48" s="4">
        <f>Pressure!AB48*1000000</f>
        <v>3869437.3031170326</v>
      </c>
      <c r="D48" s="78">
        <f>Pressure!I48</f>
        <v>1.1621860174682886E-4</v>
      </c>
      <c r="E48" s="40">
        <f>Pressure!H48</f>
        <v>116.21860174682885</v>
      </c>
      <c r="F48" s="10">
        <f t="shared" si="1"/>
        <v>4.5</v>
      </c>
      <c r="G48" s="4">
        <f t="shared" si="0"/>
        <v>163978.62065358041</v>
      </c>
      <c r="H48" s="42">
        <f t="shared" si="2"/>
        <v>6.5128224062773761</v>
      </c>
      <c r="I48" s="10">
        <f t="shared" si="3"/>
        <v>1.16809281127499</v>
      </c>
      <c r="J48" s="4">
        <f t="shared" si="4"/>
        <v>525.29202981044148</v>
      </c>
      <c r="K48" s="4">
        <f t="shared" si="5"/>
        <v>118.09091988005069</v>
      </c>
      <c r="L48" s="42">
        <f>Pressure!Q48</f>
        <v>3.9906471160059187E-2</v>
      </c>
      <c r="M48" s="10">
        <f t="shared" si="8"/>
        <v>0.89080897640332124</v>
      </c>
      <c r="N48" s="10">
        <f t="shared" si="7"/>
        <v>2.5992897854448858</v>
      </c>
    </row>
    <row r="49" spans="3:14">
      <c r="C49" s="4">
        <f>Pressure!AB49*1000000</f>
        <v>3879111.1698523043</v>
      </c>
      <c r="D49" s="78">
        <f>Pressure!I49</f>
        <v>1.1621860174682886E-4</v>
      </c>
      <c r="E49" s="40">
        <f>Pressure!H49</f>
        <v>116.21860174682885</v>
      </c>
      <c r="F49" s="10">
        <f t="shared" si="1"/>
        <v>4.5</v>
      </c>
      <c r="G49" s="4">
        <f t="shared" si="0"/>
        <v>164388.57879461517</v>
      </c>
      <c r="H49" s="42">
        <f t="shared" si="2"/>
        <v>6.5254015173348821</v>
      </c>
      <c r="I49" s="10">
        <f t="shared" si="3"/>
        <v>1.1683857345949518</v>
      </c>
      <c r="J49" s="4">
        <f t="shared" si="4"/>
        <v>526.73735413011252</v>
      </c>
      <c r="K49" s="4">
        <f t="shared" si="5"/>
        <v>118.41584329169383</v>
      </c>
      <c r="L49" s="42">
        <f>Pressure!Q49</f>
        <v>4.1603412205383175E-2</v>
      </c>
      <c r="M49" s="10">
        <f t="shared" si="8"/>
        <v>0.89261592124781741</v>
      </c>
      <c r="N49" s="10">
        <f t="shared" si="7"/>
        <v>2.5992897854448858</v>
      </c>
    </row>
    <row r="50" spans="3:14">
      <c r="C50" s="4">
        <f>Pressure!AB50*1000000</f>
        <v>3887817.9401362902</v>
      </c>
      <c r="D50" s="78">
        <f>Pressure!I50</f>
        <v>1.1621860174682886E-4</v>
      </c>
      <c r="E50" s="40">
        <f>Pressure!H50</f>
        <v>116.21860174682885</v>
      </c>
      <c r="F50" s="10">
        <f t="shared" si="1"/>
        <v>4.5</v>
      </c>
      <c r="G50" s="4">
        <f t="shared" si="0"/>
        <v>164757.55342055508</v>
      </c>
      <c r="H50" s="42">
        <f t="shared" si="2"/>
        <v>6.5367182857079316</v>
      </c>
      <c r="I50" s="10">
        <f t="shared" si="3"/>
        <v>1.1686481279474656</v>
      </c>
      <c r="J50" s="4">
        <f t="shared" si="4"/>
        <v>528.03818937847825</v>
      </c>
      <c r="K50" s="4">
        <f t="shared" si="5"/>
        <v>118.70828411008459</v>
      </c>
      <c r="L50" s="42">
        <f>Pressure!Q50</f>
        <v>4.3299002129058184E-2</v>
      </c>
      <c r="M50" s="10">
        <f t="shared" si="8"/>
        <v>0.89423339165599869</v>
      </c>
      <c r="N50" s="10">
        <f t="shared" si="7"/>
        <v>2.5992897854448858</v>
      </c>
    </row>
    <row r="51" spans="3:14">
      <c r="C51" s="4">
        <f>Pressure!AB51*1000000</f>
        <v>3895762.3878162233</v>
      </c>
      <c r="D51" s="78">
        <f>Pressure!I51</f>
        <v>1.1621860174682886E-4</v>
      </c>
      <c r="E51" s="40">
        <f>Pressure!H51</f>
        <v>116.21860174682885</v>
      </c>
      <c r="F51" s="10">
        <f t="shared" si="1"/>
        <v>4.5</v>
      </c>
      <c r="G51" s="4">
        <f t="shared" si="0"/>
        <v>165094.22241668034</v>
      </c>
      <c r="H51" s="42">
        <f t="shared" si="2"/>
        <v>6.5470402486221237</v>
      </c>
      <c r="I51" s="10">
        <f t="shared" si="3"/>
        <v>1.1688865240862472</v>
      </c>
      <c r="J51" s="4">
        <f t="shared" si="4"/>
        <v>529.22512979768999</v>
      </c>
      <c r="K51" s="4">
        <f t="shared" si="5"/>
        <v>118.97512022788769</v>
      </c>
      <c r="L51" s="42">
        <f>Pressure!Q51</f>
        <v>4.4993379797303792E-2</v>
      </c>
      <c r="M51" s="10">
        <f t="shared" si="8"/>
        <v>0.89570167873366435</v>
      </c>
      <c r="N51" s="10">
        <f t="shared" si="7"/>
        <v>2.5992897854448858</v>
      </c>
    </row>
    <row r="52" spans="3:14">
      <c r="C52" s="4">
        <f>Pressure!AB52*1000000</f>
        <v>3903104.9478909541</v>
      </c>
      <c r="D52" s="78">
        <f>Pressure!I52</f>
        <v>1.1621860174682886E-4</v>
      </c>
      <c r="E52" s="40">
        <f>Pressure!H52</f>
        <v>116.21860174682885</v>
      </c>
      <c r="F52" s="10">
        <f t="shared" si="1"/>
        <v>4.5</v>
      </c>
      <c r="G52" s="4">
        <f t="shared" si="0"/>
        <v>165405.3846810619</v>
      </c>
      <c r="H52" s="42">
        <f t="shared" si="2"/>
        <v>6.5565768433865923</v>
      </c>
      <c r="I52" s="10">
        <f t="shared" si="3"/>
        <v>1.1691059958768018</v>
      </c>
      <c r="J52" s="4">
        <f t="shared" si="4"/>
        <v>530.32214518306432</v>
      </c>
      <c r="K52" s="4">
        <f t="shared" si="5"/>
        <v>119.22174029563966</v>
      </c>
      <c r="L52" s="42">
        <f>Pressure!Q52</f>
        <v>4.6686654469516996E-2</v>
      </c>
      <c r="M52" s="10">
        <f t="shared" si="8"/>
        <v>0.89705228236871482</v>
      </c>
      <c r="N52" s="10">
        <f t="shared" si="7"/>
        <v>2.5992897854448858</v>
      </c>
    </row>
    <row r="53" spans="3:14">
      <c r="C53" s="4">
        <f>Pressure!AB53*1000000</f>
        <v>3909971.4370790217</v>
      </c>
      <c r="D53" s="78">
        <f>Pressure!I53</f>
        <v>1.1621860174682886E-4</v>
      </c>
      <c r="E53" s="40">
        <f>Pressure!H53</f>
        <v>116.21860174682885</v>
      </c>
      <c r="F53" s="10">
        <f t="shared" si="1"/>
        <v>4.5</v>
      </c>
      <c r="G53" s="4">
        <f t="shared" si="0"/>
        <v>165696.37206180717</v>
      </c>
      <c r="H53" s="42">
        <f t="shared" si="2"/>
        <v>6.5654922026535507</v>
      </c>
      <c r="I53" s="10">
        <f t="shared" si="3"/>
        <v>1.1693104918753456</v>
      </c>
      <c r="J53" s="4">
        <f t="shared" si="4"/>
        <v>531.34803318481727</v>
      </c>
      <c r="K53" s="4">
        <f t="shared" si="5"/>
        <v>119.45237021375327</v>
      </c>
      <c r="L53" s="42">
        <f>Pressure!Q53</f>
        <v>4.8378912345874284E-2</v>
      </c>
      <c r="M53" s="10">
        <f t="shared" si="8"/>
        <v>0.89830986071834718</v>
      </c>
      <c r="N53" s="10">
        <f t="shared" si="7"/>
        <v>2.5992897854448858</v>
      </c>
    </row>
    <row r="54" spans="3:14">
      <c r="C54" s="4">
        <f>Pressure!AB54*1000000</f>
        <v>3916460.6112006148</v>
      </c>
      <c r="D54" s="78">
        <f>Pressure!I54</f>
        <v>1.1621860174682886E-4</v>
      </c>
      <c r="E54" s="40">
        <f>Pressure!H54</f>
        <v>116.21860174682885</v>
      </c>
      <c r="F54" s="10">
        <f t="shared" si="1"/>
        <v>4.5</v>
      </c>
      <c r="G54" s="4">
        <f t="shared" si="0"/>
        <v>165971.36962302431</v>
      </c>
      <c r="H54" s="42">
        <f t="shared" si="2"/>
        <v>6.5739150820220136</v>
      </c>
      <c r="I54" s="10">
        <f t="shared" si="3"/>
        <v>1.1695030917353972</v>
      </c>
      <c r="J54" s="4">
        <f t="shared" si="4"/>
        <v>532.31754841891927</v>
      </c>
      <c r="K54" s="4">
        <f t="shared" si="5"/>
        <v>119.6703269679689</v>
      </c>
      <c r="L54" s="42">
        <f>Pressure!Q54</f>
        <v>5.0070221632857612E-2</v>
      </c>
      <c r="M54" s="10">
        <f t="shared" si="8"/>
        <v>0.89949373820546119</v>
      </c>
      <c r="N54" s="10">
        <f t="shared" si="7"/>
        <v>2.5992897854448858</v>
      </c>
    </row>
    <row r="55" spans="3:14">
      <c r="C55" s="4">
        <f>Pressure!AB55*1000000</f>
        <v>3922650.050036469</v>
      </c>
      <c r="D55" s="78">
        <f>Pressure!I55</f>
        <v>1.1621860174682886E-4</v>
      </c>
      <c r="E55" s="40">
        <f>Pressure!H55</f>
        <v>116.21860174682885</v>
      </c>
      <c r="F55" s="10">
        <f t="shared" si="1"/>
        <v>4.5</v>
      </c>
      <c r="G55" s="4">
        <f t="shared" si="0"/>
        <v>166233.6650327743</v>
      </c>
      <c r="H55" s="42">
        <f t="shared" si="2"/>
        <v>6.5819465777608031</v>
      </c>
      <c r="I55" s="10">
        <f t="shared" si="3"/>
        <v>1.1696862016393166</v>
      </c>
      <c r="J55" s="4">
        <f t="shared" si="4"/>
        <v>533.24228169459684</v>
      </c>
      <c r="K55" s="4">
        <f t="shared" si="5"/>
        <v>119.87821628852049</v>
      </c>
      <c r="L55" s="42">
        <f>Pressure!Q55</f>
        <v>5.1760636472953467E-2</v>
      </c>
      <c r="M55" s="10">
        <f t="shared" si="8"/>
        <v>0.90061907491695292</v>
      </c>
      <c r="N55" s="10">
        <f t="shared" si="7"/>
        <v>2.5992897854448858</v>
      </c>
    </row>
    <row r="56" spans="3:14">
      <c r="C56" s="4">
        <f>Pressure!AB56*1000000</f>
        <v>3928600.7461251086</v>
      </c>
      <c r="D56" s="78">
        <f>Pressure!I56</f>
        <v>1.1621860174682886E-4</v>
      </c>
      <c r="E56" s="40">
        <f>Pressure!H56</f>
        <v>116.21860174682885</v>
      </c>
      <c r="F56" s="10">
        <f t="shared" si="1"/>
        <v>4.5</v>
      </c>
      <c r="G56" s="4">
        <f t="shared" si="0"/>
        <v>166485.84302665413</v>
      </c>
      <c r="H56" s="42">
        <f t="shared" si="2"/>
        <v>6.5896661366345324</v>
      </c>
      <c r="I56" s="10">
        <f t="shared" si="3"/>
        <v>1.1698617044993418</v>
      </c>
      <c r="J56" s="4">
        <f t="shared" si="4"/>
        <v>534.13134560370816</v>
      </c>
      <c r="K56" s="4">
        <f t="shared" si="5"/>
        <v>120.07808677750734</v>
      </c>
      <c r="L56" s="42">
        <f>Pressure!Q56</f>
        <v>5.3450200000245668E-2</v>
      </c>
      <c r="M56" s="10">
        <f t="shared" si="8"/>
        <v>0.90169777533839779</v>
      </c>
      <c r="N56" s="10">
        <f t="shared" si="7"/>
        <v>2.5992897854448858</v>
      </c>
    </row>
    <row r="57" spans="3:14">
      <c r="C57" s="4">
        <f>Pressure!AB57*1000000</f>
        <v>3934360.6873351322</v>
      </c>
      <c r="D57" s="78">
        <f>Pressure!I57</f>
        <v>1.1621860174682886E-4</v>
      </c>
      <c r="E57" s="40">
        <f>Pressure!H57</f>
        <v>116.21860174682885</v>
      </c>
      <c r="F57" s="10">
        <f t="shared" si="1"/>
        <v>4.5</v>
      </c>
      <c r="G57" s="4">
        <f t="shared" si="0"/>
        <v>166729.93722968063</v>
      </c>
      <c r="H57" s="42">
        <f t="shared" si="2"/>
        <v>6.5971362426380713</v>
      </c>
      <c r="I57" s="10">
        <f t="shared" si="3"/>
        <v>1.1700310758191024</v>
      </c>
      <c r="J57" s="4">
        <f t="shared" si="4"/>
        <v>534.99190977505134</v>
      </c>
      <c r="K57" s="4">
        <f t="shared" si="5"/>
        <v>120.27155023943423</v>
      </c>
      <c r="L57" s="42">
        <f>Pressure!Q57</f>
        <v>5.5138946720993627E-2</v>
      </c>
      <c r="M57" s="10">
        <f t="shared" si="8"/>
        <v>0.90273919579813156</v>
      </c>
      <c r="N57" s="10">
        <f t="shared" si="7"/>
        <v>2.5992897854448858</v>
      </c>
    </row>
    <row r="58" spans="3:14">
      <c r="C58" s="4">
        <f>Pressure!AB58*1000000</f>
        <v>3939967.6569343726</v>
      </c>
      <c r="D58" s="78">
        <f>Pressure!I58</f>
        <v>1.1621860174682886E-4</v>
      </c>
      <c r="E58" s="40">
        <f>Pressure!H58</f>
        <v>116.21860174682885</v>
      </c>
      <c r="F58" s="10">
        <f t="shared" si="1"/>
        <v>4.5</v>
      </c>
      <c r="G58" s="4">
        <f t="shared" si="0"/>
        <v>166967.54881733688</v>
      </c>
      <c r="H58" s="42">
        <f t="shared" si="2"/>
        <v>6.6044060766287691</v>
      </c>
      <c r="I58" s="10">
        <f t="shared" si="3"/>
        <v>1.1701954733385587</v>
      </c>
      <c r="J58" s="4">
        <f t="shared" si="4"/>
        <v>535.82961921877256</v>
      </c>
      <c r="K58" s="4">
        <f t="shared" si="5"/>
        <v>120.45987572923262</v>
      </c>
      <c r="L58" s="42">
        <f>Pressure!Q58</f>
        <v>5.6826904371439967E-2</v>
      </c>
      <c r="M58" s="10">
        <f t="shared" si="8"/>
        <v>0.90375069606388592</v>
      </c>
      <c r="N58" s="10">
        <f t="shared" si="7"/>
        <v>2.5992897854448858</v>
      </c>
    </row>
    <row r="59" spans="3:14">
      <c r="C59" s="4">
        <f>Pressure!AB59*1000000</f>
        <v>3945451.4242770523</v>
      </c>
      <c r="D59" s="78">
        <f>Pressure!I59</f>
        <v>1.1621860174682886E-4</v>
      </c>
      <c r="E59" s="40">
        <f>Pressure!H59</f>
        <v>116.21860174682885</v>
      </c>
      <c r="F59" s="10">
        <f t="shared" si="1"/>
        <v>4.5</v>
      </c>
      <c r="G59" s="4">
        <f t="shared" si="0"/>
        <v>167199.93935228972</v>
      </c>
      <c r="H59" s="42">
        <f t="shared" si="2"/>
        <v>6.611514377250221</v>
      </c>
      <c r="I59" s="10">
        <f t="shared" si="3"/>
        <v>1.170355806571945</v>
      </c>
      <c r="J59" s="4">
        <f t="shared" si="4"/>
        <v>536.64892162604008</v>
      </c>
      <c r="K59" s="4">
        <f t="shared" si="5"/>
        <v>120.64406313251204</v>
      </c>
      <c r="L59" s="42">
        <f>Pressure!Q59</f>
        <v>5.8514095369776566E-2</v>
      </c>
      <c r="M59" s="10">
        <f t="shared" si="8"/>
        <v>0.90473807001126927</v>
      </c>
      <c r="N59" s="10">
        <f t="shared" si="7"/>
        <v>2.5992897854448858</v>
      </c>
    </row>
    <row r="60" spans="3:14">
      <c r="C60" s="4">
        <f>Pressure!AB60*1000000</f>
        <v>3950835.4603280309</v>
      </c>
      <c r="D60" s="78">
        <f>Pressure!I60</f>
        <v>1.1621860174682886E-4</v>
      </c>
      <c r="E60" s="40">
        <f>Pressure!H60</f>
        <v>116.21860174682885</v>
      </c>
      <c r="F60" s="10">
        <f t="shared" si="1"/>
        <v>4.5</v>
      </c>
      <c r="G60" s="4">
        <f t="shared" si="0"/>
        <v>167428.10348470177</v>
      </c>
      <c r="H60" s="42">
        <f t="shared" si="2"/>
        <v>6.6184916798109201</v>
      </c>
      <c r="I60" s="10">
        <f t="shared" si="3"/>
        <v>1.1705127908654802</v>
      </c>
      <c r="J60" s="4">
        <f t="shared" si="4"/>
        <v>537.45332367698961</v>
      </c>
      <c r="K60" s="4">
        <f t="shared" si="5"/>
        <v>120.82490078615837</v>
      </c>
      <c r="L60" s="42">
        <f>Pressure!Q60</f>
        <v>6.0200537952397715E-2</v>
      </c>
      <c r="M60" s="10">
        <f t="shared" si="8"/>
        <v>0.90570588228400806</v>
      </c>
      <c r="N60" s="10">
        <f t="shared" si="7"/>
        <v>2.5992897854448858</v>
      </c>
    </row>
    <row r="61" spans="3:14">
      <c r="C61" s="4">
        <f>Pressure!AB61*1000000</f>
        <v>3956138.2822538409</v>
      </c>
      <c r="D61" s="78">
        <f>Pressure!I61</f>
        <v>1.1621860174682886E-4</v>
      </c>
      <c r="E61" s="40">
        <f>Pressure!H61</f>
        <v>116.21860174682885</v>
      </c>
      <c r="F61" s="10">
        <f t="shared" si="1"/>
        <v>4.5</v>
      </c>
      <c r="G61" s="4">
        <f t="shared" si="0"/>
        <v>167652.82593317394</v>
      </c>
      <c r="H61" s="42">
        <f t="shared" si="2"/>
        <v>6.6253620700504472</v>
      </c>
      <c r="I61" s="10">
        <f t="shared" si="3"/>
        <v>1.1706669894987305</v>
      </c>
      <c r="J61" s="4">
        <f t="shared" si="4"/>
        <v>538.24559192938489</v>
      </c>
      <c r="K61" s="4">
        <f t="shared" si="5"/>
        <v>121.00301064012071</v>
      </c>
      <c r="L61" s="42">
        <f>Pressure!Q61</f>
        <v>6.1886247064120714E-2</v>
      </c>
      <c r="M61" s="10">
        <f t="shared" si="8"/>
        <v>0.90665773175410769</v>
      </c>
      <c r="N61" s="10">
        <f t="shared" si="7"/>
        <v>2.5992897854448858</v>
      </c>
    </row>
    <row r="62" spans="3:14">
      <c r="C62" s="4">
        <f>Pressure!AB62*1000000</f>
        <v>3961374.5081514814</v>
      </c>
      <c r="D62" s="78">
        <f>Pressure!I62</f>
        <v>1.1621860174682886E-4</v>
      </c>
      <c r="E62" s="40">
        <f>Pressure!H62</f>
        <v>116.21860174682885</v>
      </c>
      <c r="F62" s="10">
        <f t="shared" si="1"/>
        <v>4.5</v>
      </c>
      <c r="G62" s="4">
        <f t="shared" si="0"/>
        <v>167874.72618193465</v>
      </c>
      <c r="H62" s="42">
        <f t="shared" si="2"/>
        <v>6.6321445591364627</v>
      </c>
      <c r="I62" s="10">
        <f t="shared" si="3"/>
        <v>1.1708188465266833</v>
      </c>
      <c r="J62" s="4">
        <f t="shared" si="4"/>
        <v>539.02791040040097</v>
      </c>
      <c r="K62" s="4">
        <f t="shared" si="5"/>
        <v>121.17888368337776</v>
      </c>
      <c r="L62" s="42">
        <f>Pressure!Q62</f>
        <v>6.3571235056382638E-2</v>
      </c>
      <c r="M62" s="10">
        <f t="shared" si="8"/>
        <v>0.90759645790381871</v>
      </c>
      <c r="N62" s="10">
        <f t="shared" si="7"/>
        <v>2.5992897854448858</v>
      </c>
    </row>
    <row r="63" spans="3:14">
      <c r="C63" s="4">
        <f>Pressure!AB63*1000000</f>
        <v>3966555.6850560741</v>
      </c>
      <c r="D63" s="78">
        <f>Pressure!I63</f>
        <v>1.1621860174682886E-4</v>
      </c>
      <c r="E63" s="40">
        <f>Pressure!H63</f>
        <v>116.21860174682885</v>
      </c>
      <c r="F63" s="10">
        <f t="shared" si="1"/>
        <v>4.5</v>
      </c>
      <c r="G63" s="4">
        <f t="shared" si="0"/>
        <v>168094.29357006442</v>
      </c>
      <c r="H63" s="42">
        <f t="shared" si="2"/>
        <v>6.63885416261098</v>
      </c>
      <c r="I63" s="10">
        <f t="shared" si="3"/>
        <v>1.1709687124350669</v>
      </c>
      <c r="J63" s="4">
        <f t="shared" si="4"/>
        <v>539.80200427513068</v>
      </c>
      <c r="K63" s="4">
        <f t="shared" si="5"/>
        <v>121.35290775485156</v>
      </c>
      <c r="L63" s="42">
        <f>Pressure!Q63</f>
        <v>6.5255512235364299E-2</v>
      </c>
      <c r="M63" s="10">
        <f t="shared" si="8"/>
        <v>0.9085243026453651</v>
      </c>
      <c r="N63" s="10">
        <f t="shared" si="7"/>
        <v>2.5992897854448858</v>
      </c>
    </row>
    <row r="64" spans="3:14">
      <c r="C64" s="4">
        <f>Pressure!AB64*1000000</f>
        <v>3971690.9394430751</v>
      </c>
      <c r="D64" s="78">
        <f>Pressure!I64</f>
        <v>1.1621860174682886E-4</v>
      </c>
      <c r="E64" s="40">
        <f>Pressure!H64</f>
        <v>116.21860174682885</v>
      </c>
      <c r="F64" s="10">
        <f t="shared" si="1"/>
        <v>4.5</v>
      </c>
      <c r="G64" s="4">
        <f t="shared" si="0"/>
        <v>168311.91485841229</v>
      </c>
      <c r="H64" s="42">
        <f t="shared" si="2"/>
        <v>6.6455027476934561</v>
      </c>
      <c r="I64" s="10">
        <f t="shared" si="3"/>
        <v>1.1711168642063186</v>
      </c>
      <c r="J64" s="4">
        <f t="shared" si="4"/>
        <v>540.56923709488501</v>
      </c>
      <c r="K64" s="4">
        <f t="shared" si="5"/>
        <v>121.52538939231262</v>
      </c>
      <c r="L64" s="42">
        <f>Pressure!Q64</f>
        <v>6.6939087292686217E-2</v>
      </c>
      <c r="M64" s="10">
        <f t="shared" si="8"/>
        <v>0.90944303730923781</v>
      </c>
      <c r="N64" s="10">
        <f t="shared" si="7"/>
        <v>2.5992897854448858</v>
      </c>
    </row>
    <row r="65" spans="3:14">
      <c r="C65" s="4">
        <f>Pressure!AB65*1000000</f>
        <v>3976787.4886618201</v>
      </c>
      <c r="D65" s="78">
        <f>Pressure!I65</f>
        <v>1.1621860174682886E-4</v>
      </c>
      <c r="E65" s="40">
        <f>Pressure!H65</f>
        <v>116.21860174682885</v>
      </c>
      <c r="F65" s="10">
        <f t="shared" si="1"/>
        <v>4.5</v>
      </c>
      <c r="G65" s="4">
        <f t="shared" si="0"/>
        <v>168527.89590307468</v>
      </c>
      <c r="H65" s="42">
        <f t="shared" si="2"/>
        <v>6.6520996991968389</v>
      </c>
      <c r="I65" s="10">
        <f t="shared" si="3"/>
        <v>1.1712635210318729</v>
      </c>
      <c r="J65" s="4">
        <f t="shared" si="4"/>
        <v>541.33068716793548</v>
      </c>
      <c r="K65" s="4">
        <f t="shared" si="5"/>
        <v>121.6965710102818</v>
      </c>
      <c r="L65" s="42">
        <f>Pressure!Q65</f>
        <v>6.8621967644121942E-2</v>
      </c>
      <c r="M65" s="10">
        <f t="shared" si="8"/>
        <v>0.91035406238085015</v>
      </c>
      <c r="N65" s="10">
        <f t="shared" si="7"/>
        <v>2.5992897854448858</v>
      </c>
    </row>
    <row r="66" spans="3:14">
      <c r="C66" s="4">
        <f>Pressure!AB66*1000000</f>
        <v>3981851.0433055186</v>
      </c>
      <c r="D66" s="78">
        <f>Pressure!I66</f>
        <v>1.1621860174682886E-4</v>
      </c>
      <c r="E66" s="40">
        <f>Pressure!H66</f>
        <v>116.21860174682885</v>
      </c>
      <c r="F66" s="10">
        <f t="shared" si="1"/>
        <v>4.5</v>
      </c>
      <c r="G66" s="4">
        <f t="shared" si="0"/>
        <v>168742.47870699008</v>
      </c>
      <c r="H66" s="42">
        <f t="shared" si="2"/>
        <v>6.6586524432593084</v>
      </c>
      <c r="I66" s="10">
        <f t="shared" si="3"/>
        <v>1.1714088566276581</v>
      </c>
      <c r="J66" s="4">
        <f t="shared" si="4"/>
        <v>542.08720768561398</v>
      </c>
      <c r="K66" s="4">
        <f t="shared" si="5"/>
        <v>121.8666444147327</v>
      </c>
      <c r="L66" s="42">
        <f>Pressure!Q66</f>
        <v>7.0304159696187266E-2</v>
      </c>
      <c r="M66" s="10">
        <f t="shared" si="8"/>
        <v>0.91125848589399261</v>
      </c>
      <c r="N66" s="10">
        <f t="shared" si="7"/>
        <v>2.5992897854448858</v>
      </c>
    </row>
    <row r="67" spans="3:14">
      <c r="C67" s="4">
        <f>Pressure!AB67*1000000</f>
        <v>3986886.1240010108</v>
      </c>
      <c r="D67" s="78">
        <f>Pressure!I67</f>
        <v>1.1621860174682886E-4</v>
      </c>
      <c r="E67" s="40">
        <f>Pressure!H67</f>
        <v>116.21860174682885</v>
      </c>
      <c r="F67" s="10">
        <f t="shared" si="1"/>
        <v>4.5</v>
      </c>
      <c r="G67" s="4">
        <f t="shared" si="0"/>
        <v>168955.85484482316</v>
      </c>
      <c r="H67" s="42">
        <f t="shared" si="2"/>
        <v>6.6651668595531479</v>
      </c>
      <c r="I67" s="10">
        <f t="shared" si="3"/>
        <v>1.1715530088964361</v>
      </c>
      <c r="J67" s="4">
        <f t="shared" si="4"/>
        <v>542.83947405229515</v>
      </c>
      <c r="K67" s="4">
        <f t="shared" si="5"/>
        <v>122.03576144334679</v>
      </c>
      <c r="L67" s="42">
        <f>Pressure!Q67</f>
        <v>7.1985669056126259E-2</v>
      </c>
      <c r="M67" s="10">
        <f t="shared" si="8"/>
        <v>0.91215718509492361</v>
      </c>
      <c r="N67" s="10">
        <f t="shared" si="7"/>
        <v>2.5992897854448858</v>
      </c>
    </row>
    <row r="68" spans="3:14">
      <c r="C68" s="4">
        <f>Pressure!AB68*1000000</f>
        <v>3991896.310987738</v>
      </c>
      <c r="D68" s="78">
        <f>Pressure!I68</f>
        <v>1.1621860174682886E-4</v>
      </c>
      <c r="E68" s="40">
        <f>Pressure!H68</f>
        <v>116.21860174682885</v>
      </c>
      <c r="F68" s="10">
        <f t="shared" si="1"/>
        <v>4.5</v>
      </c>
      <c r="G68" s="4">
        <f t="shared" si="0"/>
        <v>169168.17603959693</v>
      </c>
      <c r="H68" s="42">
        <f t="shared" si="2"/>
        <v>6.671647605942141</v>
      </c>
      <c r="I68" s="10">
        <f t="shared" si="3"/>
        <v>1.1716960875151845</v>
      </c>
      <c r="J68" s="4">
        <f t="shared" si="4"/>
        <v>543.5880211737491</v>
      </c>
      <c r="K68" s="4">
        <f t="shared" si="5"/>
        <v>122.20404234830923</v>
      </c>
      <c r="L68" s="42">
        <f>Pressure!Q68</f>
        <v>7.3666500697435633E-2</v>
      </c>
      <c r="M68" s="10">
        <f t="shared" si="8"/>
        <v>0.91305085498221228</v>
      </c>
      <c r="N68" s="10">
        <f t="shared" si="7"/>
        <v>2.5992897854448858</v>
      </c>
    </row>
    <row r="69" spans="3:14">
      <c r="C69" s="4">
        <f>Pressure!AB69*1000000</f>
        <v>3996884.4408748969</v>
      </c>
      <c r="D69" s="78">
        <f>Pressure!I69</f>
        <v>1.1621860174682886E-4</v>
      </c>
      <c r="E69" s="40">
        <f>Pressure!H69</f>
        <v>116.21860174682885</v>
      </c>
      <c r="F69" s="10">
        <f t="shared" si="1"/>
        <v>4.5</v>
      </c>
      <c r="G69" s="4">
        <f t="shared" si="0"/>
        <v>169379.56250084759</v>
      </c>
      <c r="H69" s="42">
        <f t="shared" si="2"/>
        <v>6.6780983743551134</v>
      </c>
      <c r="I69" s="10">
        <f t="shared" si="3"/>
        <v>1.1718381798979993</v>
      </c>
      <c r="J69" s="4">
        <f t="shared" si="4"/>
        <v>544.33327285364896</v>
      </c>
      <c r="K69" s="4">
        <f t="shared" si="5"/>
        <v>122.37158240493885</v>
      </c>
      <c r="L69" s="42">
        <f>Pressure!Q69</f>
        <v>7.5346659090436793E-2</v>
      </c>
      <c r="M69" s="10">
        <f t="shared" si="8"/>
        <v>0.91394004654240801</v>
      </c>
      <c r="N69" s="10">
        <f t="shared" si="7"/>
        <v>2.5992897854448858</v>
      </c>
    </row>
    <row r="70" spans="3:14">
      <c r="C70" s="4">
        <f>Pressure!AB70*1000000</f>
        <v>4001852.7618609765</v>
      </c>
      <c r="D70" s="78">
        <f>Pressure!I70</f>
        <v>1.1621860174682886E-4</v>
      </c>
      <c r="E70" s="40">
        <f>Pressure!H70</f>
        <v>116.21860174682885</v>
      </c>
      <c r="F70" s="10">
        <f t="shared" si="1"/>
        <v>4.5</v>
      </c>
      <c r="G70" s="4">
        <f t="shared" si="0"/>
        <v>169590.10950250214</v>
      </c>
      <c r="H70" s="42">
        <f t="shared" si="2"/>
        <v>6.6845220925871578</v>
      </c>
      <c r="I70" s="10">
        <f t="shared" si="3"/>
        <v>1.1719793558861056</v>
      </c>
      <c r="J70" s="4">
        <f t="shared" si="4"/>
        <v>545.07556498415045</v>
      </c>
      <c r="K70" s="4">
        <f t="shared" si="5"/>
        <v>122.53845712516309</v>
      </c>
      <c r="L70" s="42">
        <f>Pressure!Q70</f>
        <v>7.7026148305349665E-2</v>
      </c>
      <c r="M70" s="10">
        <f t="shared" si="8"/>
        <v>0.91482519688967479</v>
      </c>
      <c r="N70" s="10">
        <f t="shared" si="7"/>
        <v>2.5992897854448858</v>
      </c>
    </row>
    <row r="71" spans="3:14">
      <c r="C71" s="4">
        <f>Pressure!AB71*1000000</f>
        <v>4006803.056261017</v>
      </c>
      <c r="D71" s="78">
        <f>Pressure!I71</f>
        <v>1.1621860174682886E-4</v>
      </c>
      <c r="E71" s="40">
        <f>Pressure!H71</f>
        <v>116.21860174682885</v>
      </c>
      <c r="F71" s="10">
        <f t="shared" si="1"/>
        <v>4.5</v>
      </c>
      <c r="G71" s="4">
        <f t="shared" si="0"/>
        <v>169799.89257532617</v>
      </c>
      <c r="H71" s="42">
        <f t="shared" si="2"/>
        <v>6.6909210835561197</v>
      </c>
      <c r="I71" s="10">
        <f t="shared" si="3"/>
        <v>1.1721196714393922</v>
      </c>
      <c r="J71" s="4">
        <f t="shared" si="4"/>
        <v>545.81516385208022</v>
      </c>
      <c r="K71" s="4">
        <f t="shared" si="5"/>
        <v>122.70472637293292</v>
      </c>
      <c r="L71" s="42">
        <f>Pressure!Q71</f>
        <v>7.8704972093716574E-2</v>
      </c>
      <c r="M71" s="10">
        <f t="shared" si="8"/>
        <v>0.91570665303958987</v>
      </c>
      <c r="N71" s="10">
        <f t="shared" si="7"/>
        <v>2.5992897854448858</v>
      </c>
    </row>
    <row r="72" spans="3:14">
      <c r="C72" s="4">
        <f>Pressure!AB72*1000000</f>
        <v>4011736.7372925193</v>
      </c>
      <c r="D72" s="78">
        <f>Pressure!I72</f>
        <v>1.1621860174682886E-4</v>
      </c>
      <c r="E72" s="40">
        <f>Pressure!H72</f>
        <v>116.21860174682885</v>
      </c>
      <c r="F72" s="10">
        <f t="shared" si="1"/>
        <v>4.5</v>
      </c>
      <c r="G72" s="4">
        <f t="shared" si="0"/>
        <v>170008.97160850724</v>
      </c>
      <c r="H72" s="42">
        <f t="shared" si="2"/>
        <v>6.6972971910696124</v>
      </c>
      <c r="I72" s="10">
        <f t="shared" si="3"/>
        <v>1.1722591715442521</v>
      </c>
      <c r="J72" s="4">
        <f t="shared" si="4"/>
        <v>546.55228059923695</v>
      </c>
      <c r="K72" s="4">
        <f t="shared" si="5"/>
        <v>122.8704376150436</v>
      </c>
      <c r="L72" s="42">
        <f>Pressure!Q72</f>
        <v>8.0383133952768498E-2</v>
      </c>
      <c r="M72" s="10">
        <f t="shared" si="8"/>
        <v>0.91658469067411097</v>
      </c>
      <c r="N72" s="10">
        <f t="shared" si="7"/>
        <v>2.5992897854448858</v>
      </c>
    </row>
    <row r="73" spans="3:14">
      <c r="C73" s="4">
        <f>Pressure!AB73*1000000</f>
        <v>4016654.9255727525</v>
      </c>
      <c r="D73" s="78">
        <f>Pressure!I73</f>
        <v>1.1621860174682886E-4</v>
      </c>
      <c r="E73" s="40">
        <f>Pressure!H73</f>
        <v>116.21860174682885</v>
      </c>
      <c r="F73" s="10">
        <f t="shared" si="1"/>
        <v>4.5</v>
      </c>
      <c r="G73" s="4">
        <f t="shared" si="0"/>
        <v>170217.39409145006</v>
      </c>
      <c r="H73" s="42">
        <f t="shared" si="2"/>
        <v>6.7036518792038269</v>
      </c>
      <c r="I73" s="10">
        <f t="shared" si="3"/>
        <v>1.17239789250562</v>
      </c>
      <c r="J73" s="4">
        <f t="shared" si="4"/>
        <v>547.28708265147361</v>
      </c>
      <c r="K73" s="4">
        <f t="shared" si="5"/>
        <v>123.03562849050708</v>
      </c>
      <c r="L73" s="42">
        <f>Pressure!Q73</f>
        <v>8.2060637176342308E-2</v>
      </c>
      <c r="M73" s="10">
        <f t="shared" si="8"/>
        <v>0.91745952896249472</v>
      </c>
      <c r="N73" s="10">
        <f t="shared" si="7"/>
        <v>2.5992897854448858</v>
      </c>
    </row>
    <row r="74" spans="3:14">
      <c r="C74" s="4">
        <f>Pressure!AB74*1000000</f>
        <v>4021558.5096225422</v>
      </c>
      <c r="D74" s="78">
        <f>Pressure!I74</f>
        <v>1.1621860174682886E-4</v>
      </c>
      <c r="E74" s="40">
        <f>Pressure!H74</f>
        <v>116.21860174682885</v>
      </c>
      <c r="F74" s="10">
        <f t="shared" si="1"/>
        <v>4.5</v>
      </c>
      <c r="G74" s="4">
        <f t="shared" si="0"/>
        <v>170425.19767779985</v>
      </c>
      <c r="H74" s="42">
        <f t="shared" si="2"/>
        <v>6.7099863108859985</v>
      </c>
      <c r="I74" s="10">
        <f t="shared" si="3"/>
        <v>1.1725358637549779</v>
      </c>
      <c r="J74" s="4">
        <f t="shared" si="4"/>
        <v>548.01970275826829</v>
      </c>
      <c r="K74" s="4">
        <f t="shared" si="5"/>
        <v>123.20032884273826</v>
      </c>
      <c r="L74" s="42">
        <f>Pressure!Q74</f>
        <v>8.3737484895187342E-2</v>
      </c>
      <c r="M74" s="10">
        <f t="shared" si="8"/>
        <v>0.91833134227490654</v>
      </c>
      <c r="N74" s="10">
        <f t="shared" si="7"/>
        <v>2.5992897854448858</v>
      </c>
    </row>
    <row r="75" spans="3:14">
      <c r="C75" s="4">
        <f>Pressure!AB75*1000000</f>
        <v>4026448.1937476988</v>
      </c>
      <c r="D75" s="78">
        <f>Pressure!I75</f>
        <v>1.1621860174682886E-4</v>
      </c>
      <c r="E75" s="40">
        <f>Pressure!H75</f>
        <v>116.21860174682885</v>
      </c>
      <c r="F75" s="10">
        <f t="shared" si="1"/>
        <v>4.5</v>
      </c>
      <c r="G75" s="4">
        <f t="shared" si="0"/>
        <v>170632.41221455665</v>
      </c>
      <c r="H75" s="42">
        <f t="shared" si="2"/>
        <v>6.7163014100681675</v>
      </c>
      <c r="I75" s="10">
        <f t="shared" si="3"/>
        <v>1.1726731092774396</v>
      </c>
      <c r="J75" s="4">
        <f t="shared" si="4"/>
        <v>548.7502461464494</v>
      </c>
      <c r="K75" s="4">
        <f t="shared" si="5"/>
        <v>123.36456232778414</v>
      </c>
      <c r="L75" s="42">
        <f>Pressure!Q75</f>
        <v>8.5413680108894455E-2</v>
      </c>
      <c r="M75" s="10">
        <f t="shared" si="8"/>
        <v>0.91920026944594124</v>
      </c>
      <c r="N75" s="10">
        <f t="shared" si="7"/>
        <v>2.5992897854448858</v>
      </c>
    </row>
    <row r="76" spans="3:14">
      <c r="C76" s="4">
        <f>Pressure!AB76*1000000</f>
        <v>4031324.5359541997</v>
      </c>
      <c r="D76" s="78">
        <f>Pressure!I76</f>
        <v>1.1621860174682886E-4</v>
      </c>
      <c r="E76" s="40">
        <f>Pressure!H76</f>
        <v>116.21860174682885</v>
      </c>
      <c r="F76" s="10">
        <f t="shared" si="1"/>
        <v>4.5</v>
      </c>
      <c r="G76" s="4">
        <f t="shared" si="0"/>
        <v>170839.06134884106</v>
      </c>
      <c r="H76" s="42">
        <f t="shared" si="2"/>
        <v>6.7225979109483873</v>
      </c>
      <c r="I76" s="10">
        <f t="shared" si="3"/>
        <v>1.1728096487389017</v>
      </c>
      <c r="J76" s="4">
        <f t="shared" si="4"/>
        <v>549.47879618491504</v>
      </c>
      <c r="K76" s="4">
        <f t="shared" si="5"/>
        <v>123.52834768780968</v>
      </c>
      <c r="L76" s="42">
        <f>Pressure!Q76</f>
        <v>8.7089225711206877E-2</v>
      </c>
      <c r="M76" s="10">
        <f t="shared" si="8"/>
        <v>0.92006642110505044</v>
      </c>
      <c r="N76" s="10">
        <f t="shared" si="7"/>
        <v>2.5992897854448858</v>
      </c>
    </row>
    <row r="77" spans="3:14">
      <c r="C77" s="4">
        <f>Pressure!AB77*1000000</f>
        <v>4036187.9779935298</v>
      </c>
      <c r="D77" s="78">
        <f>Pressure!I77</f>
        <v>1.1621860174682886E-4</v>
      </c>
      <c r="E77" s="40">
        <f>Pressure!H77</f>
        <v>116.21860174682885</v>
      </c>
      <c r="F77" s="10">
        <f t="shared" si="1"/>
        <v>4.5</v>
      </c>
      <c r="G77" s="4">
        <f t="shared" si="0"/>
        <v>171045.16380115255</v>
      </c>
      <c r="H77" s="42">
        <f t="shared" si="2"/>
        <v>6.7288763969663634</v>
      </c>
      <c r="I77" s="10">
        <f t="shared" si="3"/>
        <v>1.1729454983769794</v>
      </c>
      <c r="J77" s="4">
        <f t="shared" si="4"/>
        <v>550.20541887355785</v>
      </c>
      <c r="K77" s="4">
        <f t="shared" si="5"/>
        <v>123.6916997602531</v>
      </c>
      <c r="L77" s="42">
        <f>Pressure!Q77</f>
        <v>8.8764124510099171E-2</v>
      </c>
      <c r="M77" s="10">
        <f t="shared" si="8"/>
        <v>0.92092988548112553</v>
      </c>
      <c r="N77" s="10">
        <f t="shared" si="7"/>
        <v>2.5992897854448858</v>
      </c>
    </row>
    <row r="78" spans="3:14">
      <c r="C78" s="4">
        <f>Pressure!AB78*1000000</f>
        <v>4041038.8691820651</v>
      </c>
      <c r="D78" s="78">
        <f>Pressure!I78</f>
        <v>1.1621860174682886E-4</v>
      </c>
      <c r="E78" s="40">
        <f>Pressure!H78</f>
        <v>116.21860174682885</v>
      </c>
      <c r="F78" s="10">
        <f t="shared" si="1"/>
        <v>4.5</v>
      </c>
      <c r="G78" s="4">
        <f t="shared" si="0"/>
        <v>171250.73437478501</v>
      </c>
      <c r="H78" s="42">
        <f t="shared" si="2"/>
        <v>6.7351373317114644</v>
      </c>
      <c r="I78" s="10">
        <f t="shared" si="3"/>
        <v>1.1730806717055711</v>
      </c>
      <c r="J78" s="4">
        <f t="shared" si="4"/>
        <v>550.93016640200005</v>
      </c>
      <c r="K78" s="4">
        <f t="shared" si="5"/>
        <v>123.85463027786521</v>
      </c>
      <c r="L78" s="42">
        <f>Pressure!Q78</f>
        <v>9.0438379243717323E-2</v>
      </c>
      <c r="M78" s="10">
        <f t="shared" si="8"/>
        <v>0.92179073300149861</v>
      </c>
      <c r="N78" s="10">
        <f t="shared" si="7"/>
        <v>2.5992897854448858</v>
      </c>
    </row>
    <row r="79" spans="3:14">
      <c r="C79" s="4">
        <f>Pressure!AB79*1000000</f>
        <v>4045877.4852999221</v>
      </c>
      <c r="D79" s="78">
        <f>Pressure!I79</f>
        <v>1.1621860174682886E-4</v>
      </c>
      <c r="E79" s="40">
        <f>Pressure!H79</f>
        <v>116.21860174682885</v>
      </c>
      <c r="F79" s="10">
        <f t="shared" si="1"/>
        <v>4.5</v>
      </c>
      <c r="G79" s="4">
        <f t="shared" si="0"/>
        <v>171455.78475672018</v>
      </c>
      <c r="H79" s="42">
        <f t="shared" si="2"/>
        <v>6.7413810834402996</v>
      </c>
      <c r="I79" s="10">
        <f t="shared" si="3"/>
        <v>1.1732151800725068</v>
      </c>
      <c r="J79" s="4">
        <f t="shared" si="4"/>
        <v>551.65307997317757</v>
      </c>
      <c r="K79" s="4">
        <f t="shared" si="5"/>
        <v>124.01714850347952</v>
      </c>
      <c r="L79" s="42">
        <f>Pressure!Q79</f>
        <v>9.2111992593043007E-2</v>
      </c>
      <c r="M79" s="10">
        <f t="shared" si="8"/>
        <v>0.92264901993817339</v>
      </c>
      <c r="N79" s="10">
        <f t="shared" si="7"/>
        <v>2.5992897854448858</v>
      </c>
    </row>
    <row r="80" spans="3:14">
      <c r="C80" s="4">
        <f>Pressure!AB80*1000000</f>
        <v>4050704.0435908693</v>
      </c>
      <c r="D80" s="78">
        <f>Pressure!I80</f>
        <v>1.1621860174682886E-4</v>
      </c>
      <c r="E80" s="40">
        <f>Pressure!H80</f>
        <v>116.21860174682885</v>
      </c>
      <c r="F80" s="10">
        <f t="shared" si="1"/>
        <v>4.5</v>
      </c>
      <c r="G80" s="4">
        <f t="shared" si="0"/>
        <v>171660.32415329243</v>
      </c>
      <c r="H80" s="42">
        <f t="shared" si="2"/>
        <v>6.747607944531878</v>
      </c>
      <c r="I80" s="10">
        <f t="shared" si="3"/>
        <v>1.1733490331010827</v>
      </c>
      <c r="J80" s="4">
        <f t="shared" si="4"/>
        <v>552.37419204440164</v>
      </c>
      <c r="K80" s="4">
        <f t="shared" si="5"/>
        <v>124.17926173382529</v>
      </c>
      <c r="L80" s="42">
        <f>Pressure!Q80</f>
        <v>9.3784967191962915E-2</v>
      </c>
      <c r="M80" s="10">
        <f t="shared" si="8"/>
        <v>0.92350479130012453</v>
      </c>
      <c r="N80" s="10">
        <f t="shared" si="7"/>
        <v>2.5992897854448858</v>
      </c>
    </row>
    <row r="81" spans="3:14">
      <c r="C81" s="4">
        <f>Pressure!AB81*1000000</f>
        <v>4055518.7146799392</v>
      </c>
      <c r="D81" s="78">
        <f>Pressure!I81</f>
        <v>1.1621860174682886E-4</v>
      </c>
      <c r="E81" s="40">
        <f>Pressure!H81</f>
        <v>116.21860174682885</v>
      </c>
      <c r="F81" s="10">
        <f t="shared" si="1"/>
        <v>4.5</v>
      </c>
      <c r="G81" s="4">
        <f t="shared" si="0"/>
        <v>171864.35979523198</v>
      </c>
      <c r="H81" s="42">
        <f t="shared" si="2"/>
        <v>6.7538181469415104</v>
      </c>
      <c r="I81" s="10">
        <f t="shared" si="3"/>
        <v>1.1734822390400292</v>
      </c>
      <c r="J81" s="4">
        <f t="shared" si="4"/>
        <v>553.09352810790949</v>
      </c>
      <c r="K81" s="4">
        <f t="shared" si="5"/>
        <v>124.3409756998133</v>
      </c>
      <c r="L81" s="42">
        <f>Pressure!Q81</f>
        <v>9.5457305635281944E-2</v>
      </c>
      <c r="M81" s="10">
        <f t="shared" si="8"/>
        <v>0.92435808312947643</v>
      </c>
      <c r="N81" s="10">
        <f t="shared" si="7"/>
        <v>2.5992897854448858</v>
      </c>
    </row>
    <row r="82" spans="3:14">
      <c r="C82" s="4">
        <f>Pressure!AB82*1000000</f>
        <v>4060321.6320414869</v>
      </c>
      <c r="D82" s="78">
        <f>Pressure!I82</f>
        <v>1.1621860174682886E-4</v>
      </c>
      <c r="E82" s="40">
        <f>Pressure!H82</f>
        <v>116.21860174682885</v>
      </c>
      <c r="F82" s="10">
        <f t="shared" si="1"/>
        <v>4.5</v>
      </c>
      <c r="G82" s="4">
        <f t="shared" si="0"/>
        <v>172067.8973389015</v>
      </c>
      <c r="H82" s="42">
        <f t="shared" si="2"/>
        <v>6.7600118744756488</v>
      </c>
      <c r="I82" s="10">
        <f t="shared" si="3"/>
        <v>1.1736148050409034</v>
      </c>
      <c r="J82" s="4">
        <f t="shared" si="4"/>
        <v>553.81110810544078</v>
      </c>
      <c r="K82" s="4">
        <f t="shared" si="5"/>
        <v>124.50229488454674</v>
      </c>
      <c r="L82" s="42">
        <f>Pressure!Q82</f>
        <v>9.7129010485105263E-2</v>
      </c>
      <c r="M82" s="10">
        <f t="shared" si="8"/>
        <v>0.92520892432488722</v>
      </c>
      <c r="N82" s="10">
        <f t="shared" si="7"/>
        <v>2.5992897854448858</v>
      </c>
    </row>
    <row r="83" spans="3:14">
      <c r="C83" s="4">
        <f>Pressure!AB83*1000000</f>
        <v>4065112.8995325523</v>
      </c>
      <c r="D83" s="78">
        <f>Pressure!I83</f>
        <v>1.1621860174682886E-4</v>
      </c>
      <c r="E83" s="40">
        <f>Pressure!H83</f>
        <v>116.21860174682885</v>
      </c>
      <c r="F83" s="10">
        <f t="shared" si="1"/>
        <v>4.5</v>
      </c>
      <c r="G83" s="4">
        <f t="shared" si="0"/>
        <v>172270.9411855441</v>
      </c>
      <c r="H83" s="42">
        <f t="shared" si="2"/>
        <v>6.7661892725563337</v>
      </c>
      <c r="I83" s="10">
        <f t="shared" si="3"/>
        <v>1.1737467373782868</v>
      </c>
      <c r="J83" s="4">
        <f t="shared" si="4"/>
        <v>554.52694755375967</v>
      </c>
      <c r="K83" s="4">
        <f t="shared" si="5"/>
        <v>124.66322277634991</v>
      </c>
      <c r="L83" s="42">
        <f>Pressure!Q83</f>
        <v>9.8800084275926583E-2</v>
      </c>
      <c r="M83" s="10">
        <f t="shared" si="8"/>
        <v>0.9260573380909759</v>
      </c>
      <c r="N83" s="10">
        <f t="shared" si="7"/>
        <v>2.5992897854448858</v>
      </c>
    </row>
    <row r="84" spans="3:14">
      <c r="C84" s="4">
        <f>Pressure!AB84*1000000</f>
        <v>4069892.5973835313</v>
      </c>
      <c r="D84" s="78">
        <f>Pressure!I84</f>
        <v>1.1621860174682886E-4</v>
      </c>
      <c r="E84" s="40">
        <f>Pressure!H84</f>
        <v>116.21860174682885</v>
      </c>
      <c r="F84" s="10">
        <f t="shared" si="1"/>
        <v>4.5</v>
      </c>
      <c r="G84" s="4">
        <f t="shared" si="0"/>
        <v>172473.49473515534</v>
      </c>
      <c r="H84" s="42">
        <f t="shared" si="2"/>
        <v>6.7723504559843919</v>
      </c>
      <c r="I84" s="10">
        <f t="shared" si="3"/>
        <v>1.1738780416245038</v>
      </c>
      <c r="J84" s="4">
        <f t="shared" si="4"/>
        <v>555.24105843969005</v>
      </c>
      <c r="K84" s="4">
        <f t="shared" si="5"/>
        <v>124.82376206998113</v>
      </c>
      <c r="L84" s="42">
        <f>Pressure!Q84</f>
        <v>0.10047052951868865</v>
      </c>
      <c r="M84" s="10">
        <f t="shared" si="8"/>
        <v>0.92690334309065148</v>
      </c>
      <c r="N84" s="10">
        <f t="shared" si="7"/>
        <v>2.5992897854448858</v>
      </c>
    </row>
    <row r="85" spans="3:14">
      <c r="C85" s="4">
        <f>Pressure!AB85*1000000</f>
        <v>4074660.7869708305</v>
      </c>
      <c r="D85" s="78">
        <f>Pressure!I85</f>
        <v>1.1621860174682886E-4</v>
      </c>
      <c r="E85" s="40">
        <f>Pressure!H85</f>
        <v>116.21860174682885</v>
      </c>
      <c r="F85" s="10">
        <f t="shared" si="1"/>
        <v>4.5</v>
      </c>
      <c r="G85" s="4">
        <f t="shared" si="0"/>
        <v>172675.5605887383</v>
      </c>
      <c r="H85" s="42">
        <f t="shared" si="2"/>
        <v>6.7784955151229154</v>
      </c>
      <c r="I85" s="10">
        <f t="shared" si="3"/>
        <v>1.1740087227885112</v>
      </c>
      <c r="J85" s="4">
        <f t="shared" si="4"/>
        <v>555.95344993317622</v>
      </c>
      <c r="K85" s="4">
        <f t="shared" si="5"/>
        <v>124.98391482693589</v>
      </c>
      <c r="L85" s="42">
        <f>Pressure!Q85</f>
        <v>0.10214034870402759</v>
      </c>
      <c r="M85" s="10">
        <f t="shared" si="8"/>
        <v>0.92774695436214261</v>
      </c>
      <c r="N85" s="10">
        <f t="shared" si="7"/>
        <v>2.5992897854448858</v>
      </c>
    </row>
    <row r="86" spans="3:14">
      <c r="C86" s="4">
        <f>Pressure!AB86*1000000</f>
        <v>4079417.5146178906</v>
      </c>
      <c r="D86" s="78">
        <f>Pressure!I86</f>
        <v>1.1621860174682886E-4</v>
      </c>
      <c r="E86" s="40">
        <f>Pressure!H86</f>
        <v>116.21860174682885</v>
      </c>
      <c r="F86" s="10">
        <f t="shared" si="1"/>
        <v>4.5</v>
      </c>
      <c r="G86" s="4">
        <f t="shared" si="0"/>
        <v>172877.14070938303</v>
      </c>
      <c r="H86" s="42">
        <f t="shared" si="2"/>
        <v>6.7846245208208238</v>
      </c>
      <c r="I86" s="10">
        <f t="shared" si="3"/>
        <v>1.1741387854262761</v>
      </c>
      <c r="J86" s="4">
        <f t="shared" si="4"/>
        <v>556.66412895517283</v>
      </c>
      <c r="K86" s="4">
        <f t="shared" si="5"/>
        <v>125.14368260311426</v>
      </c>
      <c r="L86" s="42">
        <f>Pressure!Q86</f>
        <v>0.10380954430486812</v>
      </c>
      <c r="M86" s="10">
        <f t="shared" si="8"/>
        <v>0.9285881840491359</v>
      </c>
      <c r="N86" s="10">
        <f t="shared" si="7"/>
        <v>2.5992897854448858</v>
      </c>
    </row>
    <row r="87" spans="3:14">
      <c r="C87" s="4">
        <f>Pressure!AB87*1000000</f>
        <v>4084162.8146248101</v>
      </c>
      <c r="D87" s="78">
        <f>Pressure!I87</f>
        <v>1.1621860174682886E-4</v>
      </c>
      <c r="E87" s="40">
        <f>Pressure!H87</f>
        <v>116.21860174682885</v>
      </c>
      <c r="F87" s="10">
        <f t="shared" si="1"/>
        <v>4.5</v>
      </c>
      <c r="G87" s="4">
        <f t="shared" si="0"/>
        <v>173078.23655065571</v>
      </c>
      <c r="H87" s="42">
        <f t="shared" si="2"/>
        <v>6.7907375283363578</v>
      </c>
      <c r="I87" s="10">
        <f t="shared" si="3"/>
        <v>1.1742682337285792</v>
      </c>
      <c r="J87" s="4">
        <f t="shared" si="4"/>
        <v>557.37310063028701</v>
      </c>
      <c r="K87" s="4">
        <f t="shared" si="5"/>
        <v>125.30306655057935</v>
      </c>
      <c r="L87" s="42">
        <f>Pressure!Q87</f>
        <v>0.10547811877850247</v>
      </c>
      <c r="M87" s="10">
        <f t="shared" si="8"/>
        <v>0.92942704198231196</v>
      </c>
      <c r="N87" s="10">
        <f t="shared" si="7"/>
        <v>2.5992897854448858</v>
      </c>
    </row>
    <row r="88" spans="3:14">
      <c r="C88" s="4">
        <f>Pressure!AB88*1000000</f>
        <v>4088896.7116840612</v>
      </c>
      <c r="D88" s="78">
        <f>Pressure!I88</f>
        <v>1.1621860174682886E-4</v>
      </c>
      <c r="E88" s="40">
        <f>Pressure!H88</f>
        <v>116.21860174682885</v>
      </c>
      <c r="F88" s="10">
        <f t="shared" si="1"/>
        <v>4.5</v>
      </c>
      <c r="G88" s="4">
        <f t="shared" si="0"/>
        <v>173278.84915897131</v>
      </c>
      <c r="H88" s="42">
        <f t="shared" si="2"/>
        <v>6.7968345804649566</v>
      </c>
      <c r="I88" s="10">
        <f t="shared" si="3"/>
        <v>1.1743970715908885</v>
      </c>
      <c r="J88" s="4">
        <f t="shared" si="4"/>
        <v>558.08036864769804</v>
      </c>
      <c r="K88" s="4">
        <f t="shared" si="5"/>
        <v>125.46206749869566</v>
      </c>
      <c r="L88" s="42">
        <f>Pressure!Q88</f>
        <v>0.10714607456825836</v>
      </c>
      <c r="M88" s="10">
        <f t="shared" si="8"/>
        <v>0.93026353614275914</v>
      </c>
      <c r="N88" s="10">
        <f t="shared" si="7"/>
        <v>2.5992897854448858</v>
      </c>
    </row>
    <row r="89" spans="3:14">
      <c r="C89" s="4">
        <f>Pressure!AB89*1000000</f>
        <v>4093619.2228117203</v>
      </c>
      <c r="D89" s="78">
        <f>Pressure!I89</f>
        <v>1.1621860174682886E-4</v>
      </c>
      <c r="E89" s="40">
        <f>Pressure!H89</f>
        <v>116.21860174682885</v>
      </c>
      <c r="F89" s="10">
        <f t="shared" si="1"/>
        <v>4.5</v>
      </c>
      <c r="G89" s="4">
        <f t="shared" si="0"/>
        <v>173478.97925543544</v>
      </c>
      <c r="H89" s="42">
        <f t="shared" si="2"/>
        <v>6.8029157100391746</v>
      </c>
      <c r="I89" s="10">
        <f t="shared" si="3"/>
        <v>1.1745253026691156</v>
      </c>
      <c r="J89" s="4">
        <f t="shared" si="4"/>
        <v>558.78593554969348</v>
      </c>
      <c r="K89" s="4">
        <f t="shared" si="5"/>
        <v>125.62068601899499</v>
      </c>
      <c r="L89" s="42">
        <f>Pressure!Q89</f>
        <v>0.10881341410483993</v>
      </c>
      <c r="M89" s="10">
        <f t="shared" si="8"/>
        <v>0.93109767303201951</v>
      </c>
      <c r="N89" s="10">
        <f t="shared" si="7"/>
        <v>2.5992897854448858</v>
      </c>
    </row>
    <row r="90" spans="3:14">
      <c r="C90" s="4">
        <f>Pressure!AB90*1000000</f>
        <v>4098330.3588845204</v>
      </c>
      <c r="D90" s="78">
        <f>Pressure!I90</f>
        <v>1.1621860174682886E-4</v>
      </c>
      <c r="E90" s="40">
        <f>Pressure!H90</f>
        <v>116.21860174682885</v>
      </c>
      <c r="F90" s="10">
        <f t="shared" si="1"/>
        <v>4.5</v>
      </c>
      <c r="G90" s="4">
        <f t="shared" si="0"/>
        <v>173678.62730098117</v>
      </c>
      <c r="H90" s="42">
        <f t="shared" si="2"/>
        <v>6.8089809419180778</v>
      </c>
      <c r="I90" s="10">
        <f t="shared" si="3"/>
        <v>1.1746529304239239</v>
      </c>
      <c r="J90" s="4">
        <f t="shared" si="4"/>
        <v>559.48980296131197</v>
      </c>
      <c r="K90" s="4">
        <f t="shared" si="5"/>
        <v>125.77892247680229</v>
      </c>
      <c r="L90" s="42">
        <f>Pressure!Q90</f>
        <v>0.1104801398074073</v>
      </c>
      <c r="M90" s="10">
        <f t="shared" si="8"/>
        <v>0.93192945796690174</v>
      </c>
      <c r="N90" s="10">
        <f t="shared" si="7"/>
        <v>2.5992897854448858</v>
      </c>
    </row>
    <row r="91" spans="3:14">
      <c r="C91" s="4">
        <f>Pressure!AB91*1000000</f>
        <v>4103030.1258717249</v>
      </c>
      <c r="D91" s="78">
        <f>Pressure!I91</f>
        <v>1.1621860174682886E-4</v>
      </c>
      <c r="E91" s="40">
        <f>Pressure!H91</f>
        <v>116.21860174682885</v>
      </c>
      <c r="F91" s="10">
        <f t="shared" si="1"/>
        <v>4.5</v>
      </c>
      <c r="G91" s="4">
        <f t="shared" si="0"/>
        <v>173877.79354857336</v>
      </c>
      <c r="H91" s="42">
        <f t="shared" si="2"/>
        <v>6.8150302945812138</v>
      </c>
      <c r="I91" s="10">
        <f t="shared" si="3"/>
        <v>1.1747799581561811</v>
      </c>
      <c r="J91" s="4">
        <f t="shared" si="4"/>
        <v>560.19197177439139</v>
      </c>
      <c r="K91" s="4">
        <f t="shared" si="5"/>
        <v>125.9367770726117</v>
      </c>
      <c r="L91" s="42">
        <f>Pressure!Q91</f>
        <v>0.11214625408444864</v>
      </c>
      <c r="M91" s="10">
        <f t="shared" si="8"/>
        <v>0.93275889531507294</v>
      </c>
      <c r="N91" s="10">
        <f t="shared" si="7"/>
        <v>2.5992897854448858</v>
      </c>
    </row>
    <row r="92" spans="3:14">
      <c r="C92" s="4">
        <f>Pressure!AB92*1000000</f>
        <v>4107718.5258192364</v>
      </c>
      <c r="D92" s="78">
        <f>Pressure!I92</f>
        <v>1.1621860174682886E-4</v>
      </c>
      <c r="E92" s="40">
        <f>Pressure!H92</f>
        <v>116.21860174682885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174076.47808491305</v>
      </c>
      <c r="H92" s="42">
        <f t="shared" si="2"/>
        <v>6.8210637814017732</v>
      </c>
      <c r="I92" s="10">
        <f t="shared" si="3"/>
        <v>1.1749063890352465</v>
      </c>
      <c r="J92" s="4">
        <f t="shared" si="4"/>
        <v>560.89244229459985</v>
      </c>
      <c r="K92" s="4">
        <f t="shared" si="5"/>
        <v>126.09424987514048</v>
      </c>
      <c r="L92" s="42">
        <f>Pressure!Q92</f>
        <v>0.11381175933448594</v>
      </c>
      <c r="M92" s="10">
        <f t="shared" si="8"/>
        <v>0.93358598868344433</v>
      </c>
      <c r="N92" s="10">
        <f t="shared" si="7"/>
        <v>2.5992897854448858</v>
      </c>
    </row>
    <row r="93" spans="3:14">
      <c r="C93" s="4">
        <f>Pressure!AB93*1000000</f>
        <v>4112395.5576347965</v>
      </c>
      <c r="D93" s="78">
        <f>Pressure!I93</f>
        <v>1.1621860174682886E-4</v>
      </c>
      <c r="E93" s="40">
        <f>Pressure!H93</f>
        <v>116.21860174682885</v>
      </c>
      <c r="F93" s="10">
        <f t="shared" ref="F93:F156" si="10">aexit/E93</f>
        <v>4.5</v>
      </c>
      <c r="G93" s="4">
        <f t="shared" si="9"/>
        <v>174274.68086371259</v>
      </c>
      <c r="H93" s="42">
        <f t="shared" ref="H93:H156" si="11">1/(((k+1)/2)^(1/(k-1))*(patm*1000000/C93)^(1/k)*SQRT((k+1)/(k-1)*(1-(patm*1000000/C93)^((k-1)/k))))</f>
        <v>6.8270814116622418</v>
      </c>
      <c r="I93" s="10">
        <f t="shared" ref="I93:I156" si="12">etanoz*SQRT(2*k^2/(k-1)*(2/(k+1))^((k+1)/(k-1))*(1-(G93/C93)^((k-1)/k)))+(G93-patm*1000000)/C93*(aexit/E93)</f>
        <v>1.1750322261215207</v>
      </c>
      <c r="J93" s="4">
        <f t="shared" ref="J93:J156" si="13">I93*D93*C93</f>
        <v>561.5912143587484</v>
      </c>
      <c r="K93" s="4">
        <f t="shared" ref="K93:K156" si="14">J93/4.4482</f>
        <v>126.25134084770208</v>
      </c>
      <c r="L93" s="42">
        <f>Pressure!Q93</f>
        <v>0.11547665794664817</v>
      </c>
      <c r="M93" s="10">
        <f t="shared" si="8"/>
        <v>0.93441074106847533</v>
      </c>
      <c r="N93" s="10">
        <f t="shared" si="7"/>
        <v>2.5992897854448858</v>
      </c>
    </row>
    <row r="94" spans="3:14">
      <c r="C94" s="4">
        <f>Pressure!AB94*1000000</f>
        <v>4117061.2177184564</v>
      </c>
      <c r="D94" s="78">
        <f>Pressure!I94</f>
        <v>1.1621860174682886E-4</v>
      </c>
      <c r="E94" s="40">
        <f>Pressure!H94</f>
        <v>116.21860174682885</v>
      </c>
      <c r="F94" s="10">
        <f t="shared" si="10"/>
        <v>4.5</v>
      </c>
      <c r="G94" s="4">
        <f t="shared" si="9"/>
        <v>174472.40173241377</v>
      </c>
      <c r="H94" s="42">
        <f t="shared" si="11"/>
        <v>6.8330831913696901</v>
      </c>
      <c r="I94" s="10">
        <f t="shared" si="12"/>
        <v>1.1751574723845364</v>
      </c>
      <c r="J94" s="4">
        <f t="shared" si="13"/>
        <v>562.28828742898679</v>
      </c>
      <c r="K94" s="4">
        <f t="shared" si="14"/>
        <v>126.4080498693824</v>
      </c>
      <c r="L94" s="42">
        <f>Pressure!Q94</f>
        <v>0.11714095230113884</v>
      </c>
      <c r="M94" s="10">
        <f t="shared" si="8"/>
        <v>0.93523315497655701</v>
      </c>
      <c r="N94" s="10">
        <f t="shared" ref="N94:N157" si="15">N93-1/834*(me-mef)</f>
        <v>2.5992897854448858</v>
      </c>
    </row>
    <row r="95" spans="3:14">
      <c r="C95" s="4">
        <f>Pressure!AB95*1000000</f>
        <v>4121715.5004671612</v>
      </c>
      <c r="D95" s="78">
        <f>Pressure!I95</f>
        <v>1.1621860174682886E-4</v>
      </c>
      <c r="E95" s="40">
        <f>Pressure!H95</f>
        <v>116.21860174682885</v>
      </c>
      <c r="F95" s="10">
        <f t="shared" si="10"/>
        <v>4.5</v>
      </c>
      <c r="G95" s="4">
        <f t="shared" si="9"/>
        <v>174669.64045357087</v>
      </c>
      <c r="H95" s="42">
        <f t="shared" si="11"/>
        <v>6.8390691239082217</v>
      </c>
      <c r="I95" s="10">
        <f t="shared" si="12"/>
        <v>1.1752821307174321</v>
      </c>
      <c r="J95" s="4">
        <f t="shared" si="13"/>
        <v>562.98366066819017</v>
      </c>
      <c r="K95" s="4">
        <f t="shared" si="14"/>
        <v>126.56437675198735</v>
      </c>
      <c r="L95" s="42">
        <f>Pressure!Q95</f>
        <v>0.11880464476961858</v>
      </c>
      <c r="M95" s="10">
        <f t="shared" si="8"/>
        <v>0.93605323252039652</v>
      </c>
      <c r="N95" s="10">
        <f t="shared" si="15"/>
        <v>2.5992897854448858</v>
      </c>
    </row>
    <row r="96" spans="3:14">
      <c r="C96" s="4">
        <f>Pressure!AB96*1000000</f>
        <v>4126358.3986777803</v>
      </c>
      <c r="D96" s="78">
        <f>Pressure!I96</f>
        <v>1.1621860174682886E-4</v>
      </c>
      <c r="E96" s="40">
        <f>Pressure!H96</f>
        <v>116.21860174682885</v>
      </c>
      <c r="F96" s="10">
        <f t="shared" si="10"/>
        <v>4.5</v>
      </c>
      <c r="G96" s="4">
        <f t="shared" si="9"/>
        <v>174866.39672193036</v>
      </c>
      <c r="H96" s="42">
        <f t="shared" si="11"/>
        <v>6.8450392105599533</v>
      </c>
      <c r="I96" s="10">
        <f t="shared" si="12"/>
        <v>1.1754062039485196</v>
      </c>
      <c r="J96" s="4">
        <f t="shared" si="13"/>
        <v>563.67733300017494</v>
      </c>
      <c r="K96" s="4">
        <f t="shared" si="14"/>
        <v>126.72032125358008</v>
      </c>
      <c r="L96" s="42">
        <f>Pressure!Q96</f>
        <v>0.12046773771552002</v>
      </c>
      <c r="M96" s="10">
        <f t="shared" si="8"/>
        <v>0.93687097549608556</v>
      </c>
      <c r="N96" s="10">
        <f t="shared" si="15"/>
        <v>2.5992897854448858</v>
      </c>
    </row>
    <row r="97" spans="3:14">
      <c r="C97" s="4">
        <f>Pressure!AB97*1000000</f>
        <v>4130989.9038718445</v>
      </c>
      <c r="D97" s="78">
        <f>Pressure!I97</f>
        <v>1.1621860174682886E-4</v>
      </c>
      <c r="E97" s="40">
        <f>Pressure!H97</f>
        <v>116.21860174682885</v>
      </c>
      <c r="F97" s="10">
        <f t="shared" si="10"/>
        <v>4.5</v>
      </c>
      <c r="G97" s="4">
        <f t="shared" si="9"/>
        <v>175062.67017819252</v>
      </c>
      <c r="H97" s="42">
        <f t="shared" si="11"/>
        <v>6.8509934509247383</v>
      </c>
      <c r="I97" s="10">
        <f t="shared" si="12"/>
        <v>1.1755296948506044</v>
      </c>
      <c r="J97" s="4">
        <f t="shared" si="13"/>
        <v>564.36930315821485</v>
      </c>
      <c r="K97" s="4">
        <f t="shared" si="14"/>
        <v>126.87588308938781</v>
      </c>
      <c r="L97" s="42">
        <f>Pressure!Q97</f>
        <v>0.1221302334943085</v>
      </c>
      <c r="M97" s="10">
        <f t="shared" si="8"/>
        <v>0.93768638544493266</v>
      </c>
      <c r="N97" s="10">
        <f t="shared" si="15"/>
        <v>2.5992897854448858</v>
      </c>
    </row>
    <row r="98" spans="3:14">
      <c r="C98" s="4">
        <f>Pressure!AB98*1000000</f>
        <v>4135610.0065547465</v>
      </c>
      <c r="D98" s="78">
        <f>Pressure!I98</f>
        <v>1.1621860174682886E-4</v>
      </c>
      <c r="E98" s="40">
        <f>Pressure!H98</f>
        <v>116.21860174682885</v>
      </c>
      <c r="F98" s="10">
        <f t="shared" si="10"/>
        <v>4.5</v>
      </c>
      <c r="G98" s="4">
        <f t="shared" si="9"/>
        <v>175258.46041999586</v>
      </c>
      <c r="H98" s="42">
        <f t="shared" si="11"/>
        <v>6.8569318432551265</v>
      </c>
      <c r="I98" s="10">
        <f t="shared" si="12"/>
        <v>1.175652606148444</v>
      </c>
      <c r="J98" s="4">
        <f t="shared" si="13"/>
        <v>565.05956972376805</v>
      </c>
      <c r="K98" s="4">
        <f t="shared" si="14"/>
        <v>127.03106194050808</v>
      </c>
      <c r="L98" s="42">
        <f>Pressure!Q98</f>
        <v>0.12379213445369913</v>
      </c>
      <c r="M98" s="10">
        <f t="shared" si="8"/>
        <v>0.93849946370302284</v>
      </c>
      <c r="N98" s="10">
        <f t="shared" si="15"/>
        <v>2.5992897854448858</v>
      </c>
    </row>
    <row r="99" spans="3:14">
      <c r="C99" s="4">
        <f>Pressure!AB99*1000000</f>
        <v>4140218.6964233615</v>
      </c>
      <c r="D99" s="78">
        <f>Pressure!I99</f>
        <v>1.1621860174682886E-4</v>
      </c>
      <c r="E99" s="40">
        <f>Pressure!H99</f>
        <v>116.21860174682885</v>
      </c>
      <c r="F99" s="10">
        <f t="shared" si="10"/>
        <v>4.5</v>
      </c>
      <c r="G99" s="4">
        <f t="shared" si="9"/>
        <v>175453.76701071562</v>
      </c>
      <c r="H99" s="42">
        <f t="shared" si="11"/>
        <v>6.8628543847246268</v>
      </c>
      <c r="I99" s="10">
        <f t="shared" si="12"/>
        <v>1.1757749405247326</v>
      </c>
      <c r="J99" s="4">
        <f t="shared" si="13"/>
        <v>565.74813115749589</v>
      </c>
      <c r="K99" s="4">
        <f t="shared" si="14"/>
        <v>127.18585746088213</v>
      </c>
      <c r="L99" s="42">
        <f>Pressure!Q99</f>
        <v>0.12545344293383912</v>
      </c>
      <c r="M99" s="10">
        <f t="shared" si="8"/>
        <v>0.93931021144082083</v>
      </c>
      <c r="N99" s="10">
        <f t="shared" si="15"/>
        <v>2.5992897854448858</v>
      </c>
    </row>
    <row r="100" spans="3:14">
      <c r="C100" s="4">
        <f>Pressure!AB100*1000000</f>
        <v>4144815.9625354507</v>
      </c>
      <c r="D100" s="78">
        <f>Pressure!I100</f>
        <v>1.1621860174682886E-4</v>
      </c>
      <c r="E100" s="40">
        <f>Pressure!H100</f>
        <v>116.21860174682885</v>
      </c>
      <c r="F100" s="10">
        <f t="shared" si="10"/>
        <v>4.5</v>
      </c>
      <c r="G100" s="4">
        <f t="shared" si="9"/>
        <v>175648.58948664268</v>
      </c>
      <c r="H100" s="42">
        <f t="shared" si="11"/>
        <v>6.8687610716465359</v>
      </c>
      <c r="I100" s="10">
        <f t="shared" si="12"/>
        <v>1.1758967006249978</v>
      </c>
      <c r="J100" s="4">
        <f t="shared" si="13"/>
        <v>566.43498582457289</v>
      </c>
      <c r="K100" s="4">
        <f t="shared" si="14"/>
        <v>127.34026928298478</v>
      </c>
      <c r="L100" s="42">
        <f>Pressure!Q100</f>
        <v>0.12711416126746208</v>
      </c>
      <c r="M100" s="10">
        <f t="shared" si="8"/>
        <v>0.94011862969525972</v>
      </c>
      <c r="N100" s="10">
        <f t="shared" si="15"/>
        <v>2.5992897854448858</v>
      </c>
    </row>
    <row r="101" spans="3:14">
      <c r="C101" s="4">
        <f>Pressure!AB101*1000000</f>
        <v>4149401.7934419862</v>
      </c>
      <c r="D101" s="78">
        <f>Pressure!I101</f>
        <v>1.1621860174682886E-4</v>
      </c>
      <c r="E101" s="40">
        <f>Pressure!H101</f>
        <v>116.21860174682885</v>
      </c>
      <c r="F101" s="10">
        <f t="shared" si="10"/>
        <v>4.5</v>
      </c>
      <c r="G101" s="4">
        <f t="shared" si="9"/>
        <v>175842.92736259135</v>
      </c>
      <c r="H101" s="42">
        <f t="shared" si="11"/>
        <v>6.8746518996448707</v>
      </c>
      <c r="I101" s="10">
        <f t="shared" si="12"/>
        <v>1.176017889061451</v>
      </c>
      <c r="J101" s="4">
        <f t="shared" si="13"/>
        <v>567.12013201445677</v>
      </c>
      <c r="K101" s="4">
        <f t="shared" si="14"/>
        <v>127.49429702226895</v>
      </c>
      <c r="L101" s="42">
        <f>Pressure!Q101</f>
        <v>0.1287742917800197</v>
      </c>
      <c r="M101" s="10">
        <f t="shared" si="8"/>
        <v>0.94092471939520916</v>
      </c>
      <c r="N101" s="10">
        <f t="shared" si="15"/>
        <v>2.5992897854448858</v>
      </c>
    </row>
    <row r="102" spans="3:14">
      <c r="C102" s="4">
        <f>Pressure!AB102*1000000</f>
        <v>4153976.1772966585</v>
      </c>
      <c r="D102" s="78">
        <f>Pressure!I102</f>
        <v>1.1621860174682886E-4</v>
      </c>
      <c r="E102" s="40">
        <f>Pressure!H102</f>
        <v>116.21860174682885</v>
      </c>
      <c r="F102" s="10">
        <f t="shared" si="10"/>
        <v>4.5</v>
      </c>
      <c r="G102" s="4">
        <f t="shared" si="9"/>
        <v>176036.78013653986</v>
      </c>
      <c r="H102" s="42">
        <f t="shared" si="11"/>
        <v>6.8805268637958008</v>
      </c>
      <c r="I102" s="10">
        <f t="shared" si="12"/>
        <v>1.1761385084161875</v>
      </c>
      <c r="J102" s="4">
        <f t="shared" si="13"/>
        <v>567.80356795724913</v>
      </c>
      <c r="K102" s="4">
        <f t="shared" si="14"/>
        <v>127.64794028084374</v>
      </c>
      <c r="L102" s="42">
        <f>Pressure!Q102</f>
        <v>0.1304338367897955</v>
      </c>
      <c r="M102" s="10">
        <f t="shared" si="8"/>
        <v>0.94172848138216791</v>
      </c>
      <c r="N102" s="10">
        <f t="shared" si="15"/>
        <v>2.5992897854448858</v>
      </c>
    </row>
    <row r="103" spans="3:14">
      <c r="C103" s="4">
        <f>Pressure!AB103*1000000</f>
        <v>4158539.1019418729</v>
      </c>
      <c r="D103" s="78">
        <f>Pressure!I103</f>
        <v>1.1621860174682886E-4</v>
      </c>
      <c r="E103" s="40">
        <f>Pressure!H103</f>
        <v>116.21860174682885</v>
      </c>
      <c r="F103" s="10">
        <f t="shared" si="10"/>
        <v>4.5</v>
      </c>
      <c r="G103" s="4">
        <f t="shared" si="9"/>
        <v>176230.14729327496</v>
      </c>
      <c r="H103" s="42">
        <f t="shared" si="11"/>
        <v>6.8863859587386971</v>
      </c>
      <c r="I103" s="10">
        <f t="shared" si="12"/>
        <v>1.1762585612437246</v>
      </c>
      <c r="J103" s="4">
        <f t="shared" si="13"/>
        <v>568.48529183654432</v>
      </c>
      <c r="K103" s="4">
        <f t="shared" si="14"/>
        <v>127.80119865036292</v>
      </c>
      <c r="L103" s="42">
        <f>Pressure!Q103</f>
        <v>0.13209279860800388</v>
      </c>
      <c r="M103" s="10">
        <f t="shared" si="8"/>
        <v>0.94252991642671735</v>
      </c>
      <c r="N103" s="10">
        <f t="shared" si="15"/>
        <v>2.5992897854448858</v>
      </c>
    </row>
    <row r="104" spans="3:14">
      <c r="C104" s="4">
        <f>Pressure!AB104*1000000</f>
        <v>4163090.5549792345</v>
      </c>
      <c r="D104" s="78">
        <f>Pressure!I104</f>
        <v>1.1621860174682886E-4</v>
      </c>
      <c r="E104" s="40">
        <f>Pressure!H104</f>
        <v>116.21860174682885</v>
      </c>
      <c r="F104" s="10">
        <f t="shared" si="10"/>
        <v>4.5</v>
      </c>
      <c r="G104" s="4">
        <f t="shared" si="9"/>
        <v>176423.02830737873</v>
      </c>
      <c r="H104" s="42">
        <f t="shared" si="11"/>
        <v>6.8922291787671464</v>
      </c>
      <c r="I104" s="10">
        <f t="shared" si="12"/>
        <v>1.1763780500731009</v>
      </c>
      <c r="J104" s="4">
        <f t="shared" si="13"/>
        <v>569.16530179996005</v>
      </c>
      <c r="K104" s="4">
        <f t="shared" si="14"/>
        <v>127.95407171439236</v>
      </c>
      <c r="L104" s="42">
        <f>Pressure!Q104</f>
        <v>0.13375117953887744</v>
      </c>
      <c r="M104" s="10">
        <f t="shared" ref="M104:M167" si="16">(J104+J103)/2*(L104-L103)</f>
        <v>0.94332902524188189</v>
      </c>
      <c r="N104" s="10">
        <f t="shared" si="15"/>
        <v>2.5992897854448858</v>
      </c>
    </row>
    <row r="105" spans="3:14">
      <c r="C105" s="4">
        <f>Pressure!AB105*1000000</f>
        <v>4167630.5238249665</v>
      </c>
      <c r="D105" s="78">
        <f>Pressure!I105</f>
        <v>1.1621860174682886E-4</v>
      </c>
      <c r="E105" s="40">
        <f>Pressure!H105</f>
        <v>116.21860174682885</v>
      </c>
      <c r="F105" s="10">
        <f t="shared" si="10"/>
        <v>4.5</v>
      </c>
      <c r="G105" s="4">
        <f t="shared" si="9"/>
        <v>176615.42264557711</v>
      </c>
      <c r="H105" s="42">
        <f t="shared" si="11"/>
        <v>6.8980565179005131</v>
      </c>
      <c r="I105" s="10">
        <f t="shared" si="12"/>
        <v>1.1764969774095524</v>
      </c>
      <c r="J105" s="4">
        <f t="shared" si="13"/>
        <v>569.84359596741649</v>
      </c>
      <c r="K105" s="4">
        <f t="shared" si="14"/>
        <v>128.10655905027124</v>
      </c>
      <c r="L105" s="42">
        <f>Pressure!Q105</f>
        <v>0.13540898187974479</v>
      </c>
      <c r="M105" s="10">
        <f t="shared" si="16"/>
        <v>0.94412580849374739</v>
      </c>
      <c r="N105" s="10">
        <f t="shared" si="15"/>
        <v>2.5992897854448858</v>
      </c>
    </row>
    <row r="106" spans="3:14">
      <c r="C106" s="4">
        <f>Pressure!AB106*1000000</f>
        <v>4172158.9957561828</v>
      </c>
      <c r="D106" s="78">
        <f>Pressure!I106</f>
        <v>1.1621860174682886E-4</v>
      </c>
      <c r="E106" s="40">
        <f>Pressure!H106</f>
        <v>116.21860174682885</v>
      </c>
      <c r="F106" s="10">
        <f t="shared" si="10"/>
        <v>4.5</v>
      </c>
      <c r="G106" s="4">
        <f t="shared" si="9"/>
        <v>176807.32976870096</v>
      </c>
      <c r="H106" s="42">
        <f t="shared" si="11"/>
        <v>6.9038679699436836</v>
      </c>
      <c r="I106" s="10">
        <f t="shared" si="12"/>
        <v>1.1766153457359301</v>
      </c>
      <c r="J106" s="4">
        <f t="shared" si="13"/>
        <v>570.52017243805051</v>
      </c>
      <c r="K106" s="4">
        <f t="shared" si="14"/>
        <v>128.25866023066646</v>
      </c>
      <c r="L106" s="42">
        <f>Pressure!Q106</f>
        <v>0.13706620792110086</v>
      </c>
      <c r="M106" s="10">
        <f t="shared" si="16"/>
        <v>0.94492026681024066</v>
      </c>
      <c r="N106" s="10">
        <f t="shared" si="15"/>
        <v>2.5992897854448858</v>
      </c>
    </row>
    <row r="107" spans="3:14">
      <c r="C107" s="4">
        <f>Pressure!AB107*1000000</f>
        <v>4176675.9579469212</v>
      </c>
      <c r="D107" s="78">
        <f>Pressure!I107</f>
        <v>1.1621860174682886E-4</v>
      </c>
      <c r="E107" s="40">
        <f>Pressure!H107</f>
        <v>116.21860174682885</v>
      </c>
      <c r="F107" s="10">
        <f t="shared" si="10"/>
        <v>4.5</v>
      </c>
      <c r="G107" s="4">
        <f t="shared" si="9"/>
        <v>176998.74913321296</v>
      </c>
      <c r="H107" s="42">
        <f t="shared" si="11"/>
        <v>6.909663528533593</v>
      </c>
      <c r="I107" s="10">
        <f t="shared" si="12"/>
        <v>1.1767331575138309</v>
      </c>
      <c r="J107" s="4">
        <f t="shared" si="13"/>
        <v>571.19502929559906</v>
      </c>
      <c r="K107" s="4">
        <f t="shared" si="14"/>
        <v>128.41037482478285</v>
      </c>
      <c r="L107" s="42">
        <f>Pressure!Q107</f>
        <v>0.13872285994667075</v>
      </c>
      <c r="M107" s="10">
        <f t="shared" si="16"/>
        <v>0.9457124007879919</v>
      </c>
      <c r="N107" s="10">
        <f t="shared" si="15"/>
        <v>2.5992897854448858</v>
      </c>
    </row>
    <row r="108" spans="3:14">
      <c r="C108" s="4">
        <f>Pressure!AB108*1000000</f>
        <v>4181181.3974975836</v>
      </c>
      <c r="D108" s="78">
        <f>Pressure!I108</f>
        <v>1.1621860174682886E-4</v>
      </c>
      <c r="E108" s="40">
        <f>Pressure!H108</f>
        <v>116.21860174682885</v>
      </c>
      <c r="F108" s="10">
        <f t="shared" si="10"/>
        <v>4.5</v>
      </c>
      <c r="G108" s="4">
        <f t="shared" si="9"/>
        <v>177189.68019245524</v>
      </c>
      <c r="H108" s="42">
        <f t="shared" si="11"/>
        <v>6.9154431871772424</v>
      </c>
      <c r="I108" s="10">
        <f t="shared" si="12"/>
        <v>1.1768504151845436</v>
      </c>
      <c r="J108" s="4">
        <f t="shared" si="13"/>
        <v>571.86816461279716</v>
      </c>
      <c r="K108" s="4">
        <f t="shared" si="14"/>
        <v>128.5617023993519</v>
      </c>
      <c r="L108" s="42">
        <f>Pressure!Q108</f>
        <v>0.14037894023346856</v>
      </c>
      <c r="M108" s="10">
        <f t="shared" si="16"/>
        <v>0.94650221099791987</v>
      </c>
      <c r="N108" s="10">
        <f t="shared" si="15"/>
        <v>2.5992897854448858</v>
      </c>
    </row>
    <row r="109" spans="3:14">
      <c r="C109" s="4">
        <f>Pressure!AB109*1000000</f>
        <v>4185675.3014584766</v>
      </c>
      <c r="D109" s="78">
        <f>Pressure!I109</f>
        <v>1.1621860174682886E-4</v>
      </c>
      <c r="E109" s="40">
        <f>Pressure!H109</f>
        <v>116.21860174682885</v>
      </c>
      <c r="F109" s="10">
        <f t="shared" si="10"/>
        <v>4.5</v>
      </c>
      <c r="G109" s="4">
        <f t="shared" si="9"/>
        <v>177380.12239764701</v>
      </c>
      <c r="H109" s="42">
        <f t="shared" si="11"/>
        <v>6.9212069392820963</v>
      </c>
      <c r="I109" s="10">
        <f t="shared" si="12"/>
        <v>1.1769671211698292</v>
      </c>
      <c r="J109" s="4">
        <f t="shared" si="13"/>
        <v>572.53957645489584</v>
      </c>
      <c r="K109" s="4">
        <f t="shared" si="14"/>
        <v>128.71264251942264</v>
      </c>
      <c r="L109" s="42">
        <f>Pressure!Q109</f>
        <v>0.14203445105185222</v>
      </c>
      <c r="M109" s="10">
        <f t="shared" si="16"/>
        <v>0.94728969798978913</v>
      </c>
      <c r="N109" s="10">
        <f t="shared" si="15"/>
        <v>2.5992897854448858</v>
      </c>
    </row>
    <row r="110" spans="3:14">
      <c r="C110" s="4">
        <f>Pressure!AB110*1000000</f>
        <v>4190157.6568489023</v>
      </c>
      <c r="D110" s="78">
        <f>Pressure!I110</f>
        <v>1.1621860174682886E-4</v>
      </c>
      <c r="E110" s="40">
        <f>Pressure!H110</f>
        <v>116.21860174682885</v>
      </c>
      <c r="F110" s="10">
        <f t="shared" si="10"/>
        <v>4.5</v>
      </c>
      <c r="G110" s="4">
        <f t="shared" si="9"/>
        <v>177570.07519869358</v>
      </c>
      <c r="H110" s="42">
        <f t="shared" si="11"/>
        <v>6.9269547781807619</v>
      </c>
      <c r="I110" s="10">
        <f t="shared" si="12"/>
        <v>1.1770832778725766</v>
      </c>
      <c r="J110" s="4">
        <f t="shared" si="13"/>
        <v>573.20926288251326</v>
      </c>
      <c r="K110" s="4">
        <f t="shared" si="14"/>
        <v>128.86319474900259</v>
      </c>
      <c r="L110" s="42">
        <f>Pressure!Q110</f>
        <v>0.14368939466557498</v>
      </c>
      <c r="M110" s="10">
        <f t="shared" si="16"/>
        <v>0.94807486229585447</v>
      </c>
      <c r="N110" s="10">
        <f t="shared" si="15"/>
        <v>2.5992897854448858</v>
      </c>
    </row>
    <row r="111" spans="3:14">
      <c r="C111" s="4">
        <f>Pressure!AB111*1000000</f>
        <v>4194628.4506731806</v>
      </c>
      <c r="D111" s="78">
        <f>Pressure!I111</f>
        <v>1.1621860174682886E-4</v>
      </c>
      <c r="E111" s="40">
        <f>Pressure!H111</f>
        <v>116.21860174682885</v>
      </c>
      <c r="F111" s="10">
        <f t="shared" si="10"/>
        <v>4.5</v>
      </c>
      <c r="G111" s="4">
        <f t="shared" si="9"/>
        <v>177759.53804486533</v>
      </c>
      <c r="H111" s="42">
        <f t="shared" si="11"/>
        <v>6.9326866971516745</v>
      </c>
      <c r="I111" s="10">
        <f t="shared" si="12"/>
        <v>1.1771988876773718</v>
      </c>
      <c r="J111" s="4">
        <f t="shared" si="13"/>
        <v>573.87722195402944</v>
      </c>
      <c r="K111" s="4">
        <f t="shared" si="14"/>
        <v>129.01335865159604</v>
      </c>
      <c r="L111" s="42">
        <f>Pressure!Q111</f>
        <v>0.14534377333183401</v>
      </c>
      <c r="M111" s="10">
        <f t="shared" si="16"/>
        <v>0.94885770443382045</v>
      </c>
      <c r="N111" s="10">
        <f t="shared" si="15"/>
        <v>2.5992897854448858</v>
      </c>
    </row>
    <row r="112" spans="3:14">
      <c r="C112" s="4">
        <f>Pressure!AB112*1000000</f>
        <v>4199087.6699326057</v>
      </c>
      <c r="D112" s="78">
        <f>Pressure!I112</f>
        <v>1.1621860174682886E-4</v>
      </c>
      <c r="E112" s="40">
        <f>Pressure!H112</f>
        <v>116.21860174682885</v>
      </c>
      <c r="F112" s="10">
        <f t="shared" si="10"/>
        <v>4.5</v>
      </c>
      <c r="G112" s="4">
        <f t="shared" si="9"/>
        <v>177948.51038530443</v>
      </c>
      <c r="H112" s="42">
        <f t="shared" si="11"/>
        <v>6.9384026894345592</v>
      </c>
      <c r="I112" s="10">
        <f t="shared" si="12"/>
        <v>1.1773139529509538</v>
      </c>
      <c r="J112" s="4">
        <f t="shared" si="13"/>
        <v>574.54345172737271</v>
      </c>
      <c r="K112" s="4">
        <f t="shared" si="14"/>
        <v>129.1631337906058</v>
      </c>
      <c r="L112" s="42">
        <f>Pressure!Q112</f>
        <v>0.14699758930131676</v>
      </c>
      <c r="M112" s="10">
        <f t="shared" si="16"/>
        <v>0.94963822490921879</v>
      </c>
      <c r="N112" s="10">
        <f t="shared" si="15"/>
        <v>2.5992897854448858</v>
      </c>
    </row>
    <row r="113" spans="3:14">
      <c r="C113" s="4">
        <f>Pressure!AB113*1000000</f>
        <v>4203535.3016346572</v>
      </c>
      <c r="D113" s="78">
        <f>Pressure!I113</f>
        <v>1.1621860174682886E-4</v>
      </c>
      <c r="E113" s="40">
        <f>Pressure!H113</f>
        <v>116.21860174682885</v>
      </c>
      <c r="F113" s="10">
        <f t="shared" si="10"/>
        <v>4.5</v>
      </c>
      <c r="G113" s="4">
        <f t="shared" si="9"/>
        <v>178136.99166941518</v>
      </c>
      <c r="H113" s="42">
        <f t="shared" si="11"/>
        <v>6.9441027482423694</v>
      </c>
      <c r="I113" s="10">
        <f t="shared" si="12"/>
        <v>1.1774284760425946</v>
      </c>
      <c r="J113" s="4">
        <f t="shared" si="13"/>
        <v>575.20795026139501</v>
      </c>
      <c r="K113" s="4">
        <f t="shared" si="14"/>
        <v>129.31251972964233</v>
      </c>
      <c r="L113" s="42">
        <f>Pressure!Q113</f>
        <v>0.1486508448182455</v>
      </c>
      <c r="M113" s="10">
        <f t="shared" si="16"/>
        <v>0.95041642421724304</v>
      </c>
      <c r="N113" s="10">
        <f t="shared" si="15"/>
        <v>2.5992897854448858</v>
      </c>
    </row>
    <row r="114" spans="3:14">
      <c r="C114" s="4">
        <f>Pressure!AB114*1000000</f>
        <v>4207971.3328032214</v>
      </c>
      <c r="D114" s="78">
        <f>Pressure!I114</f>
        <v>1.1621860174682886E-4</v>
      </c>
      <c r="E114" s="40">
        <f>Pressure!H114</f>
        <v>116.21860174682885</v>
      </c>
      <c r="F114" s="10">
        <f t="shared" si="10"/>
        <v>4.5</v>
      </c>
      <c r="G114" s="4">
        <f t="shared" si="9"/>
        <v>178324.98134729714</v>
      </c>
      <c r="H114" s="42">
        <f t="shared" si="11"/>
        <v>6.9497868667744784</v>
      </c>
      <c r="I114" s="10">
        <f t="shared" si="12"/>
        <v>1.1775424592845025</v>
      </c>
      <c r="J114" s="4">
        <f t="shared" si="13"/>
        <v>575.8707156173997</v>
      </c>
      <c r="K114" s="4">
        <f t="shared" si="14"/>
        <v>129.46151603286717</v>
      </c>
      <c r="L114" s="42">
        <f>Pressure!Q114</f>
        <v>0.15030354212042046</v>
      </c>
      <c r="M114" s="10">
        <f t="shared" si="16"/>
        <v>0.95119230284451828</v>
      </c>
      <c r="N114" s="10">
        <f t="shared" si="15"/>
        <v>2.5992897854448858</v>
      </c>
    </row>
    <row r="115" spans="3:14">
      <c r="C115" s="4">
        <f>Pressure!AB115*1000000</f>
        <v>4212395.7504827939</v>
      </c>
      <c r="D115" s="78">
        <f>Pressure!I115</f>
        <v>1.1621860174682886E-4</v>
      </c>
      <c r="E115" s="40">
        <f>Pressure!H115</f>
        <v>116.21860174682885</v>
      </c>
      <c r="F115" s="10">
        <f t="shared" si="10"/>
        <v>4.5</v>
      </c>
      <c r="G115" s="4">
        <f t="shared" si="9"/>
        <v>178512.47886992327</v>
      </c>
      <c r="H115" s="42">
        <f t="shared" si="11"/>
        <v>6.9554550382221585</v>
      </c>
      <c r="I115" s="10">
        <f t="shared" si="12"/>
        <v>1.1776559049920643</v>
      </c>
      <c r="J115" s="4">
        <f t="shared" si="13"/>
        <v>576.53174585976933</v>
      </c>
      <c r="K115" s="4">
        <f t="shared" si="14"/>
        <v>129.61012226513407</v>
      </c>
      <c r="L115" s="42">
        <f>Pressure!Q115</f>
        <v>0.15195568343926127</v>
      </c>
      <c r="M115" s="10">
        <f t="shared" si="16"/>
        <v>0.95196586127014327</v>
      </c>
      <c r="N115" s="10">
        <f t="shared" si="15"/>
        <v>2.5992897854448858</v>
      </c>
    </row>
    <row r="116" spans="3:14">
      <c r="C116" s="4">
        <f>Pressure!AB116*1000000</f>
        <v>4216808.5417451058</v>
      </c>
      <c r="D116" s="78">
        <f>Pressure!I116</f>
        <v>1.1621860174682886E-4</v>
      </c>
      <c r="E116" s="40">
        <f>Pressure!H116</f>
        <v>116.21860174682885</v>
      </c>
      <c r="F116" s="10">
        <f t="shared" si="10"/>
        <v>4.5</v>
      </c>
      <c r="G116" s="4">
        <f t="shared" si="9"/>
        <v>178699.48368942074</v>
      </c>
      <c r="H116" s="42">
        <f t="shared" si="11"/>
        <v>6.9611072557771809</v>
      </c>
      <c r="I116" s="10">
        <f t="shared" si="12"/>
        <v>1.1777688154641472</v>
      </c>
      <c r="J116" s="4">
        <f t="shared" si="13"/>
        <v>577.19103905695567</v>
      </c>
      <c r="K116" s="4">
        <f t="shared" si="14"/>
        <v>129.75833799221161</v>
      </c>
      <c r="L116" s="42">
        <f>Pressure!Q116</f>
        <v>0.15360727099984772</v>
      </c>
      <c r="M116" s="10">
        <f t="shared" si="16"/>
        <v>0.95273709996680866</v>
      </c>
      <c r="N116" s="10">
        <f t="shared" si="15"/>
        <v>2.5992897854448858</v>
      </c>
    </row>
    <row r="117" spans="3:14">
      <c r="C117" s="4">
        <f>Pressure!AB117*1000000</f>
        <v>4221209.6936932812</v>
      </c>
      <c r="D117" s="78">
        <f>Pressure!I117</f>
        <v>1.1621860174682886E-4</v>
      </c>
      <c r="E117" s="40">
        <f>Pressure!H117</f>
        <v>116.21860174682885</v>
      </c>
      <c r="F117" s="10">
        <f t="shared" si="10"/>
        <v>4.5</v>
      </c>
      <c r="G117" s="4">
        <f t="shared" si="9"/>
        <v>178885.99525924699</v>
      </c>
      <c r="H117" s="42">
        <f t="shared" si="11"/>
        <v>6.9667435126371871</v>
      </c>
      <c r="I117" s="10">
        <f t="shared" si="12"/>
        <v>1.1778811929833357</v>
      </c>
      <c r="J117" s="4">
        <f t="shared" si="13"/>
        <v>577.84859328210052</v>
      </c>
      <c r="K117" s="4">
        <f t="shared" si="14"/>
        <v>129.90616278092273</v>
      </c>
      <c r="L117" s="42">
        <f>Pressure!Q117</f>
        <v>0.15525830702095941</v>
      </c>
      <c r="M117" s="10">
        <f t="shared" si="16"/>
        <v>0.95350601940169255</v>
      </c>
      <c r="N117" s="10">
        <f t="shared" si="15"/>
        <v>2.5992897854448858</v>
      </c>
    </row>
    <row r="118" spans="3:14">
      <c r="C118" s="4">
        <f>Pressure!AB118*1000000</f>
        <v>4225599.1934646703</v>
      </c>
      <c r="D118" s="78">
        <f>Pressure!I118</f>
        <v>1.1621860174682886E-4</v>
      </c>
      <c r="E118" s="40">
        <f>Pressure!H118</f>
        <v>116.21860174682885</v>
      </c>
      <c r="F118" s="10">
        <f t="shared" si="10"/>
        <v>4.5</v>
      </c>
      <c r="G118" s="4">
        <f t="shared" si="9"/>
        <v>179072.01303430999</v>
      </c>
      <c r="H118" s="42">
        <f t="shared" si="11"/>
        <v>6.9723638020094159</v>
      </c>
      <c r="I118" s="10">
        <f t="shared" si="12"/>
        <v>1.1779930398161296</v>
      </c>
      <c r="J118" s="4">
        <f t="shared" si="13"/>
        <v>578.50440661345931</v>
      </c>
      <c r="K118" s="4">
        <f t="shared" si="14"/>
        <v>130.05359619923999</v>
      </c>
      <c r="L118" s="42">
        <f>Pressure!Q118</f>
        <v>0.15690879371511463</v>
      </c>
      <c r="M118" s="10">
        <f t="shared" si="16"/>
        <v>0.95427262003704239</v>
      </c>
      <c r="N118" s="10">
        <f t="shared" si="15"/>
        <v>2.5992897854448858</v>
      </c>
    </row>
    <row r="119" spans="3:14">
      <c r="C119" s="4">
        <f>Pressure!AB119*1000000</f>
        <v>4229977.0282340907</v>
      </c>
      <c r="D119" s="78">
        <f>Pressure!I119</f>
        <v>1.1621860174682886E-4</v>
      </c>
      <c r="E119" s="40">
        <f>Pressure!H119</f>
        <v>116.21860174682885</v>
      </c>
      <c r="F119" s="10">
        <f t="shared" si="10"/>
        <v>4.5</v>
      </c>
      <c r="G119" s="4">
        <f t="shared" si="9"/>
        <v>179257.53647110544</v>
      </c>
      <c r="H119" s="42">
        <f t="shared" si="11"/>
        <v>6.9779681171149273</v>
      </c>
      <c r="I119" s="10">
        <f t="shared" si="12"/>
        <v>1.1781043582131532</v>
      </c>
      <c r="J119" s="4">
        <f t="shared" si="13"/>
        <v>579.15847713488529</v>
      </c>
      <c r="K119" s="4">
        <f t="shared" si="14"/>
        <v>130.20063781639433</v>
      </c>
      <c r="L119" s="42">
        <f>Pressure!Q119</f>
        <v>0.15855873328860851</v>
      </c>
      <c r="M119" s="10">
        <f t="shared" si="16"/>
        <v>0.95503690233071958</v>
      </c>
      <c r="N119" s="10">
        <f t="shared" si="15"/>
        <v>2.5992897854448858</v>
      </c>
    </row>
    <row r="120" spans="3:14">
      <c r="C120" s="4">
        <f>Pressure!AB120*1000000</f>
        <v>4234343.1852154322</v>
      </c>
      <c r="D120" s="78">
        <f>Pressure!I120</f>
        <v>1.1621860174682886E-4</v>
      </c>
      <c r="E120" s="40">
        <f>Pressure!H120</f>
        <v>116.21860174682885</v>
      </c>
      <c r="F120" s="10">
        <f t="shared" si="10"/>
        <v>4.5</v>
      </c>
      <c r="G120" s="4">
        <f t="shared" si="9"/>
        <v>179442.56502778491</v>
      </c>
      <c r="H120" s="42">
        <f t="shared" si="11"/>
        <v>6.9835564511906956</v>
      </c>
      <c r="I120" s="10">
        <f t="shared" si="12"/>
        <v>1.1782151504093183</v>
      </c>
      <c r="J120" s="4">
        <f t="shared" si="13"/>
        <v>579.81080293606931</v>
      </c>
      <c r="K120" s="4">
        <f t="shared" si="14"/>
        <v>130.34728720292912</v>
      </c>
      <c r="L120" s="42">
        <f>Pressure!Q120</f>
        <v>0.16020812794155073</v>
      </c>
      <c r="M120" s="10">
        <f t="shared" si="16"/>
        <v>0.95579886673666703</v>
      </c>
      <c r="N120" s="10">
        <f t="shared" si="15"/>
        <v>2.5992897854448858</v>
      </c>
    </row>
    <row r="121" spans="3:14">
      <c r="C121" s="4">
        <f>Pressure!AB121*1000000</f>
        <v>4238697.6516646873</v>
      </c>
      <c r="D121" s="78">
        <f>Pressure!I121</f>
        <v>1.1621860174682886E-4</v>
      </c>
      <c r="E121" s="40">
        <f>Pressure!H121</f>
        <v>116.21860174682885</v>
      </c>
      <c r="F121" s="10">
        <f t="shared" si="10"/>
        <v>4.5</v>
      </c>
      <c r="G121" s="4">
        <f t="shared" si="9"/>
        <v>179627.09816428408</v>
      </c>
      <c r="H121" s="42">
        <f t="shared" si="11"/>
        <v>6.9891287974935805</v>
      </c>
      <c r="I121" s="10">
        <f t="shared" si="12"/>
        <v>1.1783254186240231</v>
      </c>
      <c r="J121" s="4">
        <f t="shared" si="13"/>
        <v>580.46138211299285</v>
      </c>
      <c r="K121" s="4">
        <f t="shared" si="14"/>
        <v>130.49354393080188</v>
      </c>
      <c r="L121" s="42">
        <f>Pressure!Q121</f>
        <v>0.16185697986790265</v>
      </c>
      <c r="M121" s="10">
        <f t="shared" si="16"/>
        <v>0.95655851370534783</v>
      </c>
      <c r="N121" s="10">
        <f t="shared" si="15"/>
        <v>2.5992897854448858</v>
      </c>
    </row>
    <row r="122" spans="3:14">
      <c r="C122" s="4">
        <f>Pressure!AB122*1000000</f>
        <v>4243040.4148796434</v>
      </c>
      <c r="D122" s="78">
        <f>Pressure!I122</f>
        <v>1.1621860174682886E-4</v>
      </c>
      <c r="E122" s="40">
        <f>Pressure!H122</f>
        <v>116.21860174682885</v>
      </c>
      <c r="F122" s="10">
        <f t="shared" si="10"/>
        <v>4.5</v>
      </c>
      <c r="G122" s="4">
        <f t="shared" si="9"/>
        <v>179811.13534230992</v>
      </c>
      <c r="H122" s="42">
        <f t="shared" si="11"/>
        <v>6.9946851492999933</v>
      </c>
      <c r="I122" s="10">
        <f t="shared" si="12"/>
        <v>1.1784351650612632</v>
      </c>
      <c r="J122" s="4">
        <f t="shared" si="13"/>
        <v>581.11021276788119</v>
      </c>
      <c r="K122" s="4">
        <f t="shared" si="14"/>
        <v>130.63940757337377</v>
      </c>
      <c r="L122" s="42">
        <f>Pressure!Q122</f>
        <v>0.16350529125551383</v>
      </c>
      <c r="M122" s="10">
        <f t="shared" si="16"/>
        <v>0.95731584368391176</v>
      </c>
      <c r="N122" s="10">
        <f t="shared" si="15"/>
        <v>2.5992897854448858</v>
      </c>
    </row>
    <row r="123" spans="3:14">
      <c r="C123" s="4">
        <f>Pressure!AB123*1000000</f>
        <v>4247371.4622024763</v>
      </c>
      <c r="D123" s="78">
        <f>Pressure!I123</f>
        <v>1.1621860174682886E-4</v>
      </c>
      <c r="E123" s="40">
        <f>Pressure!H123</f>
        <v>116.21860174682885</v>
      </c>
      <c r="F123" s="10">
        <f t="shared" si="10"/>
        <v>4.5</v>
      </c>
      <c r="G123" s="4">
        <f t="shared" si="9"/>
        <v>179994.67602545046</v>
      </c>
      <c r="H123" s="42">
        <f t="shared" si="11"/>
        <v>7.0002254999092539</v>
      </c>
      <c r="I123" s="10">
        <f t="shared" si="12"/>
        <v>1.1785443919098166</v>
      </c>
      <c r="J123" s="4">
        <f t="shared" si="13"/>
        <v>581.75729300959188</v>
      </c>
      <c r="K123" s="4">
        <f t="shared" si="14"/>
        <v>130.78487770549702</v>
      </c>
      <c r="L123" s="42">
        <f>Pressure!Q123</f>
        <v>0.16515306428615839</v>
      </c>
      <c r="M123" s="10">
        <f t="shared" si="16"/>
        <v>0.95807085711651441</v>
      </c>
      <c r="N123" s="10">
        <f t="shared" si="15"/>
        <v>2.5992897854448858</v>
      </c>
    </row>
    <row r="124" spans="3:14">
      <c r="C124" s="4">
        <f>Pressure!AB124*1000000</f>
        <v>4251690.7810193356</v>
      </c>
      <c r="D124" s="78">
        <f>Pressure!I124</f>
        <v>1.1621860174682886E-4</v>
      </c>
      <c r="E124" s="40">
        <f>Pressure!H124</f>
        <v>116.21860174682885</v>
      </c>
      <c r="F124" s="10">
        <f t="shared" si="10"/>
        <v>4.5</v>
      </c>
      <c r="G124" s="4">
        <f t="shared" si="9"/>
        <v>180177.71967915719</v>
      </c>
      <c r="H124" s="42">
        <f t="shared" si="11"/>
        <v>7.0057498426431337</v>
      </c>
      <c r="I124" s="10">
        <f t="shared" si="12"/>
        <v>1.1786531013433492</v>
      </c>
      <c r="J124" s="4">
        <f t="shared" si="13"/>
        <v>582.40262095355229</v>
      </c>
      <c r="K124" s="4">
        <f t="shared" si="14"/>
        <v>130.9299539035008</v>
      </c>
      <c r="L124" s="42">
        <f>Pressure!Q124</f>
        <v>0.16680030113557087</v>
      </c>
      <c r="M124" s="10">
        <f t="shared" si="16"/>
        <v>0.95882355444447731</v>
      </c>
      <c r="N124" s="10">
        <f t="shared" si="15"/>
        <v>2.5992897854448858</v>
      </c>
    </row>
    <row r="125" spans="3:14">
      <c r="C125" s="4">
        <f>Pressure!AB125*1000000</f>
        <v>4255998.3587630298</v>
      </c>
      <c r="D125" s="78">
        <f>Pressure!I125</f>
        <v>1.1621860174682886E-4</v>
      </c>
      <c r="E125" s="40">
        <f>Pressure!H125</f>
        <v>116.21860174682885</v>
      </c>
      <c r="F125" s="10">
        <f t="shared" si="10"/>
        <v>4.5</v>
      </c>
      <c r="G125" s="4">
        <f t="shared" si="9"/>
        <v>180360.26577085894</v>
      </c>
      <c r="H125" s="42">
        <f t="shared" si="11"/>
        <v>7.0112581708493504</v>
      </c>
      <c r="I125" s="10">
        <f t="shared" si="12"/>
        <v>1.1787612955205984</v>
      </c>
      <c r="J125" s="4">
        <f t="shared" si="13"/>
        <v>583.04619472216075</v>
      </c>
      <c r="K125" s="4">
        <f t="shared" si="14"/>
        <v>131.0746357452814</v>
      </c>
      <c r="L125" s="42">
        <f>Pressure!Q125</f>
        <v>0.16844700397348175</v>
      </c>
      <c r="M125" s="10">
        <f t="shared" si="16"/>
        <v>0.95957393610653496</v>
      </c>
      <c r="N125" s="10">
        <f t="shared" si="15"/>
        <v>2.5992897854448858</v>
      </c>
    </row>
    <row r="126" spans="3:14">
      <c r="C126" s="4">
        <f>Pressure!AB126*1000000</f>
        <v>4260294.1829108642</v>
      </c>
      <c r="D126" s="78">
        <f>Pressure!I126</f>
        <v>1.1621860174682886E-4</v>
      </c>
      <c r="E126" s="40">
        <f>Pressure!H126</f>
        <v>116.21860174682885</v>
      </c>
      <c r="F126" s="10">
        <f t="shared" si="10"/>
        <v>4.5</v>
      </c>
      <c r="G126" s="4">
        <f t="shared" si="9"/>
        <v>180542.31376987026</v>
      </c>
      <c r="H126" s="42">
        <f t="shared" si="11"/>
        <v>7.0167504778988441</v>
      </c>
      <c r="I126" s="10">
        <f t="shared" si="12"/>
        <v>1.178868976585433</v>
      </c>
      <c r="J126" s="4">
        <f t="shared" si="13"/>
        <v>583.68801244446377</v>
      </c>
      <c r="K126" s="4">
        <f t="shared" si="14"/>
        <v>131.21892281022971</v>
      </c>
      <c r="L126" s="42">
        <f>Pressure!Q126</f>
        <v>0.17009317496365259</v>
      </c>
      <c r="M126" s="10">
        <f t="shared" si="16"/>
        <v>0.96032200253883404</v>
      </c>
      <c r="N126" s="10">
        <f t="shared" si="15"/>
        <v>2.5992897854448858</v>
      </c>
    </row>
    <row r="127" spans="3:14">
      <c r="C127" s="4">
        <f>Pressure!AB127*1000000</f>
        <v>4264578.2409873903</v>
      </c>
      <c r="D127" s="78">
        <f>Pressure!I127</f>
        <v>1.1621860174682886E-4</v>
      </c>
      <c r="E127" s="40">
        <f>Pressure!H127</f>
        <v>116.21860174682885</v>
      </c>
      <c r="F127" s="10">
        <f t="shared" si="10"/>
        <v>4.5</v>
      </c>
      <c r="G127" s="4">
        <f t="shared" si="9"/>
        <v>180723.86314750786</v>
      </c>
      <c r="H127" s="42">
        <f t="shared" si="11"/>
        <v>7.02222675718936</v>
      </c>
      <c r="I127" s="10">
        <f t="shared" si="12"/>
        <v>1.1789761466670348</v>
      </c>
      <c r="J127" s="4">
        <f t="shared" si="13"/>
        <v>584.32807225656666</v>
      </c>
      <c r="K127" s="4">
        <f t="shared" si="14"/>
        <v>131.36281467932346</v>
      </c>
      <c r="L127" s="42">
        <f>Pressure!Q127</f>
        <v>0.1717388162639111</v>
      </c>
      <c r="M127" s="10">
        <f t="shared" si="16"/>
        <v>0.96106775417513213</v>
      </c>
      <c r="N127" s="10">
        <f t="shared" si="15"/>
        <v>2.5992897854448858</v>
      </c>
    </row>
    <row r="128" spans="3:14">
      <c r="C128" s="4">
        <f>Pressure!AB128*1000000</f>
        <v>4268850.520563541</v>
      </c>
      <c r="D128" s="78">
        <f>Pressure!I128</f>
        <v>1.1621860174682886E-4</v>
      </c>
      <c r="E128" s="40">
        <f>Pressure!H128</f>
        <v>116.21860174682885</v>
      </c>
      <c r="F128" s="10">
        <f t="shared" si="10"/>
        <v>4.5</v>
      </c>
      <c r="G128" s="4">
        <f t="shared" si="9"/>
        <v>180904.91337705398</v>
      </c>
      <c r="H128" s="42">
        <f t="shared" si="11"/>
        <v>7.0276870021443845</v>
      </c>
      <c r="I128" s="10">
        <f t="shared" si="12"/>
        <v>1.1790828078799889</v>
      </c>
      <c r="J128" s="4">
        <f t="shared" si="13"/>
        <v>584.96637230150429</v>
      </c>
      <c r="K128" s="4">
        <f t="shared" si="14"/>
        <v>131.5063109350983</v>
      </c>
      <c r="L128" s="42">
        <f>Pressure!Q128</f>
        <v>0.17338393002618574</v>
      </c>
      <c r="M128" s="10">
        <f t="shared" si="16"/>
        <v>0.96181119144687943</v>
      </c>
      <c r="N128" s="10">
        <f t="shared" si="15"/>
        <v>2.5992897854448858</v>
      </c>
    </row>
    <row r="129" spans="3:14">
      <c r="C129" s="4">
        <f>Pressure!AB129*1000000</f>
        <v>4273111.009257324</v>
      </c>
      <c r="D129" s="78">
        <f>Pressure!I129</f>
        <v>1.1621860174682886E-4</v>
      </c>
      <c r="E129" s="40">
        <f>Pressure!H129</f>
        <v>116.21860174682885</v>
      </c>
      <c r="F129" s="10">
        <f t="shared" si="10"/>
        <v>4.5</v>
      </c>
      <c r="G129" s="4">
        <f t="shared" si="9"/>
        <v>181085.46393378582</v>
      </c>
      <c r="H129" s="42">
        <f t="shared" si="11"/>
        <v>7.0331312062140983</v>
      </c>
      <c r="I129" s="10">
        <f t="shared" si="12"/>
        <v>1.1791889623244121</v>
      </c>
      <c r="J129" s="4">
        <f t="shared" si="13"/>
        <v>585.60291072934479</v>
      </c>
      <c r="K129" s="4">
        <f t="shared" si="14"/>
        <v>131.64941116167097</v>
      </c>
      <c r="L129" s="42">
        <f>Pressure!Q129</f>
        <v>0.17502851839654007</v>
      </c>
      <c r="M129" s="10">
        <f t="shared" si="16"/>
        <v>0.96255231478327186</v>
      </c>
      <c r="N129" s="10">
        <f t="shared" si="15"/>
        <v>2.5992897854448858</v>
      </c>
    </row>
    <row r="130" spans="3:14">
      <c r="C130" s="4">
        <f>Pressure!AB130*1000000</f>
        <v>4277359.6947336998</v>
      </c>
      <c r="D130" s="78">
        <f>Pressure!I130</f>
        <v>1.1621860174682886E-4</v>
      </c>
      <c r="E130" s="40">
        <f>Pressure!H130</f>
        <v>116.21860174682885</v>
      </c>
      <c r="F130" s="10">
        <f t="shared" si="10"/>
        <v>4.5</v>
      </c>
      <c r="G130" s="4">
        <f t="shared" si="9"/>
        <v>181265.51429497031</v>
      </c>
      <c r="H130" s="42">
        <f t="shared" si="11"/>
        <v>7.0385593628752563</v>
      </c>
      <c r="I130" s="10">
        <f t="shared" si="12"/>
        <v>1.179294612086059</v>
      </c>
      <c r="J130" s="4">
        <f t="shared" si="13"/>
        <v>586.23768569717117</v>
      </c>
      <c r="K130" s="4">
        <f t="shared" si="14"/>
        <v>131.7921149447352</v>
      </c>
      <c r="L130" s="42">
        <f>Pressure!Q130</f>
        <v>0.17667258351520698</v>
      </c>
      <c r="M130" s="10">
        <f t="shared" si="16"/>
        <v>0.96329112461133115</v>
      </c>
      <c r="N130" s="10">
        <f t="shared" si="15"/>
        <v>2.5992897854448858</v>
      </c>
    </row>
    <row r="131" spans="3:14">
      <c r="C131" s="4">
        <f>Pressure!AB131*1000000</f>
        <v>4281596.5647050021</v>
      </c>
      <c r="D131" s="78">
        <f>Pressure!I131</f>
        <v>1.1621860174682886E-4</v>
      </c>
      <c r="E131" s="40">
        <f>Pressure!H131</f>
        <v>116.21860174682885</v>
      </c>
      <c r="F131" s="10">
        <f t="shared" si="10"/>
        <v>4.5</v>
      </c>
      <c r="G131" s="4">
        <f t="shared" si="9"/>
        <v>181445.06393988201</v>
      </c>
      <c r="H131" s="42">
        <f t="shared" si="11"/>
        <v>7.0439714656317909</v>
      </c>
      <c r="I131" s="10">
        <f t="shared" si="12"/>
        <v>1.1793997592364409</v>
      </c>
      <c r="J131" s="4">
        <f t="shared" si="13"/>
        <v>586.87069536914441</v>
      </c>
      <c r="K131" s="4">
        <f t="shared" si="14"/>
        <v>131.93442187157601</v>
      </c>
      <c r="L131" s="42">
        <f>Pressure!Q131</f>
        <v>0.17831612751662254</v>
      </c>
      <c r="M131" s="10">
        <f t="shared" si="16"/>
        <v>0.96402762135593034</v>
      </c>
      <c r="N131" s="10">
        <f t="shared" si="15"/>
        <v>2.5992897854448858</v>
      </c>
    </row>
    <row r="132" spans="3:14">
      <c r="C132" s="4">
        <f>Pressure!AB132*1000000</f>
        <v>4285821.6069307001</v>
      </c>
      <c r="D132" s="78">
        <f>Pressure!I132</f>
        <v>1.1621860174682886E-4</v>
      </c>
      <c r="E132" s="40">
        <f>Pressure!H132</f>
        <v>116.21860174682885</v>
      </c>
      <c r="F132" s="10">
        <f t="shared" si="10"/>
        <v>4.5</v>
      </c>
      <c r="G132" s="4">
        <f t="shared" si="9"/>
        <v>181624.11234979294</v>
      </c>
      <c r="H132" s="42">
        <f t="shared" si="11"/>
        <v>7.0493675080145417</v>
      </c>
      <c r="I132" s="10">
        <f t="shared" si="12"/>
        <v>1.1795044058329276</v>
      </c>
      <c r="J132" s="4">
        <f t="shared" si="13"/>
        <v>587.50193791646768</v>
      </c>
      <c r="K132" s="4">
        <f t="shared" si="14"/>
        <v>132.07633153106147</v>
      </c>
      <c r="L132" s="42">
        <f>Pressure!Q132</f>
        <v>0.17995915252945976</v>
      </c>
      <c r="M132" s="10">
        <f t="shared" si="16"/>
        <v>0.96476180543988854</v>
      </c>
      <c r="N132" s="10">
        <f t="shared" si="15"/>
        <v>2.5992897854448858</v>
      </c>
    </row>
    <row r="133" spans="3:14">
      <c r="C133" s="4">
        <f>Pressure!AB133*1000000</f>
        <v>4290034.8092177529</v>
      </c>
      <c r="D133" s="78">
        <f>Pressure!I133</f>
        <v>1.1621860174682886E-4</v>
      </c>
      <c r="E133" s="40">
        <f>Pressure!H133</f>
        <v>116.21860174682885</v>
      </c>
      <c r="F133" s="10">
        <f t="shared" si="10"/>
        <v>4.5</v>
      </c>
      <c r="G133" s="4">
        <f t="shared" si="9"/>
        <v>181802.65900798762</v>
      </c>
      <c r="H133" s="42">
        <f t="shared" si="11"/>
        <v>7.0547474835817949</v>
      </c>
      <c r="I133" s="10">
        <f t="shared" si="12"/>
        <v>1.1796085539188625</v>
      </c>
      <c r="J133" s="4">
        <f t="shared" si="13"/>
        <v>588.13141151743923</v>
      </c>
      <c r="K133" s="4">
        <f t="shared" si="14"/>
        <v>132.2178435136548</v>
      </c>
      <c r="L133" s="42">
        <f>Pressure!Q133</f>
        <v>0.18160166067666203</v>
      </c>
      <c r="M133" s="10">
        <f t="shared" si="16"/>
        <v>0.96549367728393976</v>
      </c>
      <c r="N133" s="10">
        <f t="shared" si="15"/>
        <v>2.5992897854448858</v>
      </c>
    </row>
    <row r="134" spans="3:14">
      <c r="C134" s="4">
        <f>Pressure!AB134*1000000</f>
        <v>4294236.1594202397</v>
      </c>
      <c r="D134" s="78">
        <f>Pressure!I134</f>
        <v>1.1621860174682886E-4</v>
      </c>
      <c r="E134" s="40">
        <f>Pressure!H134</f>
        <v>116.21860174682885</v>
      </c>
      <c r="F134" s="10">
        <f t="shared" si="10"/>
        <v>4.5</v>
      </c>
      <c r="G134" s="4">
        <f t="shared" si="9"/>
        <v>181980.70339974749</v>
      </c>
      <c r="H134" s="42">
        <f t="shared" si="11"/>
        <v>7.0601113859188045</v>
      </c>
      <c r="I134" s="10">
        <f t="shared" si="12"/>
        <v>1.1797122055236591</v>
      </c>
      <c r="J134" s="4">
        <f t="shared" si="13"/>
        <v>588.75911435739772</v>
      </c>
      <c r="K134" s="4">
        <f t="shared" si="14"/>
        <v>132.35895741140186</v>
      </c>
      <c r="L134" s="42">
        <f>Pressure!Q134</f>
        <v>0.1832436540754763</v>
      </c>
      <c r="M134" s="10">
        <f t="shared" si="16"/>
        <v>0.96622323730676707</v>
      </c>
      <c r="N134" s="10">
        <f t="shared" si="15"/>
        <v>2.5992897854448858</v>
      </c>
    </row>
    <row r="135" spans="3:14">
      <c r="C135" s="4">
        <f>Pressure!AB135*1000000</f>
        <v>4298425.6454400802</v>
      </c>
      <c r="D135" s="78">
        <f>Pressure!I135</f>
        <v>1.1621860174682886E-4</v>
      </c>
      <c r="E135" s="40">
        <f>Pressure!H135</f>
        <v>116.21860174682885</v>
      </c>
      <c r="F135" s="10">
        <f t="shared" si="10"/>
        <v>4.5</v>
      </c>
      <c r="G135" s="4">
        <f t="shared" si="9"/>
        <v>182158.24501238132</v>
      </c>
      <c r="H135" s="42">
        <f t="shared" si="11"/>
        <v>7.0654592086388144</v>
      </c>
      <c r="I135" s="10">
        <f t="shared" si="12"/>
        <v>1.179815362662922</v>
      </c>
      <c r="J135" s="4">
        <f t="shared" si="13"/>
        <v>589.38504462882884</v>
      </c>
      <c r="K135" s="4">
        <f t="shared" si="14"/>
        <v>132.49967281795531</v>
      </c>
      <c r="L135" s="42">
        <f>Pressure!Q135</f>
        <v>0.18488513483748628</v>
      </c>
      <c r="M135" s="10">
        <f t="shared" si="16"/>
        <v>0.9669504859251612</v>
      </c>
      <c r="N135" s="10">
        <f t="shared" si="15"/>
        <v>2.5992897854448858</v>
      </c>
    </row>
    <row r="136" spans="3:14">
      <c r="C136" s="4">
        <f>Pressure!AB136*1000000</f>
        <v>4302603.2552258465</v>
      </c>
      <c r="D136" s="78">
        <f>Pressure!I136</f>
        <v>1.1621860174682886E-4</v>
      </c>
      <c r="E136" s="40">
        <f>Pressure!H136</f>
        <v>116.21860174682885</v>
      </c>
      <c r="F136" s="10">
        <f t="shared" si="10"/>
        <v>4.5</v>
      </c>
      <c r="G136" s="4">
        <f t="shared" si="9"/>
        <v>182335.28333517493</v>
      </c>
      <c r="H136" s="42">
        <f t="shared" si="11"/>
        <v>7.0707909453815629</v>
      </c>
      <c r="I136" s="10">
        <f t="shared" si="12"/>
        <v>1.1799180273385228</v>
      </c>
      <c r="J136" s="4">
        <f t="shared" si="13"/>
        <v>590.00920053118887</v>
      </c>
      <c r="K136" s="4">
        <f t="shared" si="14"/>
        <v>132.63998932853488</v>
      </c>
      <c r="L136" s="42">
        <f>Pressure!Q136</f>
        <v>0.18652610506864514</v>
      </c>
      <c r="M136" s="10">
        <f t="shared" si="16"/>
        <v>0.96767542355383263</v>
      </c>
      <c r="N136" s="10">
        <f t="shared" si="15"/>
        <v>2.5992897854448858</v>
      </c>
    </row>
    <row r="137" spans="3:14">
      <c r="C137" s="4">
        <f>Pressure!AB137*1000000</f>
        <v>4306768.9767738022</v>
      </c>
      <c r="D137" s="78">
        <f>Pressure!I137</f>
        <v>1.1621860174682886E-4</v>
      </c>
      <c r="E137" s="40">
        <f>Pressure!H137</f>
        <v>116.21860174682885</v>
      </c>
      <c r="F137" s="10">
        <f t="shared" si="10"/>
        <v>4.5</v>
      </c>
      <c r="G137" s="4">
        <f t="shared" si="9"/>
        <v>182511.81785943519</v>
      </c>
      <c r="H137" s="42">
        <f t="shared" si="11"/>
        <v>7.0761065898146605</v>
      </c>
      <c r="I137" s="10">
        <f t="shared" si="12"/>
        <v>1.1800202015387267</v>
      </c>
      <c r="J137" s="4">
        <f t="shared" si="13"/>
        <v>590.63158027105908</v>
      </c>
      <c r="K137" s="4">
        <f t="shared" si="14"/>
        <v>132.77990653996201</v>
      </c>
      <c r="L137" s="42">
        <f>Pressure!Q137</f>
        <v>0.18816656686930827</v>
      </c>
      <c r="M137" s="10">
        <f t="shared" si="16"/>
        <v>0.96839805060558903</v>
      </c>
      <c r="N137" s="10">
        <f t="shared" si="15"/>
        <v>2.5992897854448858</v>
      </c>
    </row>
    <row r="138" spans="3:14">
      <c r="C138" s="4">
        <f>Pressure!AB138*1000000</f>
        <v>4310922.7981274351</v>
      </c>
      <c r="D138" s="78">
        <f>Pressure!I138</f>
        <v>1.1621860174682886E-4</v>
      </c>
      <c r="E138" s="40">
        <f>Pressure!H138</f>
        <v>116.21860174682885</v>
      </c>
      <c r="F138" s="10">
        <f t="shared" si="10"/>
        <v>4.5</v>
      </c>
      <c r="G138" s="4">
        <f t="shared" si="9"/>
        <v>182687.84807847024</v>
      </c>
      <c r="H138" s="42">
        <f t="shared" si="11"/>
        <v>7.0814061356330633</v>
      </c>
      <c r="I138" s="10">
        <f t="shared" si="12"/>
        <v>1.1801218872382828</v>
      </c>
      <c r="J138" s="4">
        <f t="shared" si="13"/>
        <v>591.2521820620766</v>
      </c>
      <c r="K138" s="4">
        <f t="shared" si="14"/>
        <v>132.91942405064444</v>
      </c>
      <c r="L138" s="42">
        <f>Pressure!Q138</f>
        <v>0.18980652233426562</v>
      </c>
      <c r="M138" s="10">
        <f t="shared" si="16"/>
        <v>0.9691183674912891</v>
      </c>
      <c r="N138" s="10">
        <f t="shared" si="15"/>
        <v>2.5992897854448858</v>
      </c>
    </row>
    <row r="139" spans="3:14">
      <c r="C139" s="4">
        <f>Pressure!AB139*1000000</f>
        <v>4315064.707377471</v>
      </c>
      <c r="D139" s="78">
        <f>Pressure!I139</f>
        <v>1.1621860174682886E-4</v>
      </c>
      <c r="E139" s="40">
        <f>Pressure!H139</f>
        <v>116.21860174682885</v>
      </c>
      <c r="F139" s="10">
        <f t="shared" si="10"/>
        <v>4.5</v>
      </c>
      <c r="G139" s="4">
        <f t="shared" si="9"/>
        <v>182863.37348759008</v>
      </c>
      <c r="H139" s="42">
        <f t="shared" si="11"/>
        <v>7.0866895765591043</v>
      </c>
      <c r="I139" s="10">
        <f t="shared" si="12"/>
        <v>1.1802230863985257</v>
      </c>
      <c r="J139" s="4">
        <f t="shared" si="13"/>
        <v>591.87100412493601</v>
      </c>
      <c r="K139" s="4">
        <f t="shared" si="14"/>
        <v>133.05854146057641</v>
      </c>
      <c r="L139" s="42">
        <f>Pressure!Q139</f>
        <v>0.19144597355277401</v>
      </c>
      <c r="M139" s="10">
        <f t="shared" si="16"/>
        <v>0.96983637461991445</v>
      </c>
      <c r="N139" s="10">
        <f t="shared" si="15"/>
        <v>2.5992897854448858</v>
      </c>
    </row>
    <row r="140" spans="3:14">
      <c r="C140" s="4">
        <f>Pressure!AB140*1000000</f>
        <v>4319194.6926610591</v>
      </c>
      <c r="D140" s="78">
        <f>Pressure!I140</f>
        <v>1.1621860174682886E-4</v>
      </c>
      <c r="E140" s="40">
        <f>Pressure!H140</f>
        <v>116.21860174682885</v>
      </c>
      <c r="F140" s="10">
        <f t="shared" si="10"/>
        <v>4.5</v>
      </c>
      <c r="G140" s="4">
        <f t="shared" si="9"/>
        <v>183038.39358407204</v>
      </c>
      <c r="H140" s="42">
        <f t="shared" si="11"/>
        <v>7.0919569063415384</v>
      </c>
      <c r="I140" s="10">
        <f t="shared" si="12"/>
        <v>1.1803238009674539</v>
      </c>
      <c r="J140" s="4">
        <f t="shared" si="13"/>
        <v>592.48804468726757</v>
      </c>
      <c r="K140" s="4">
        <f t="shared" si="14"/>
        <v>133.19725837131145</v>
      </c>
      <c r="L140" s="42">
        <f>Pressure!Q140</f>
        <v>0.19308492260858917</v>
      </c>
      <c r="M140" s="10">
        <f t="shared" si="16"/>
        <v>0.97055207239845032</v>
      </c>
      <c r="N140" s="10">
        <f t="shared" si="15"/>
        <v>2.5992897854448858</v>
      </c>
    </row>
    <row r="141" spans="3:14">
      <c r="C141" s="4">
        <f>Pressure!AB141*1000000</f>
        <v>4323312.7421630258</v>
      </c>
      <c r="D141" s="78">
        <f>Pressure!I141</f>
        <v>1.1621860174682886E-4</v>
      </c>
      <c r="E141" s="40">
        <f>Pressure!H141</f>
        <v>116.21860174682885</v>
      </c>
      <c r="F141" s="10">
        <f t="shared" si="10"/>
        <v>4.5</v>
      </c>
      <c r="G141" s="4">
        <f t="shared" si="9"/>
        <v>183212.90786721386</v>
      </c>
      <c r="H141" s="42">
        <f t="shared" si="11"/>
        <v>7.0972081187571519</v>
      </c>
      <c r="I141" s="10">
        <f t="shared" si="12"/>
        <v>1.1804240328798603</v>
      </c>
      <c r="J141" s="4">
        <f t="shared" si="13"/>
        <v>593.1033019838253</v>
      </c>
      <c r="K141" s="4">
        <f t="shared" si="14"/>
        <v>133.33557438600451</v>
      </c>
      <c r="L141" s="42">
        <f>Pressure!Q141</f>
        <v>0.19472337157999769</v>
      </c>
      <c r="M141" s="10">
        <f t="shared" si="16"/>
        <v>0.97126546123204927</v>
      </c>
      <c r="N141" s="10">
        <f t="shared" si="15"/>
        <v>2.5992897854448858</v>
      </c>
    </row>
    <row r="142" spans="3:14">
      <c r="C142" s="4">
        <f>Pressure!AB142*1000000</f>
        <v>4327418.8441150812</v>
      </c>
      <c r="D142" s="78">
        <f>Pressure!I142</f>
        <v>1.1621860174682886E-4</v>
      </c>
      <c r="E142" s="40">
        <f>Pressure!H142</f>
        <v>116.21860174682885</v>
      </c>
      <c r="F142" s="10">
        <f t="shared" si="10"/>
        <v>4.5</v>
      </c>
      <c r="G142" s="4">
        <f t="shared" si="9"/>
        <v>183386.91583830013</v>
      </c>
      <c r="H142" s="42">
        <f t="shared" si="11"/>
        <v>7.1024432076098414</v>
      </c>
      <c r="I142" s="10">
        <f t="shared" si="12"/>
        <v>1.1805237840574099</v>
      </c>
      <c r="J142" s="4">
        <f t="shared" si="13"/>
        <v>593.7167742563671</v>
      </c>
      <c r="K142" s="4">
        <f t="shared" si="14"/>
        <v>133.47348910938516</v>
      </c>
      <c r="L142" s="42">
        <f>Pressure!Q142</f>
        <v>0.19636132253984862</v>
      </c>
      <c r="M142" s="10">
        <f t="shared" si="16"/>
        <v>0.97197654152398272</v>
      </c>
      <c r="N142" s="10">
        <f t="shared" si="15"/>
        <v>2.5992897854448858</v>
      </c>
    </row>
    <row r="143" spans="3:14">
      <c r="C143" s="4">
        <f>Pressure!AB143*1000000</f>
        <v>4331512.986795201</v>
      </c>
      <c r="D143" s="78">
        <f>Pressure!I143</f>
        <v>1.1621860174682886E-4</v>
      </c>
      <c r="E143" s="40">
        <f>Pressure!H143</f>
        <v>116.21860174682885</v>
      </c>
      <c r="F143" s="10">
        <f t="shared" si="10"/>
        <v>4.5</v>
      </c>
      <c r="G143" s="4">
        <f t="shared" si="9"/>
        <v>183560.41700057616</v>
      </c>
      <c r="H143" s="42">
        <f t="shared" si="11"/>
        <v>7.1076621667298312</v>
      </c>
      <c r="I143" s="10">
        <f t="shared" si="12"/>
        <v>1.1806230564087219</v>
      </c>
      <c r="J143" s="4">
        <f t="shared" si="13"/>
        <v>594.32845975356395</v>
      </c>
      <c r="K143" s="4">
        <f t="shared" si="14"/>
        <v>133.61100214773705</v>
      </c>
      <c r="L143" s="42">
        <f>Pressure!Q143</f>
        <v>0.19799877755558495</v>
      </c>
      <c r="M143" s="10">
        <f t="shared" si="16"/>
        <v>0.97268531367560684</v>
      </c>
      <c r="N143" s="10">
        <f t="shared" si="15"/>
        <v>2.5992897854448858</v>
      </c>
    </row>
    <row r="144" spans="3:14">
      <c r="C144" s="4">
        <f>Pressure!AB144*1000000</f>
        <v>4335595.1585284919</v>
      </c>
      <c r="D144" s="78">
        <f>Pressure!I144</f>
        <v>1.1621860174682886E-4</v>
      </c>
      <c r="E144" s="40">
        <f>Pressure!H144</f>
        <v>116.21860174682885</v>
      </c>
      <c r="F144" s="10">
        <f t="shared" si="10"/>
        <v>4.5</v>
      </c>
      <c r="G144" s="4">
        <f t="shared" si="9"/>
        <v>183733.41085928446</v>
      </c>
      <c r="H144" s="42">
        <f t="shared" si="11"/>
        <v>7.1128649899748577</v>
      </c>
      <c r="I144" s="10">
        <f t="shared" si="12"/>
        <v>1.1807218518294866</v>
      </c>
      <c r="J144" s="4">
        <f t="shared" si="13"/>
        <v>594.9383567311279</v>
      </c>
      <c r="K144" s="4">
        <f t="shared" si="14"/>
        <v>133.74811310892673</v>
      </c>
      <c r="L144" s="42">
        <f>Pressure!Q144</f>
        <v>0.19963573868927512</v>
      </c>
      <c r="M144" s="10">
        <f t="shared" si="16"/>
        <v>0.97339177808643573</v>
      </c>
      <c r="N144" s="10">
        <f t="shared" si="15"/>
        <v>2.5992897854448858</v>
      </c>
    </row>
    <row r="145" spans="3:14">
      <c r="C145" s="4">
        <f>Pressure!AB145*1000000</f>
        <v>4339665.3476866959</v>
      </c>
      <c r="D145" s="78">
        <f>Pressure!I145</f>
        <v>1.1621860174682886E-4</v>
      </c>
      <c r="E145" s="40">
        <f>Pressure!H145</f>
        <v>116.21860174682885</v>
      </c>
      <c r="F145" s="10">
        <f t="shared" si="10"/>
        <v>4.5</v>
      </c>
      <c r="G145" s="4">
        <f t="shared" si="9"/>
        <v>183905.89692164393</v>
      </c>
      <c r="H145" s="42">
        <f t="shared" si="11"/>
        <v>7.1180516712295567</v>
      </c>
      <c r="I145" s="10">
        <f t="shared" si="12"/>
        <v>1.1808201722025489</v>
      </c>
      <c r="J145" s="4">
        <f t="shared" si="13"/>
        <v>595.54646345173887</v>
      </c>
      <c r="K145" s="4">
        <f t="shared" si="14"/>
        <v>133.88482160238723</v>
      </c>
      <c r="L145" s="42">
        <f>Pressure!Q145</f>
        <v>0.20127220799764392</v>
      </c>
      <c r="M145" s="10">
        <f t="shared" si="16"/>
        <v>0.97409593515410808</v>
      </c>
      <c r="N145" s="10">
        <f t="shared" si="15"/>
        <v>2.5992897854448858</v>
      </c>
    </row>
    <row r="146" spans="3:14">
      <c r="C146" s="4">
        <f>Pressure!AB146*1000000</f>
        <v>4343723.5426880382</v>
      </c>
      <c r="D146" s="78">
        <f>Pressure!I146</f>
        <v>1.1621860174682886E-4</v>
      </c>
      <c r="E146" s="40">
        <f>Pressure!H146</f>
        <v>116.21860174682885</v>
      </c>
      <c r="F146" s="10">
        <f t="shared" si="10"/>
        <v>4.5</v>
      </c>
      <c r="G146" s="4">
        <f t="shared" si="9"/>
        <v>184077.87469684327</v>
      </c>
      <c r="H146" s="42">
        <f t="shared" si="11"/>
        <v>7.1232222044053453</v>
      </c>
      <c r="I146" s="10">
        <f t="shared" si="12"/>
        <v>1.180918019397998</v>
      </c>
      <c r="J146" s="4">
        <f t="shared" si="13"/>
        <v>596.15277818502159</v>
      </c>
      <c r="K146" s="4">
        <f t="shared" si="14"/>
        <v>134.02112723911281</v>
      </c>
      <c r="L146" s="42">
        <f>Pressure!Q146</f>
        <v>0.20290818753210363</v>
      </c>
      <c r="M146" s="10">
        <f t="shared" si="16"/>
        <v>0.97479778527444738</v>
      </c>
      <c r="N146" s="10">
        <f t="shared" si="15"/>
        <v>2.5992897854448858</v>
      </c>
    </row>
    <row r="147" spans="3:14">
      <c r="C147" s="4">
        <f>Pressure!AB147*1000000</f>
        <v>4347769.7319971528</v>
      </c>
      <c r="D147" s="78">
        <f>Pressure!I147</f>
        <v>1.1621860174682886E-4</v>
      </c>
      <c r="E147" s="40">
        <f>Pressure!H147</f>
        <v>116.21860174682885</v>
      </c>
      <c r="F147" s="10">
        <f t="shared" si="10"/>
        <v>4.5</v>
      </c>
      <c r="G147" s="4">
        <f t="shared" si="9"/>
        <v>184249.34369603789</v>
      </c>
      <c r="H147" s="42">
        <f t="shared" si="11"/>
        <v>7.1283765834403452</v>
      </c>
      <c r="I147" s="10">
        <f t="shared" si="12"/>
        <v>1.1810153952732594</v>
      </c>
      <c r="J147" s="4">
        <f t="shared" si="13"/>
        <v>596.75729920753395</v>
      </c>
      <c r="K147" s="4">
        <f t="shared" si="14"/>
        <v>134.1570296316564</v>
      </c>
      <c r="L147" s="42">
        <f>Pressure!Q147</f>
        <v>0.20454367933878473</v>
      </c>
      <c r="M147" s="10">
        <f t="shared" si="16"/>
        <v>0.97549732884142071</v>
      </c>
      <c r="N147" s="10">
        <f t="shared" si="15"/>
        <v>2.5992897854448858</v>
      </c>
    </row>
    <row r="148" spans="3:14">
      <c r="C148" s="4">
        <f>Pressure!AB148*1000000</f>
        <v>4351803.9041246064</v>
      </c>
      <c r="D148" s="78">
        <f>Pressure!I148</f>
        <v>1.1621860174682886E-4</v>
      </c>
      <c r="E148" s="40">
        <f>Pressure!H148</f>
        <v>116.21860174682885</v>
      </c>
      <c r="F148" s="10">
        <f t="shared" si="10"/>
        <v>4.5</v>
      </c>
      <c r="G148" s="4">
        <f t="shared" si="9"/>
        <v>184420.30343232979</v>
      </c>
      <c r="H148" s="42">
        <f t="shared" si="11"/>
        <v>7.1335148022988397</v>
      </c>
      <c r="I148" s="10">
        <f t="shared" si="12"/>
        <v>1.181112301673177</v>
      </c>
      <c r="J148" s="4">
        <f t="shared" si="13"/>
        <v>597.36002480269735</v>
      </c>
      <c r="K148" s="4">
        <f t="shared" si="14"/>
        <v>134.29252839411387</v>
      </c>
      <c r="L148" s="42">
        <f>Pressure!Q148</f>
        <v>0.20617868545856655</v>
      </c>
      <c r="M148" s="10">
        <f t="shared" si="16"/>
        <v>0.97619456624710788</v>
      </c>
      <c r="N148" s="10">
        <f t="shared" si="15"/>
        <v>2.5992897854448858</v>
      </c>
    </row>
    <row r="149" spans="3:14">
      <c r="C149" s="4">
        <f>Pressure!AB149*1000000</f>
        <v>4355826.0476278607</v>
      </c>
      <c r="D149" s="78">
        <f>Pressure!I149</f>
        <v>1.1621860174682886E-4</v>
      </c>
      <c r="E149" s="40">
        <f>Pressure!H149</f>
        <v>116.21860174682885</v>
      </c>
      <c r="F149" s="10">
        <f t="shared" si="10"/>
        <v>4.5</v>
      </c>
      <c r="G149" s="4">
        <f t="shared" si="9"/>
        <v>184590.75342080827</v>
      </c>
      <c r="H149" s="42">
        <f t="shared" si="11"/>
        <v>7.138636854972547</v>
      </c>
      <c r="I149" s="10">
        <f t="shared" si="12"/>
        <v>1.1812087404301264</v>
      </c>
      <c r="J149" s="4">
        <f t="shared" si="13"/>
        <v>597.96095326093894</v>
      </c>
      <c r="K149" s="4">
        <f t="shared" si="14"/>
        <v>134.42762314215614</v>
      </c>
      <c r="L149" s="42">
        <f>Pressure!Q149</f>
        <v>0.20781320792710772</v>
      </c>
      <c r="M149" s="10">
        <f t="shared" si="16"/>
        <v>0.97688949788181456</v>
      </c>
      <c r="N149" s="10">
        <f t="shared" si="15"/>
        <v>2.5992897854448858</v>
      </c>
    </row>
    <row r="150" spans="3:14">
      <c r="C150" s="4">
        <f>Pressure!AB150*1000000</f>
        <v>4359836.1511096731</v>
      </c>
      <c r="D150" s="78">
        <f>Pressure!I150</f>
        <v>1.1621860174682886E-4</v>
      </c>
      <c r="E150" s="40">
        <f>Pressure!H150</f>
        <v>116.21860174682885</v>
      </c>
      <c r="F150" s="10">
        <f t="shared" si="10"/>
        <v>4.5</v>
      </c>
      <c r="G150" s="4">
        <f t="shared" si="9"/>
        <v>184760.69317848206</v>
      </c>
      <c r="H150" s="42">
        <f t="shared" si="11"/>
        <v>7.1437427354786065</v>
      </c>
      <c r="I150" s="10">
        <f t="shared" si="12"/>
        <v>1.1813047133640675</v>
      </c>
      <c r="J150" s="4">
        <f t="shared" si="13"/>
        <v>598.56008287945315</v>
      </c>
      <c r="K150" s="4">
        <f t="shared" si="14"/>
        <v>134.56231349297539</v>
      </c>
      <c r="L150" s="42">
        <f>Pressure!Q150</f>
        <v>0.20944724877487644</v>
      </c>
      <c r="M150" s="10">
        <f t="shared" si="16"/>
        <v>0.97758212413397649</v>
      </c>
      <c r="N150" s="10">
        <f t="shared" si="15"/>
        <v>2.5992897854448858</v>
      </c>
    </row>
    <row r="151" spans="3:14">
      <c r="C151" s="4">
        <f>Pressure!AB151*1000000</f>
        <v>4363834.2032198729</v>
      </c>
      <c r="D151" s="78">
        <f>Pressure!I151</f>
        <v>1.1621860174682886E-4</v>
      </c>
      <c r="E151" s="40">
        <f>Pressure!H151</f>
        <v>116.21860174682885</v>
      </c>
      <c r="F151" s="10">
        <f t="shared" si="10"/>
        <v>4.5</v>
      </c>
      <c r="G151" s="4">
        <f t="shared" si="9"/>
        <v>184930.12222435485</v>
      </c>
      <c r="H151" s="42">
        <f t="shared" si="11"/>
        <v>7.1488324378619303</v>
      </c>
      <c r="I151" s="10">
        <f t="shared" si="12"/>
        <v>1.1814002222826785</v>
      </c>
      <c r="J151" s="4">
        <f t="shared" si="13"/>
        <v>599.15741196246756</v>
      </c>
      <c r="K151" s="4">
        <f t="shared" si="14"/>
        <v>134.696599065345</v>
      </c>
      <c r="L151" s="42">
        <f>Pressure!Q151</f>
        <v>0.2110808100271806</v>
      </c>
      <c r="M151" s="10">
        <f t="shared" si="16"/>
        <v>0.9782724453902818</v>
      </c>
      <c r="N151" s="10">
        <f t="shared" si="15"/>
        <v>2.5992897854448858</v>
      </c>
    </row>
    <row r="152" spans="3:14">
      <c r="C152" s="4">
        <f>Pressure!AB152*1000000</f>
        <v>4367820.1926530981</v>
      </c>
      <c r="D152" s="78">
        <f>Pressure!I152</f>
        <v>1.1621860174682886E-4</v>
      </c>
      <c r="E152" s="40">
        <f>Pressure!H152</f>
        <v>116.21860174682885</v>
      </c>
      <c r="F152" s="10">
        <f t="shared" si="10"/>
        <v>4.5</v>
      </c>
      <c r="G152" s="4">
        <f t="shared" si="9"/>
        <v>185099.04007932913</v>
      </c>
      <c r="H152" s="42">
        <f t="shared" si="11"/>
        <v>7.1539059561923155</v>
      </c>
      <c r="I152" s="10">
        <f t="shared" si="12"/>
        <v>1.1814952689813898</v>
      </c>
      <c r="J152" s="4">
        <f t="shared" si="13"/>
        <v>599.75293882090443</v>
      </c>
      <c r="K152" s="4">
        <f t="shared" si="14"/>
        <v>134.83047947954327</v>
      </c>
      <c r="L152" s="42">
        <f>Pressure!Q152</f>
        <v>0.21271389370419763</v>
      </c>
      <c r="M152" s="10">
        <f t="shared" si="16"/>
        <v>0.9789604620355451</v>
      </c>
      <c r="N152" s="10">
        <f t="shared" si="15"/>
        <v>2.5992897854448858</v>
      </c>
    </row>
    <row r="153" spans="3:14">
      <c r="C153" s="4">
        <f>Pressure!AB153*1000000</f>
        <v>4371794.1081504831</v>
      </c>
      <c r="D153" s="78">
        <f>Pressure!I153</f>
        <v>1.1621860174682886E-4</v>
      </c>
      <c r="E153" s="40">
        <f>Pressure!H153</f>
        <v>116.21860174682885</v>
      </c>
      <c r="F153" s="10">
        <f t="shared" si="10"/>
        <v>4.5</v>
      </c>
      <c r="G153" s="4">
        <f t="shared" si="9"/>
        <v>185267.44626627787</v>
      </c>
      <c r="H153" s="42">
        <f t="shared" si="11"/>
        <v>7.1589632845666724</v>
      </c>
      <c r="I153" s="10">
        <f t="shared" si="12"/>
        <v>1.1815898552435127</v>
      </c>
      <c r="J153" s="4">
        <f t="shared" si="13"/>
        <v>600.34666177263227</v>
      </c>
      <c r="K153" s="4">
        <f t="shared" si="14"/>
        <v>134.96395435741024</v>
      </c>
      <c r="L153" s="42">
        <f>Pressure!Q153</f>
        <v>0.2143465018210044</v>
      </c>
      <c r="M153" s="10">
        <f t="shared" si="16"/>
        <v>0.97964617445278324</v>
      </c>
      <c r="N153" s="10">
        <f t="shared" si="15"/>
        <v>2.5992897854448858</v>
      </c>
    </row>
    <row r="154" spans="3:14">
      <c r="C154" s="4">
        <f>Pressure!AB154*1000000</f>
        <v>4375755.9384983173</v>
      </c>
      <c r="D154" s="78">
        <f>Pressure!I154</f>
        <v>1.1621860174682886E-4</v>
      </c>
      <c r="E154" s="40">
        <f>Pressure!H154</f>
        <v>116.21860174682885</v>
      </c>
      <c r="F154" s="10">
        <f t="shared" si="10"/>
        <v>4.5</v>
      </c>
      <c r="G154" s="4">
        <f t="shared" si="9"/>
        <v>185435.34030998754</v>
      </c>
      <c r="H154" s="42">
        <f t="shared" si="11"/>
        <v>7.1640044171073587</v>
      </c>
      <c r="I154" s="10">
        <f t="shared" si="12"/>
        <v>1.1816839828402956</v>
      </c>
      <c r="J154" s="4">
        <f t="shared" si="13"/>
        <v>600.93857914226669</v>
      </c>
      <c r="K154" s="4">
        <f t="shared" si="14"/>
        <v>135.09702332230268</v>
      </c>
      <c r="L154" s="42">
        <f>Pressure!Q154</f>
        <v>0.21597863638760673</v>
      </c>
      <c r="M154" s="10">
        <f t="shared" si="16"/>
        <v>0.98032958302320594</v>
      </c>
      <c r="N154" s="10">
        <f t="shared" si="15"/>
        <v>2.5992897854448858</v>
      </c>
    </row>
    <row r="155" spans="3:14">
      <c r="C155" s="4">
        <f>Pressure!AB155*1000000</f>
        <v>4379705.6725292634</v>
      </c>
      <c r="D155" s="78">
        <f>Pressure!I155</f>
        <v>1.1621860174682886E-4</v>
      </c>
      <c r="E155" s="40">
        <f>Pressure!H155</f>
        <v>116.21860174682885</v>
      </c>
      <c r="F155" s="10">
        <f t="shared" si="10"/>
        <v>4.5</v>
      </c>
      <c r="G155" s="4">
        <f t="shared" si="9"/>
        <v>185602.72173720985</v>
      </c>
      <c r="H155" s="42">
        <f t="shared" si="11"/>
        <v>7.1690293479637601</v>
      </c>
      <c r="I155" s="10">
        <f t="shared" si="12"/>
        <v>1.1817776535310396</v>
      </c>
      <c r="J155" s="4">
        <f t="shared" si="13"/>
        <v>601.52868926135125</v>
      </c>
      <c r="K155" s="4">
        <f t="shared" si="14"/>
        <v>135.22968599913477</v>
      </c>
      <c r="L155" s="42">
        <f>Pressure!Q155</f>
        <v>0.21761029940896889</v>
      </c>
      <c r="M155" s="10">
        <f t="shared" si="16"/>
        <v>0.98101068812627978</v>
      </c>
      <c r="N155" s="10">
        <f t="shared" si="15"/>
        <v>2.5992897854448858</v>
      </c>
    </row>
    <row r="156" spans="3:14">
      <c r="C156" s="4">
        <f>Pressure!AB156*1000000</f>
        <v>4383643.2991209123</v>
      </c>
      <c r="D156" s="78">
        <f>Pressure!I156</f>
        <v>1.1621860174682886E-4</v>
      </c>
      <c r="E156" s="40">
        <f>Pressure!H156</f>
        <v>116.21860174682885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185769.59007660052</v>
      </c>
      <c r="H156" s="42">
        <f t="shared" si="11"/>
        <v>7.1740380713104992</v>
      </c>
      <c r="I156" s="10">
        <f t="shared" si="12"/>
        <v>1.1818708690631499</v>
      </c>
      <c r="J156" s="4">
        <f t="shared" si="13"/>
        <v>602.11699046814203</v>
      </c>
      <c r="K156" s="4">
        <f t="shared" si="14"/>
        <v>135.36194201432986</v>
      </c>
      <c r="L156" s="42">
        <f>Pressure!Q156</f>
        <v>0.2192414928850428</v>
      </c>
      <c r="M156" s="10">
        <f t="shared" si="16"/>
        <v>0.98168949013964535</v>
      </c>
      <c r="N156" s="10">
        <f t="shared" si="15"/>
        <v>2.5992897854448858</v>
      </c>
    </row>
    <row r="157" spans="3:14">
      <c r="C157" s="4">
        <f>Pressure!AB157*1000000</f>
        <v>4387568.8071958581</v>
      </c>
      <c r="D157" s="78">
        <f>Pressure!I157</f>
        <v>1.1621860174682886E-4</v>
      </c>
      <c r="E157" s="40">
        <f>Pressure!H157</f>
        <v>116.21860174682885</v>
      </c>
      <c r="F157" s="10">
        <f t="shared" ref="F157:F220" si="18">aexit/E157</f>
        <v>4.5</v>
      </c>
      <c r="G157" s="4">
        <f t="shared" si="17"/>
        <v>185935.94485872236</v>
      </c>
      <c r="H157" s="42">
        <f t="shared" ref="H157:H220" si="19">1/(((k+1)/2)^(1/(k-1))*(patm*1000000/C157)^(1/k)*SQRT((k+1)/(k-1)*(1-(patm*1000000/C157)^((k-1)/k))))</f>
        <v>7.1790305813476012</v>
      </c>
      <c r="I157" s="10">
        <f t="shared" ref="I157:I220" si="20">etanoz*SQRT(2*k^2/(k-1)*(2/(k+1))^((k+1)/(k-1))*(1-(G157/C157)^((k-1)/k)))+(G157-patm*1000000)/C157*(aexit/E157)</f>
        <v>1.1819636311722235</v>
      </c>
      <c r="J157" s="4">
        <f t="shared" ref="J157:J220" si="21">I157*D157*C157</f>
        <v>602.70348110761893</v>
      </c>
      <c r="K157" s="4">
        <f t="shared" ref="K157:K220" si="22">J157/4.4482</f>
        <v>135.49379099582279</v>
      </c>
      <c r="L157" s="42">
        <f>Pressure!Q157</f>
        <v>0.22087221881079722</v>
      </c>
      <c r="M157" s="10">
        <f t="shared" si="16"/>
        <v>0.98236598943912823</v>
      </c>
      <c r="N157" s="10">
        <f t="shared" si="15"/>
        <v>2.5992897854448858</v>
      </c>
    </row>
    <row r="158" spans="3:14">
      <c r="C158" s="4">
        <f>Pressure!AB158*1000000</f>
        <v>4391482.1857230216</v>
      </c>
      <c r="D158" s="78">
        <f>Pressure!I158</f>
        <v>1.1621860174682886E-4</v>
      </c>
      <c r="E158" s="40">
        <f>Pressure!H158</f>
        <v>116.21860174682885</v>
      </c>
      <c r="F158" s="10">
        <f t="shared" si="18"/>
        <v>4.5</v>
      </c>
      <c r="G158" s="4">
        <f t="shared" si="17"/>
        <v>186101.78561610138</v>
      </c>
      <c r="H158" s="42">
        <f t="shared" si="19"/>
        <v>7.1840068723021817</v>
      </c>
      <c r="I158" s="10">
        <f t="shared" si="20"/>
        <v>1.1820559415821645</v>
      </c>
      <c r="J158" s="4">
        <f t="shared" si="21"/>
        <v>603.28815953168328</v>
      </c>
      <c r="K158" s="4">
        <f t="shared" si="22"/>
        <v>135.62523257310446</v>
      </c>
      <c r="L158" s="42">
        <f>Pressure!Q158</f>
        <v>0.22250247917624671</v>
      </c>
      <c r="M158" s="10">
        <f t="shared" si="16"/>
        <v>0.9830401863988345</v>
      </c>
      <c r="N158" s="10">
        <f t="shared" ref="N158:N221" si="23">N157-1/834*(me-mef)</f>
        <v>2.5992897854448858</v>
      </c>
    </row>
    <row r="159" spans="3:14">
      <c r="C159" s="4">
        <f>Pressure!AB159*1000000</f>
        <v>4395383.4237154406</v>
      </c>
      <c r="D159" s="78">
        <f>Pressure!I159</f>
        <v>1.1621860174682886E-4</v>
      </c>
      <c r="E159" s="40">
        <f>Pressure!H159</f>
        <v>116.21860174682885</v>
      </c>
      <c r="F159" s="10">
        <f t="shared" si="18"/>
        <v>4.5</v>
      </c>
      <c r="G159" s="4">
        <f t="shared" si="17"/>
        <v>186267.11188313327</v>
      </c>
      <c r="H159" s="42">
        <f t="shared" si="19"/>
        <v>7.1889669384257102</v>
      </c>
      <c r="I159" s="10">
        <f t="shared" si="20"/>
        <v>1.1821478020052161</v>
      </c>
      <c r="J159" s="4">
        <f t="shared" si="21"/>
        <v>603.87102409882789</v>
      </c>
      <c r="K159" s="4">
        <f t="shared" si="22"/>
        <v>135.7562663771476</v>
      </c>
      <c r="L159" s="42">
        <f>Pressure!Q159</f>
        <v>0.22413227596648036</v>
      </c>
      <c r="M159" s="10">
        <f t="shared" si="16"/>
        <v>0.98371208139103716</v>
      </c>
      <c r="N159" s="10">
        <f t="shared" si="23"/>
        <v>2.5992897854448858</v>
      </c>
    </row>
    <row r="160" spans="3:14">
      <c r="C160" s="4">
        <f>Pressure!AB160*1000000</f>
        <v>4399272.5102320118</v>
      </c>
      <c r="D160" s="78">
        <f>Pressure!I160</f>
        <v>1.1621860174682886E-4</v>
      </c>
      <c r="E160" s="40">
        <f>Pressure!H160</f>
        <v>116.21860174682885</v>
      </c>
      <c r="F160" s="10">
        <f t="shared" si="18"/>
        <v>4.5</v>
      </c>
      <c r="G160" s="4">
        <f t="shared" si="17"/>
        <v>186431.923196157</v>
      </c>
      <c r="H160" s="42">
        <f t="shared" si="19"/>
        <v>7.1939107739962553</v>
      </c>
      <c r="I160" s="10">
        <f t="shared" si="20"/>
        <v>1.1822392141420839</v>
      </c>
      <c r="J160" s="4">
        <f t="shared" si="21"/>
        <v>604.45207317439667</v>
      </c>
      <c r="K160" s="4">
        <f t="shared" si="22"/>
        <v>135.88689204046506</v>
      </c>
      <c r="L160" s="42">
        <f>Pressure!Q160</f>
        <v>0.2257616111616905</v>
      </c>
      <c r="M160" s="10">
        <f t="shared" si="16"/>
        <v>0.98438167478629224</v>
      </c>
      <c r="N160" s="10">
        <f t="shared" si="23"/>
        <v>2.5992897854448858</v>
      </c>
    </row>
    <row r="161" spans="3:14">
      <c r="C161" s="4">
        <f>Pressure!AB161*1000000</f>
        <v>4403149.4343759222</v>
      </c>
      <c r="D161" s="78">
        <f>Pressure!I161</f>
        <v>1.1621860174682886E-4</v>
      </c>
      <c r="E161" s="40">
        <f>Pressure!H161</f>
        <v>116.21860174682885</v>
      </c>
      <c r="F161" s="10">
        <f t="shared" si="18"/>
        <v>4.5</v>
      </c>
      <c r="G161" s="4">
        <f t="shared" si="17"/>
        <v>186596.21909338859</v>
      </c>
      <c r="H161" s="42">
        <f t="shared" si="19"/>
        <v>7.1988383733165335</v>
      </c>
      <c r="I161" s="10">
        <f t="shared" si="20"/>
        <v>1.1823301796819823</v>
      </c>
      <c r="J161" s="4">
        <f t="shared" si="21"/>
        <v>605.03130513035103</v>
      </c>
      <c r="K161" s="4">
        <f t="shared" si="22"/>
        <v>136.01710919705747</v>
      </c>
      <c r="L161" s="42">
        <f>Pressure!Q161</f>
        <v>0.22739048673720114</v>
      </c>
      <c r="M161" s="10">
        <f t="shared" si="16"/>
        <v>0.98504896695335009</v>
      </c>
      <c r="N161" s="10">
        <f t="shared" si="23"/>
        <v>2.5992897854448858</v>
      </c>
    </row>
    <row r="162" spans="3:14">
      <c r="C162" s="4">
        <f>Pressure!AB162*1000000</f>
        <v>4407014.1852957895</v>
      </c>
      <c r="D162" s="78">
        <f>Pressure!I162</f>
        <v>1.1621860174682886E-4</v>
      </c>
      <c r="E162" s="40">
        <f>Pressure!H162</f>
        <v>116.21860174682885</v>
      </c>
      <c r="F162" s="10">
        <f t="shared" si="18"/>
        <v>4.5</v>
      </c>
      <c r="G162" s="4">
        <f t="shared" si="17"/>
        <v>186759.99911496925</v>
      </c>
      <c r="H162" s="42">
        <f t="shared" si="19"/>
        <v>7.2037497307154146</v>
      </c>
      <c r="I162" s="10">
        <f t="shared" si="20"/>
        <v>1.1824207003027416</v>
      </c>
      <c r="J162" s="4">
        <f t="shared" si="21"/>
        <v>605.60871834543991</v>
      </c>
      <c r="K162" s="4">
        <f t="shared" si="22"/>
        <v>136.1469174824513</v>
      </c>
      <c r="L162" s="42">
        <f>Pressure!Q162</f>
        <v>0.22901890466349634</v>
      </c>
      <c r="M162" s="10">
        <f t="shared" si="16"/>
        <v>0.98571395825921004</v>
      </c>
      <c r="N162" s="10">
        <f t="shared" si="23"/>
        <v>2.5992897854448858</v>
      </c>
    </row>
    <row r="163" spans="3:14">
      <c r="C163" s="4">
        <f>Pressure!AB163*1000000</f>
        <v>4410866.7521845661</v>
      </c>
      <c r="D163" s="78">
        <f>Pressure!I163</f>
        <v>1.1621860174682886E-4</v>
      </c>
      <c r="E163" s="40">
        <f>Pressure!H163</f>
        <v>116.21860174682885</v>
      </c>
      <c r="F163" s="10">
        <f t="shared" si="18"/>
        <v>4.5</v>
      </c>
      <c r="G163" s="4">
        <f t="shared" si="17"/>
        <v>186923.26280291899</v>
      </c>
      <c r="H163" s="42">
        <f t="shared" si="19"/>
        <v>7.2086448405465671</v>
      </c>
      <c r="I163" s="10">
        <f t="shared" si="20"/>
        <v>1.1825107776708645</v>
      </c>
      <c r="J163" s="4">
        <f t="shared" si="21"/>
        <v>606.18431120503624</v>
      </c>
      <c r="K163" s="4">
        <f t="shared" si="22"/>
        <v>136.27631653366223</v>
      </c>
      <c r="L163" s="42">
        <f>Pressure!Q163</f>
        <v>0.23064686690624836</v>
      </c>
      <c r="M163" s="10">
        <f t="shared" si="16"/>
        <v>0.98637664906913114</v>
      </c>
      <c r="N163" s="10">
        <f t="shared" si="23"/>
        <v>2.5992897854448858</v>
      </c>
    </row>
    <row r="164" spans="3:14">
      <c r="C164" s="4">
        <f>Pressure!AB164*1000000</f>
        <v>4414707.1242803996</v>
      </c>
      <c r="D164" s="78">
        <f>Pressure!I164</f>
        <v>1.1621860174682886E-4</v>
      </c>
      <c r="E164" s="40">
        <f>Pressure!H164</f>
        <v>116.21860174682885</v>
      </c>
      <c r="F164" s="10">
        <f t="shared" si="18"/>
        <v>4.5</v>
      </c>
      <c r="G164" s="4">
        <f t="shared" si="17"/>
        <v>187086.00970117317</v>
      </c>
      <c r="H164" s="42">
        <f t="shared" si="19"/>
        <v>7.2135236971895722</v>
      </c>
      <c r="I164" s="10">
        <f t="shared" si="20"/>
        <v>1.182600413441625</v>
      </c>
      <c r="J164" s="4">
        <f t="shared" si="21"/>
        <v>606.75808210126502</v>
      </c>
      <c r="K164" s="4">
        <f t="shared" si="22"/>
        <v>136.40530598922373</v>
      </c>
      <c r="L164" s="42">
        <f>Pressure!Q164</f>
        <v>0.23227437542634569</v>
      </c>
      <c r="M164" s="10">
        <f t="shared" si="16"/>
        <v>0.9870370397466236</v>
      </c>
      <c r="N164" s="10">
        <f t="shared" si="23"/>
        <v>2.5992897854448858</v>
      </c>
    </row>
    <row r="165" spans="3:14">
      <c r="C165" s="4">
        <f>Pressure!AB165*1000000</f>
        <v>4418535.2908653188</v>
      </c>
      <c r="D165" s="78">
        <f>Pressure!I165</f>
        <v>1.1621860174682886E-4</v>
      </c>
      <c r="E165" s="40">
        <f>Pressure!H165</f>
        <v>116.21860174682885</v>
      </c>
      <c r="F165" s="10">
        <f t="shared" si="18"/>
        <v>4.5</v>
      </c>
      <c r="G165" s="4">
        <f t="shared" si="17"/>
        <v>187248.23935552666</v>
      </c>
      <c r="H165" s="42">
        <f t="shared" si="19"/>
        <v>7.218386295048326</v>
      </c>
      <c r="I165" s="10">
        <f t="shared" si="20"/>
        <v>1.1826896092591175</v>
      </c>
      <c r="J165" s="4">
        <f t="shared" si="21"/>
        <v>607.33002943280746</v>
      </c>
      <c r="K165" s="4">
        <f t="shared" si="22"/>
        <v>136.53388548914336</v>
      </c>
      <c r="L165" s="42">
        <f>Pressure!Q165</f>
        <v>0.2339014321799209</v>
      </c>
      <c r="M165" s="10">
        <f t="shared" si="16"/>
        <v>0.98769513065344761</v>
      </c>
      <c r="N165" s="10">
        <f t="shared" si="23"/>
        <v>2.5992897854448858</v>
      </c>
    </row>
    <row r="166" spans="3:14">
      <c r="C166" s="4">
        <f>Pressure!AB166*1000000</f>
        <v>4422351.2412663745</v>
      </c>
      <c r="D166" s="78">
        <f>Pressure!I166</f>
        <v>1.1621860174682886E-4</v>
      </c>
      <c r="E166" s="40">
        <f>Pressure!H166</f>
        <v>116.21860174682885</v>
      </c>
      <c r="F166" s="10">
        <f t="shared" si="18"/>
        <v>4.5</v>
      </c>
      <c r="G166" s="4">
        <f t="shared" si="17"/>
        <v>187409.95131368231</v>
      </c>
      <c r="H166" s="42">
        <f t="shared" si="19"/>
        <v>7.2232326285525339</v>
      </c>
      <c r="I166" s="10">
        <f t="shared" si="20"/>
        <v>1.1827783667563627</v>
      </c>
      <c r="J166" s="4">
        <f t="shared" si="21"/>
        <v>607.90015160507141</v>
      </c>
      <c r="K166" s="4">
        <f t="shared" si="22"/>
        <v>136.66205467494075</v>
      </c>
      <c r="L166" s="42">
        <f>Pressure!Q166</f>
        <v>0.23552803911837841</v>
      </c>
      <c r="M166" s="10">
        <f t="shared" si="16"/>
        <v>0.9883509221495943</v>
      </c>
      <c r="N166" s="10">
        <f t="shared" si="23"/>
        <v>2.5992897854448858</v>
      </c>
    </row>
    <row r="167" spans="3:14">
      <c r="C167" s="4">
        <f>Pressure!AB167*1000000</f>
        <v>4426154.964854572</v>
      </c>
      <c r="D167" s="78">
        <f>Pressure!I167</f>
        <v>1.1621860174682886E-4</v>
      </c>
      <c r="E167" s="40">
        <f>Pressure!H167</f>
        <v>116.21860174682885</v>
      </c>
      <c r="F167" s="10">
        <f t="shared" si="18"/>
        <v>4.5</v>
      </c>
      <c r="G167" s="4">
        <f t="shared" si="17"/>
        <v>187571.14512520569</v>
      </c>
      <c r="H167" s="42">
        <f t="shared" si="19"/>
        <v>7.2280626921563647</v>
      </c>
      <c r="I167" s="10">
        <f t="shared" si="20"/>
        <v>1.1828666875553597</v>
      </c>
      <c r="J167" s="4">
        <f t="shared" si="21"/>
        <v>608.46844703003148</v>
      </c>
      <c r="K167" s="4">
        <f t="shared" si="22"/>
        <v>136.78981318961186</v>
      </c>
      <c r="L167" s="42">
        <f>Pressure!Q167</f>
        <v>0.23715419818842201</v>
      </c>
      <c r="M167" s="10">
        <f t="shared" si="16"/>
        <v>0.98900441459334665</v>
      </c>
      <c r="N167" s="10">
        <f t="shared" si="23"/>
        <v>2.5992897854448858</v>
      </c>
    </row>
    <row r="168" spans="3:14">
      <c r="C168" s="4">
        <f>Pressure!AB168*1000000</f>
        <v>4429946.4510455383</v>
      </c>
      <c r="D168" s="78">
        <f>Pressure!I168</f>
        <v>1.1621860174682886E-4</v>
      </c>
      <c r="E168" s="40">
        <f>Pressure!H168</f>
        <v>116.21860174682885</v>
      </c>
      <c r="F168" s="10">
        <f t="shared" si="18"/>
        <v>4.5</v>
      </c>
      <c r="G168" s="4">
        <f t="shared" si="17"/>
        <v>187731.82034155328</v>
      </c>
      <c r="H168" s="42">
        <f t="shared" si="19"/>
        <v>7.2328764803393746</v>
      </c>
      <c r="I168" s="10">
        <f t="shared" si="20"/>
        <v>1.1829545732671791</v>
      </c>
      <c r="J168" s="4">
        <f t="shared" si="21"/>
        <v>609.03491412632923</v>
      </c>
      <c r="K168" s="4">
        <f t="shared" si="22"/>
        <v>136.91716067765145</v>
      </c>
      <c r="L168" s="42">
        <f>Pressure!Q168</f>
        <v>0.23877991133208237</v>
      </c>
      <c r="M168" s="10">
        <f t="shared" ref="M168:M231" si="24">(J168+J167)/2*(L168-L167)</f>
        <v>0.98965560834128241</v>
      </c>
      <c r="N168" s="10">
        <f t="shared" si="23"/>
        <v>2.5992897854448858</v>
      </c>
    </row>
    <row r="169" spans="3:14">
      <c r="C169" s="4">
        <f>Pressure!AB169*1000000</f>
        <v>4433725.6892986055</v>
      </c>
      <c r="D169" s="78">
        <f>Pressure!I169</f>
        <v>1.1621860174682886E-4</v>
      </c>
      <c r="E169" s="40">
        <f>Pressure!H169</f>
        <v>116.21860174682885</v>
      </c>
      <c r="F169" s="10">
        <f t="shared" si="18"/>
        <v>4.5</v>
      </c>
      <c r="G169" s="4">
        <f t="shared" si="17"/>
        <v>187891.97651603373</v>
      </c>
      <c r="H169" s="42">
        <f t="shared" si="19"/>
        <v>7.2376739876053611</v>
      </c>
      <c r="I169" s="10">
        <f t="shared" si="20"/>
        <v>1.1830420254920184</v>
      </c>
      <c r="J169" s="4">
        <f t="shared" si="21"/>
        <v>609.59955131913568</v>
      </c>
      <c r="K169" s="4">
        <f t="shared" si="22"/>
        <v>137.04409678502219</v>
      </c>
      <c r="L169" s="42">
        <f>Pressure!Q169</f>
        <v>0.2404051804867442</v>
      </c>
      <c r="M169" s="10">
        <f t="shared" si="24"/>
        <v>0.99030450374815704</v>
      </c>
      <c r="N169" s="10">
        <f t="shared" si="23"/>
        <v>2.5992897854448858</v>
      </c>
    </row>
    <row r="170" spans="3:14">
      <c r="C170" s="4">
        <f>Pressure!AB170*1000000</f>
        <v>4437492.6691178801</v>
      </c>
      <c r="D170" s="78">
        <f>Pressure!I170</f>
        <v>1.1621860174682886E-4</v>
      </c>
      <c r="E170" s="40">
        <f>Pressure!H170</f>
        <v>116.21860174682885</v>
      </c>
      <c r="F170" s="10">
        <f t="shared" si="18"/>
        <v>4.5</v>
      </c>
      <c r="G170" s="4">
        <f t="shared" si="17"/>
        <v>188051.61320385314</v>
      </c>
      <c r="H170" s="42">
        <f t="shared" si="19"/>
        <v>7.2424552084837766</v>
      </c>
      <c r="I170" s="10">
        <f t="shared" si="20"/>
        <v>1.1831290458193031</v>
      </c>
      <c r="J170" s="4">
        <f t="shared" si="21"/>
        <v>610.16235704031203</v>
      </c>
      <c r="K170" s="4">
        <f t="shared" si="22"/>
        <v>137.17062115919069</v>
      </c>
      <c r="L170" s="42">
        <f>Pressure!Q170</f>
        <v>0.24203000758517351</v>
      </c>
      <c r="M170" s="10">
        <f t="shared" si="24"/>
        <v>0.99095110116714313</v>
      </c>
      <c r="N170" s="10">
        <f t="shared" si="23"/>
        <v>2.5992897854448858</v>
      </c>
    </row>
    <row r="171" spans="3:14">
      <c r="C171" s="4">
        <f>Pressure!AB171*1000000</f>
        <v>4441247.3800506797</v>
      </c>
      <c r="D171" s="78">
        <f>Pressure!I171</f>
        <v>1.1621860174682886E-4</v>
      </c>
      <c r="E171" s="40">
        <f>Pressure!H171</f>
        <v>116.21860174682885</v>
      </c>
      <c r="F171" s="10">
        <f t="shared" si="18"/>
        <v>4.5</v>
      </c>
      <c r="G171" s="4">
        <f t="shared" si="17"/>
        <v>188210.72996204882</v>
      </c>
      <c r="H171" s="42">
        <f t="shared" si="19"/>
        <v>7.2472201375277772</v>
      </c>
      <c r="I171" s="10">
        <f t="shared" si="20"/>
        <v>1.1832156358277244</v>
      </c>
      <c r="J171" s="4">
        <f t="shared" si="21"/>
        <v>610.72332972817458</v>
      </c>
      <c r="K171" s="4">
        <f t="shared" si="22"/>
        <v>137.29673344907482</v>
      </c>
      <c r="L171" s="42">
        <f>Pressure!Q171</f>
        <v>0.2436543945555445</v>
      </c>
      <c r="M171" s="10">
        <f t="shared" si="24"/>
        <v>0.99159540094957976</v>
      </c>
      <c r="N171" s="10">
        <f t="shared" si="23"/>
        <v>2.5992897854448858</v>
      </c>
    </row>
    <row r="172" spans="3:14">
      <c r="C172" s="4">
        <f>Pressure!AB172*1000000</f>
        <v>4444989.8116887268</v>
      </c>
      <c r="D172" s="78">
        <f>Pressure!I172</f>
        <v>1.1621860174682886E-4</v>
      </c>
      <c r="E172" s="40">
        <f>Pressure!H172</f>
        <v>116.21860174682885</v>
      </c>
      <c r="F172" s="10">
        <f t="shared" si="18"/>
        <v>4.5</v>
      </c>
      <c r="G172" s="4">
        <f t="shared" si="17"/>
        <v>188369.32634953983</v>
      </c>
      <c r="H172" s="42">
        <f t="shared" si="19"/>
        <v>7.251968769315793</v>
      </c>
      <c r="I172" s="10">
        <f t="shared" si="20"/>
        <v>1.1833017970853428</v>
      </c>
      <c r="J172" s="4">
        <f t="shared" si="21"/>
        <v>611.28246782767462</v>
      </c>
      <c r="K172" s="4">
        <f t="shared" si="22"/>
        <v>137.42243330508398</v>
      </c>
      <c r="L172" s="42">
        <f>Pressure!Q172</f>
        <v>0.24527834332146642</v>
      </c>
      <c r="M172" s="10">
        <f t="shared" si="24"/>
        <v>0.99223740344512845</v>
      </c>
      <c r="N172" s="10">
        <f t="shared" si="23"/>
        <v>2.5992897854448858</v>
      </c>
    </row>
    <row r="173" spans="3:14">
      <c r="C173" s="4">
        <f>Pressure!AB173*1000000</f>
        <v>4448719.9536673222</v>
      </c>
      <c r="D173" s="78">
        <f>Pressure!I173</f>
        <v>1.1621860174682886E-4</v>
      </c>
      <c r="E173" s="40">
        <f>Pressure!H173</f>
        <v>116.21860174682885</v>
      </c>
      <c r="F173" s="10">
        <f t="shared" si="18"/>
        <v>4.5</v>
      </c>
      <c r="G173" s="4">
        <f t="shared" si="17"/>
        <v>188527.401927092</v>
      </c>
      <c r="H173" s="42">
        <f t="shared" si="19"/>
        <v>7.2567010984504883</v>
      </c>
      <c r="I173" s="10">
        <f t="shared" si="20"/>
        <v>1.183387531149642</v>
      </c>
      <c r="J173" s="4">
        <f t="shared" si="21"/>
        <v>611.83976979027386</v>
      </c>
      <c r="K173" s="4">
        <f t="shared" si="22"/>
        <v>137.54772037909129</v>
      </c>
      <c r="L173" s="42">
        <f>Pressure!Q173</f>
        <v>0.24690185580201038</v>
      </c>
      <c r="M173" s="10">
        <f t="shared" si="24"/>
        <v>0.99287710900179682</v>
      </c>
      <c r="N173" s="10">
        <f t="shared" si="23"/>
        <v>2.5992897854448858</v>
      </c>
    </row>
    <row r="174" spans="3:14">
      <c r="C174" s="4">
        <f>Pressure!AB174*1000000</f>
        <v>4452437.7956650117</v>
      </c>
      <c r="D174" s="78">
        <f>Pressure!I174</f>
        <v>1.1621860174682886E-4</v>
      </c>
      <c r="E174" s="40">
        <f>Pressure!H174</f>
        <v>116.21860174682885</v>
      </c>
      <c r="F174" s="10">
        <f t="shared" si="18"/>
        <v>4.5</v>
      </c>
      <c r="G174" s="4">
        <f t="shared" si="17"/>
        <v>188684.95625730377</v>
      </c>
      <c r="H174" s="42">
        <f t="shared" si="19"/>
        <v>7.2614171195584323</v>
      </c>
      <c r="I174" s="10">
        <f t="shared" si="20"/>
        <v>1.1834728395675944</v>
      </c>
      <c r="J174" s="4">
        <f t="shared" si="21"/>
        <v>612.39523407389504</v>
      </c>
      <c r="K174" s="4">
        <f t="shared" si="22"/>
        <v>137.67259432442225</v>
      </c>
      <c r="L174" s="42">
        <f>Pressure!Q174</f>
        <v>0.24852493391173575</v>
      </c>
      <c r="M174" s="10">
        <f t="shared" si="24"/>
        <v>0.99351451796574175</v>
      </c>
      <c r="N174" s="10">
        <f t="shared" si="23"/>
        <v>2.5992897854448858</v>
      </c>
    </row>
    <row r="175" spans="3:14">
      <c r="C175" s="4">
        <f>Pressure!AB175*1000000</f>
        <v>4456143.3274043156</v>
      </c>
      <c r="D175" s="78">
        <f>Pressure!I175</f>
        <v>1.1621860174682886E-4</v>
      </c>
      <c r="E175" s="40">
        <f>Pressure!H175</f>
        <v>116.21860174682885</v>
      </c>
      <c r="F175" s="10">
        <f t="shared" si="18"/>
        <v>4.5</v>
      </c>
      <c r="G175" s="4">
        <f t="shared" si="17"/>
        <v>188841.98890463717</v>
      </c>
      <c r="H175" s="42">
        <f t="shared" si="19"/>
        <v>7.2661168272910102</v>
      </c>
      <c r="I175" s="10">
        <f t="shared" si="20"/>
        <v>1.1835577238757515</v>
      </c>
      <c r="J175" s="4">
        <f t="shared" si="21"/>
        <v>612.9488591430312</v>
      </c>
      <c r="K175" s="4">
        <f t="shared" si="22"/>
        <v>137.79705479587952</v>
      </c>
      <c r="L175" s="42">
        <f>Pressure!Q175</f>
        <v>0.25014757956071676</v>
      </c>
      <c r="M175" s="10">
        <f t="shared" si="24"/>
        <v>0.99414963068151552</v>
      </c>
      <c r="N175" s="10">
        <f t="shared" si="23"/>
        <v>2.5992897854448858</v>
      </c>
    </row>
    <row r="176" spans="3:14">
      <c r="C176" s="4">
        <f>Pressure!AB176*1000000</f>
        <v>4459836.5386519674</v>
      </c>
      <c r="D176" s="78">
        <f>Pressure!I176</f>
        <v>1.1621860174682886E-4</v>
      </c>
      <c r="E176" s="40">
        <f>Pressure!H176</f>
        <v>116.21860174682885</v>
      </c>
      <c r="F176" s="10">
        <f t="shared" si="18"/>
        <v>4.5</v>
      </c>
      <c r="G176" s="4">
        <f t="shared" si="17"/>
        <v>188998.49943542789</v>
      </c>
      <c r="H176" s="42">
        <f t="shared" si="19"/>
        <v>7.2708002163247931</v>
      </c>
      <c r="I176" s="10">
        <f t="shared" si="20"/>
        <v>1.1836421856003196</v>
      </c>
      <c r="J176" s="4">
        <f t="shared" si="21"/>
        <v>613.50064346878082</v>
      </c>
      <c r="K176" s="4">
        <f t="shared" si="22"/>
        <v>137.92110144975064</v>
      </c>
      <c r="L176" s="42">
        <f>Pressure!Q176</f>
        <v>0.25176979465456867</v>
      </c>
      <c r="M176" s="10">
        <f t="shared" si="24"/>
        <v>0.99478244749202371</v>
      </c>
      <c r="N176" s="10">
        <f t="shared" si="23"/>
        <v>2.5992897854448858</v>
      </c>
    </row>
    <row r="177" spans="3:14">
      <c r="C177" s="4">
        <f>Pressure!AB177*1000000</f>
        <v>4463517.4192166599</v>
      </c>
      <c r="D177" s="78">
        <f>Pressure!I177</f>
        <v>1.1621860174682886E-4</v>
      </c>
      <c r="E177" s="40">
        <f>Pressure!H177</f>
        <v>116.21860174682885</v>
      </c>
      <c r="F177" s="10">
        <f t="shared" si="18"/>
        <v>4.5</v>
      </c>
      <c r="G177" s="4">
        <f t="shared" si="17"/>
        <v>189154.48741778973</v>
      </c>
      <c r="H177" s="42">
        <f t="shared" si="19"/>
        <v>7.2754672813587398</v>
      </c>
      <c r="I177" s="10">
        <f t="shared" si="20"/>
        <v>1.183726226257181</v>
      </c>
      <c r="J177" s="4">
        <f t="shared" si="21"/>
        <v>614.05058552851142</v>
      </c>
      <c r="K177" s="4">
        <f t="shared" si="22"/>
        <v>138.04473394373261</v>
      </c>
      <c r="L177" s="42">
        <f>Pressure!Q177</f>
        <v>0.25339158109447391</v>
      </c>
      <c r="M177" s="10">
        <f t="shared" si="24"/>
        <v>0.99541296873840857</v>
      </c>
      <c r="N177" s="10">
        <f t="shared" si="23"/>
        <v>2.5992897854448858</v>
      </c>
    </row>
    <row r="178" spans="3:14">
      <c r="C178" s="4">
        <f>Pressure!AB178*1000000</f>
        <v>4467185.9589516632</v>
      </c>
      <c r="D178" s="78">
        <f>Pressure!I178</f>
        <v>1.1621860174682886E-4</v>
      </c>
      <c r="E178" s="40">
        <f>Pressure!H178</f>
        <v>116.21860174682885</v>
      </c>
      <c r="F178" s="10">
        <f t="shared" si="18"/>
        <v>4.5</v>
      </c>
      <c r="G178" s="4">
        <f t="shared" si="17"/>
        <v>189309.95242172558</v>
      </c>
      <c r="H178" s="42">
        <f t="shared" si="19"/>
        <v>7.2801180171175064</v>
      </c>
      <c r="I178" s="10">
        <f t="shared" si="20"/>
        <v>1.1838098473520238</v>
      </c>
      <c r="J178" s="4">
        <f t="shared" si="21"/>
        <v>614.59868380625051</v>
      </c>
      <c r="K178" s="4">
        <f t="shared" si="22"/>
        <v>138.16795193701958</v>
      </c>
      <c r="L178" s="42">
        <f>Pressure!Q178</f>
        <v>0.25501294077720821</v>
      </c>
      <c r="M178" s="10">
        <f t="shared" si="24"/>
        <v>0.99604119476017094</v>
      </c>
      <c r="N178" s="10">
        <f t="shared" si="23"/>
        <v>2.5992897854448858</v>
      </c>
    </row>
    <row r="179" spans="3:14">
      <c r="C179" s="4">
        <f>Pressure!AB179*1000000</f>
        <v>4470842.1477523278</v>
      </c>
      <c r="D179" s="78">
        <f>Pressure!I179</f>
        <v>1.1621860174682886E-4</v>
      </c>
      <c r="E179" s="40">
        <f>Pressure!H179</f>
        <v>116.21860174682885</v>
      </c>
      <c r="F179" s="10">
        <f t="shared" si="18"/>
        <v>4.5</v>
      </c>
      <c r="G179" s="4">
        <f t="shared" si="17"/>
        <v>189464.89401902168</v>
      </c>
      <c r="H179" s="42">
        <f t="shared" si="19"/>
        <v>7.2847524183483685</v>
      </c>
      <c r="I179" s="10">
        <f t="shared" si="20"/>
        <v>1.1838930503803546</v>
      </c>
      <c r="J179" s="4">
        <f t="shared" si="21"/>
        <v>615.14493679231259</v>
      </c>
      <c r="K179" s="4">
        <f t="shared" si="22"/>
        <v>138.29075509021911</v>
      </c>
      <c r="L179" s="42">
        <f>Pressure!Q179</f>
        <v>0.25663387559516632</v>
      </c>
      <c r="M179" s="10">
        <f t="shared" si="24"/>
        <v>0.99666712589503859</v>
      </c>
      <c r="N179" s="10">
        <f t="shared" si="23"/>
        <v>2.5992897854448858</v>
      </c>
    </row>
    <row r="180" spans="3:14">
      <c r="C180" s="4">
        <f>Pressure!AB180*1000000</f>
        <v>4474485.9755583834</v>
      </c>
      <c r="D180" s="78">
        <f>Pressure!I180</f>
        <v>1.1621860174682886E-4</v>
      </c>
      <c r="E180" s="40">
        <f>Pressure!H180</f>
        <v>116.21860174682885</v>
      </c>
      <c r="F180" s="10">
        <f t="shared" si="18"/>
        <v>4.5</v>
      </c>
      <c r="G180" s="4">
        <f t="shared" si="17"/>
        <v>189619.31178334489</v>
      </c>
      <c r="H180" s="42">
        <f t="shared" si="19"/>
        <v>7.2893704798241385</v>
      </c>
      <c r="I180" s="10">
        <f t="shared" si="20"/>
        <v>1.1839758368276214</v>
      </c>
      <c r="J180" s="4">
        <f t="shared" si="21"/>
        <v>615.68934298364286</v>
      </c>
      <c r="K180" s="4">
        <f t="shared" si="22"/>
        <v>138.41314306542935</v>
      </c>
      <c r="L180" s="42">
        <f>Pressure!Q180</f>
        <v>0.25825438743638784</v>
      </c>
      <c r="M180" s="10">
        <f t="shared" si="24"/>
        <v>0.9972907624791536</v>
      </c>
      <c r="N180" s="10">
        <f t="shared" si="23"/>
        <v>2.5992897854448858</v>
      </c>
    </row>
    <row r="181" spans="3:14">
      <c r="C181" s="4">
        <f>Pressure!AB181*1000000</f>
        <v>4478117.43235128</v>
      </c>
      <c r="D181" s="78">
        <f>Pressure!I181</f>
        <v>1.1621860174682886E-4</v>
      </c>
      <c r="E181" s="40">
        <f>Pressure!H181</f>
        <v>116.21860174682885</v>
      </c>
      <c r="F181" s="10">
        <f t="shared" si="18"/>
        <v>4.5</v>
      </c>
      <c r="G181" s="4">
        <f t="shared" si="17"/>
        <v>189773.20529013014</v>
      </c>
      <c r="H181" s="42">
        <f t="shared" si="19"/>
        <v>7.2939721963398743</v>
      </c>
      <c r="I181" s="10">
        <f t="shared" si="20"/>
        <v>1.1840582081692206</v>
      </c>
      <c r="J181" s="4">
        <f t="shared" si="21"/>
        <v>616.2319008834196</v>
      </c>
      <c r="K181" s="4">
        <f t="shared" si="22"/>
        <v>138.53511552614981</v>
      </c>
      <c r="L181" s="42">
        <f>Pressure!Q181</f>
        <v>0.25987447818458281</v>
      </c>
      <c r="M181" s="10">
        <f t="shared" si="24"/>
        <v>0.99791210484693293</v>
      </c>
      <c r="N181" s="10">
        <f t="shared" si="23"/>
        <v>2.5992897854448858</v>
      </c>
    </row>
    <row r="182" spans="3:14">
      <c r="C182" s="4">
        <f>Pressure!AB182*1000000</f>
        <v>4481736.5081559438</v>
      </c>
      <c r="D182" s="78">
        <f>Pressure!I182</f>
        <v>1.1621860174682886E-4</v>
      </c>
      <c r="E182" s="40">
        <f>Pressure!H182</f>
        <v>116.21860174682885</v>
      </c>
      <c r="F182" s="10">
        <f t="shared" si="18"/>
        <v>4.5</v>
      </c>
      <c r="G182" s="4">
        <f t="shared" si="17"/>
        <v>189926.57411665472</v>
      </c>
      <c r="H182" s="42">
        <f t="shared" si="19"/>
        <v>7.2985575627151071</v>
      </c>
      <c r="I182" s="10">
        <f t="shared" si="20"/>
        <v>1.1841401658706059</v>
      </c>
      <c r="J182" s="4">
        <f t="shared" si="21"/>
        <v>616.77260900131648</v>
      </c>
      <c r="K182" s="4">
        <f t="shared" si="22"/>
        <v>138.65667213734017</v>
      </c>
      <c r="L182" s="42">
        <f>Pressure!Q182</f>
        <v>0.26149414971915724</v>
      </c>
      <c r="M182" s="10">
        <f t="shared" si="24"/>
        <v>0.99853115333110143</v>
      </c>
      <c r="N182" s="10">
        <f t="shared" si="23"/>
        <v>2.5992897854448858</v>
      </c>
    </row>
    <row r="183" spans="3:14">
      <c r="C183" s="4">
        <f>Pressure!AB183*1000000</f>
        <v>4485343.1930403495</v>
      </c>
      <c r="D183" s="78">
        <f>Pressure!I183</f>
        <v>1.1621860174682886E-4</v>
      </c>
      <c r="E183" s="40">
        <f>Pressure!H183</f>
        <v>116.21860174682885</v>
      </c>
      <c r="F183" s="10">
        <f t="shared" si="18"/>
        <v>4.5</v>
      </c>
      <c r="G183" s="4">
        <f t="shared" si="17"/>
        <v>190079.41784202031</v>
      </c>
      <c r="H183" s="42">
        <f t="shared" si="19"/>
        <v>7.3031265737933522</v>
      </c>
      <c r="I183" s="10">
        <f t="shared" si="20"/>
        <v>1.1842217113873463</v>
      </c>
      <c r="J183" s="4">
        <f t="shared" si="21"/>
        <v>617.31146585343913</v>
      </c>
      <c r="K183" s="4">
        <f t="shared" si="22"/>
        <v>138.77781256540604</v>
      </c>
      <c r="L183" s="42">
        <f>Pressure!Q183</f>
        <v>0.26311340391523846</v>
      </c>
      <c r="M183" s="10">
        <f t="shared" si="24"/>
        <v>0.99914790826278754</v>
      </c>
      <c r="N183" s="10">
        <f t="shared" si="23"/>
        <v>2.5992897854448858</v>
      </c>
    </row>
    <row r="184" spans="3:14">
      <c r="C184" s="4">
        <f>Pressure!AB184*1000000</f>
        <v>4488937.4771153722</v>
      </c>
      <c r="D184" s="78">
        <f>Pressure!I184</f>
        <v>1.1621860174682886E-4</v>
      </c>
      <c r="E184" s="40">
        <f>Pressure!H184</f>
        <v>116.21860174682885</v>
      </c>
      <c r="F184" s="10">
        <f t="shared" si="18"/>
        <v>4.5</v>
      </c>
      <c r="G184" s="4">
        <f t="shared" si="17"/>
        <v>190231.73604714655</v>
      </c>
      <c r="H184" s="42">
        <f t="shared" si="19"/>
        <v>7.3076792244419684</v>
      </c>
      <c r="I184" s="10">
        <f t="shared" si="20"/>
        <v>1.1843028461651888</v>
      </c>
      <c r="J184" s="4">
        <f t="shared" si="21"/>
        <v>617.84846996230226</v>
      </c>
      <c r="K184" s="4">
        <f t="shared" si="22"/>
        <v>138.89853647819393</v>
      </c>
      <c r="L184" s="42">
        <f>Pressure!Q184</f>
        <v>0.26473224264370016</v>
      </c>
      <c r="M184" s="10">
        <f t="shared" si="24"/>
        <v>0.99976236997138945</v>
      </c>
      <c r="N184" s="10">
        <f t="shared" si="23"/>
        <v>2.5992897854448858</v>
      </c>
    </row>
    <row r="185" spans="3:14">
      <c r="C185" s="4">
        <f>Pressure!AB185*1000000</f>
        <v>4492519.3505335962</v>
      </c>
      <c r="D185" s="78">
        <f>Pressure!I185</f>
        <v>1.1621860174682886E-4</v>
      </c>
      <c r="E185" s="40">
        <f>Pressure!H185</f>
        <v>116.21860174682885</v>
      </c>
      <c r="F185" s="10">
        <f t="shared" si="18"/>
        <v>4.5</v>
      </c>
      <c r="G185" s="4">
        <f t="shared" si="17"/>
        <v>190383.52831472069</v>
      </c>
      <c r="H185" s="42">
        <f t="shared" si="19"/>
        <v>7.3122155095506844</v>
      </c>
      <c r="I185" s="10">
        <f t="shared" si="20"/>
        <v>1.184383571640099</v>
      </c>
      <c r="J185" s="4">
        <f t="shared" si="21"/>
        <v>618.3836198566529</v>
      </c>
      <c r="K185" s="4">
        <f t="shared" si="22"/>
        <v>139.01884354495141</v>
      </c>
      <c r="L185" s="42">
        <f>Pressure!Q185</f>
        <v>0.26635066777118765</v>
      </c>
      <c r="M185" s="10">
        <f t="shared" si="24"/>
        <v>1.0003745387846901</v>
      </c>
      <c r="N185" s="10">
        <f t="shared" si="23"/>
        <v>2.5992897854448858</v>
      </c>
    </row>
    <row r="186" spans="3:14">
      <c r="C186" s="4">
        <f>Pressure!AB186*1000000</f>
        <v>4496088.8034910085</v>
      </c>
      <c r="D186" s="78">
        <f>Pressure!I186</f>
        <v>1.1621860174682886E-4</v>
      </c>
      <c r="E186" s="40">
        <f>Pressure!H186</f>
        <v>116.21860174682885</v>
      </c>
      <c r="F186" s="10">
        <f t="shared" si="18"/>
        <v>4.5</v>
      </c>
      <c r="G186" s="4">
        <f t="shared" si="17"/>
        <v>190534.79422926923</v>
      </c>
      <c r="H186" s="42">
        <f t="shared" si="19"/>
        <v>7.3167354240337668</v>
      </c>
      <c r="I186" s="10">
        <f t="shared" si="20"/>
        <v>1.1844638892383645</v>
      </c>
      <c r="J186" s="4">
        <f t="shared" si="21"/>
        <v>618.91691407172198</v>
      </c>
      <c r="K186" s="4">
        <f t="shared" si="22"/>
        <v>139.13873343638369</v>
      </c>
      <c r="L186" s="42">
        <f>Pressure!Q186</f>
        <v>0.26796868116014283</v>
      </c>
      <c r="M186" s="10">
        <f t="shared" si="24"/>
        <v>1.0009844150287488</v>
      </c>
      <c r="N186" s="10">
        <f t="shared" si="23"/>
        <v>2.5992897854448858</v>
      </c>
    </row>
    <row r="187" spans="3:14">
      <c r="C187" s="4">
        <f>Pressure!AB187*1000000</f>
        <v>4499645.8262260063</v>
      </c>
      <c r="D187" s="78">
        <f>Pressure!I187</f>
        <v>1.1621860174682886E-4</v>
      </c>
      <c r="E187" s="40">
        <f>Pressure!H187</f>
        <v>116.21860174682885</v>
      </c>
      <c r="F187" s="10">
        <f t="shared" si="18"/>
        <v>4.5</v>
      </c>
      <c r="G187" s="4">
        <f t="shared" si="17"/>
        <v>190685.53337711602</v>
      </c>
      <c r="H187" s="42">
        <f t="shared" si="19"/>
        <v>7.3212389628288239</v>
      </c>
      <c r="I187" s="10">
        <f t="shared" si="20"/>
        <v>1.184543800376638</v>
      </c>
      <c r="J187" s="4">
        <f t="shared" si="21"/>
        <v>619.44835114907698</v>
      </c>
      <c r="K187" s="4">
        <f t="shared" si="22"/>
        <v>139.25820582462052</v>
      </c>
      <c r="L187" s="42">
        <f>Pressure!Q187</f>
        <v>0.26958628466882889</v>
      </c>
      <c r="M187" s="10">
        <f t="shared" si="24"/>
        <v>1.0015919990280542</v>
      </c>
      <c r="N187" s="10">
        <f t="shared" si="23"/>
        <v>2.5992897854448858</v>
      </c>
    </row>
    <row r="188" spans="3:14">
      <c r="C188" s="4">
        <f>Pressure!AB188*1000000</f>
        <v>4503190.4090188956</v>
      </c>
      <c r="D188" s="78">
        <f>Pressure!I188</f>
        <v>1.1621860174682886E-4</v>
      </c>
      <c r="E188" s="40">
        <f>Pressure!H188</f>
        <v>116.21860174682885</v>
      </c>
      <c r="F188" s="10">
        <f t="shared" si="18"/>
        <v>4.5</v>
      </c>
      <c r="G188" s="4">
        <f t="shared" si="17"/>
        <v>190835.74534636078</v>
      </c>
      <c r="H188" s="42">
        <f t="shared" si="19"/>
        <v>7.3257261208961921</v>
      </c>
      <c r="I188" s="10">
        <f t="shared" si="20"/>
        <v>1.18462330646199</v>
      </c>
      <c r="J188" s="4">
        <f t="shared" si="21"/>
        <v>619.97792963654695</v>
      </c>
      <c r="K188" s="4">
        <f t="shared" si="22"/>
        <v>139.37726038319926</v>
      </c>
      <c r="L188" s="42">
        <f>Pressure!Q188</f>
        <v>0.27120348015135509</v>
      </c>
      <c r="M188" s="10">
        <f t="shared" si="24"/>
        <v>1.0021972911053811</v>
      </c>
      <c r="N188" s="10">
        <f t="shared" si="23"/>
        <v>2.5992897854448858</v>
      </c>
    </row>
    <row r="189" spans="3:14">
      <c r="C189" s="4">
        <f>Pressure!AB189*1000000</f>
        <v>4506722.5421927376</v>
      </c>
      <c r="D189" s="78">
        <f>Pressure!I189</f>
        <v>1.1621860174682886E-4</v>
      </c>
      <c r="E189" s="40">
        <f>Pressure!H189</f>
        <v>116.21860174682885</v>
      </c>
      <c r="F189" s="10">
        <f t="shared" si="18"/>
        <v>4.5</v>
      </c>
      <c r="G189" s="4">
        <f t="shared" si="17"/>
        <v>190985.42972691523</v>
      </c>
      <c r="H189" s="42">
        <f t="shared" si="19"/>
        <v>7.3301968932200685</v>
      </c>
      <c r="I189" s="10">
        <f t="shared" si="20"/>
        <v>1.1847024088919933</v>
      </c>
      <c r="J189" s="4">
        <f t="shared" si="21"/>
        <v>620.50564808834838</v>
      </c>
      <c r="K189" s="4">
        <f t="shared" si="22"/>
        <v>139.4958967870933</v>
      </c>
      <c r="L189" s="42">
        <f>Pressure!Q189</f>
        <v>0.27282026945770144</v>
      </c>
      <c r="M189" s="10">
        <f t="shared" si="24"/>
        <v>1.0028002915819327</v>
      </c>
      <c r="N189" s="10">
        <f t="shared" si="23"/>
        <v>2.5992897854448858</v>
      </c>
    </row>
    <row r="190" spans="3:14">
      <c r="C190" s="4">
        <f>Pressure!AB190*1000000</f>
        <v>4510242.2161126966</v>
      </c>
      <c r="D190" s="78">
        <f>Pressure!I190</f>
        <v>1.1621860174682886E-4</v>
      </c>
      <c r="E190" s="40">
        <f>Pressure!H190</f>
        <v>116.21860174682885</v>
      </c>
      <c r="F190" s="10">
        <f t="shared" si="18"/>
        <v>4.5</v>
      </c>
      <c r="G190" s="4">
        <f t="shared" si="17"/>
        <v>191134.5861104753</v>
      </c>
      <c r="H190" s="42">
        <f t="shared" si="19"/>
        <v>7.334651274807686</v>
      </c>
      <c r="I190" s="10">
        <f t="shared" si="20"/>
        <v>1.1847811090547706</v>
      </c>
      <c r="J190" s="4">
        <f t="shared" si="21"/>
        <v>621.03150506498832</v>
      </c>
      <c r="K190" s="4">
        <f t="shared" si="22"/>
        <v>139.61411471269014</v>
      </c>
      <c r="L190" s="42">
        <f>Pressure!Q190</f>
        <v>0.27443665443374293</v>
      </c>
      <c r="M190" s="10">
        <f t="shared" si="24"/>
        <v>1.0034010007771916</v>
      </c>
      <c r="N190" s="10">
        <f t="shared" si="23"/>
        <v>2.5992897854448858</v>
      </c>
    </row>
    <row r="191" spans="3:14">
      <c r="C191" s="4">
        <f>Pressure!AB191*1000000</f>
        <v>4513749.421185785</v>
      </c>
      <c r="D191" s="78">
        <f>Pressure!I191</f>
        <v>1.1621860174682886E-4</v>
      </c>
      <c r="E191" s="40">
        <f>Pressure!H191</f>
        <v>116.21860174682885</v>
      </c>
      <c r="F191" s="10">
        <f t="shared" si="18"/>
        <v>4.5</v>
      </c>
      <c r="G191" s="4">
        <f t="shared" si="17"/>
        <v>191283.21409051027</v>
      </c>
      <c r="H191" s="42">
        <f t="shared" si="19"/>
        <v>7.3390892606890654</v>
      </c>
      <c r="I191" s="10">
        <f t="shared" si="20"/>
        <v>1.1848594083290525</v>
      </c>
      <c r="J191" s="4">
        <f t="shared" si="21"/>
        <v>621.55549913322648</v>
      </c>
      <c r="K191" s="4">
        <f t="shared" si="22"/>
        <v>139.73191383778303</v>
      </c>
      <c r="L191" s="42">
        <f>Pressure!Q191</f>
        <v>0.27605263692127407</v>
      </c>
      <c r="M191" s="10">
        <f t="shared" si="24"/>
        <v>1.0039994190090507</v>
      </c>
      <c r="N191" s="10">
        <f t="shared" si="23"/>
        <v>2.5992897854448858</v>
      </c>
    </row>
    <row r="192" spans="3:14">
      <c r="C192" s="4">
        <f>Pressure!AB192*1000000</f>
        <v>4517244.1478613568</v>
      </c>
      <c r="D192" s="78">
        <f>Pressure!I192</f>
        <v>1.1621860174682886E-4</v>
      </c>
      <c r="E192" s="40">
        <f>Pressure!H192</f>
        <v>116.21860174682885</v>
      </c>
      <c r="F192" s="10">
        <f t="shared" si="18"/>
        <v>4.5</v>
      </c>
      <c r="G192" s="4">
        <f t="shared" si="17"/>
        <v>191431.31326228386</v>
      </c>
      <c r="H192" s="42">
        <f t="shared" si="19"/>
        <v>7.3435108459176517</v>
      </c>
      <c r="I192" s="10">
        <f t="shared" si="20"/>
        <v>1.1849373080842505</v>
      </c>
      <c r="J192" s="4">
        <f t="shared" si="21"/>
        <v>622.07762886614819</v>
      </c>
      <c r="K192" s="4">
        <f t="shared" si="22"/>
        <v>139.84929384158721</v>
      </c>
      <c r="L192" s="42">
        <f>Pressure!Q192</f>
        <v>0.27766821875803294</v>
      </c>
      <c r="M192" s="10">
        <f t="shared" si="24"/>
        <v>1.0045955465936991</v>
      </c>
      <c r="N192" s="10">
        <f t="shared" si="23"/>
        <v>2.5992897854448858</v>
      </c>
    </row>
    <row r="193" spans="3:14">
      <c r="C193" s="4">
        <f>Pressure!AB193*1000000</f>
        <v>4520726.3866307372</v>
      </c>
      <c r="D193" s="78">
        <f>Pressure!I193</f>
        <v>1.1621860174682886E-4</v>
      </c>
      <c r="E193" s="40">
        <f>Pressure!H193</f>
        <v>116.21860174682885</v>
      </c>
      <c r="F193" s="10">
        <f t="shared" si="18"/>
        <v>4.5</v>
      </c>
      <c r="G193" s="4">
        <f t="shared" si="17"/>
        <v>191578.88322283846</v>
      </c>
      <c r="H193" s="42">
        <f t="shared" si="19"/>
        <v>7.3479160255699059</v>
      </c>
      <c r="I193" s="10">
        <f t="shared" si="20"/>
        <v>1.1850148096805109</v>
      </c>
      <c r="J193" s="4">
        <f t="shared" si="21"/>
        <v>622.59789284310955</v>
      </c>
      <c r="K193" s="4">
        <f t="shared" si="22"/>
        <v>139.96625440472766</v>
      </c>
      <c r="L193" s="42">
        <f>Pressure!Q193</f>
        <v>0.27928340177772543</v>
      </c>
      <c r="M193" s="10">
        <f t="shared" si="24"/>
        <v>1.0051893838458421</v>
      </c>
      <c r="N193" s="10">
        <f t="shared" si="23"/>
        <v>2.5992897854448858</v>
      </c>
    </row>
    <row r="194" spans="3:14">
      <c r="C194" s="4">
        <f>Pressure!AB194*1000000</f>
        <v>4524196.1280264556</v>
      </c>
      <c r="D194" s="78">
        <f>Pressure!I194</f>
        <v>1.1621860174682886E-4</v>
      </c>
      <c r="E194" s="40">
        <f>Pressure!H194</f>
        <v>116.21860174682885</v>
      </c>
      <c r="F194" s="10">
        <f t="shared" si="18"/>
        <v>4.5</v>
      </c>
      <c r="G194" s="4">
        <f t="shared" si="17"/>
        <v>191725.92357096251</v>
      </c>
      <c r="H194" s="42">
        <f t="shared" si="19"/>
        <v>7.3523047947443469</v>
      </c>
      <c r="I194" s="10">
        <f t="shared" si="20"/>
        <v>1.1850919144687588</v>
      </c>
      <c r="J194" s="4">
        <f t="shared" si="21"/>
        <v>623.11628964962301</v>
      </c>
      <c r="K194" s="4">
        <f t="shared" si="22"/>
        <v>140.0827952092134</v>
      </c>
      <c r="L194" s="42">
        <f>Pressure!Q194</f>
        <v>0.28089818781004905</v>
      </c>
      <c r="M194" s="10">
        <f t="shared" si="24"/>
        <v>1.0057809310783525</v>
      </c>
      <c r="N194" s="10">
        <f t="shared" si="23"/>
        <v>2.5992897854448858</v>
      </c>
    </row>
    <row r="195" spans="3:14">
      <c r="C195" s="4">
        <f>Pressure!AB195*1000000</f>
        <v>4527653.3626238685</v>
      </c>
      <c r="D195" s="78">
        <f>Pressure!I195</f>
        <v>1.1621860174682886E-4</v>
      </c>
      <c r="E195" s="40">
        <f>Pressure!H195</f>
        <v>116.21860174682885</v>
      </c>
      <c r="F195" s="10">
        <f t="shared" si="18"/>
        <v>4.5</v>
      </c>
      <c r="G195" s="4">
        <f t="shared" si="17"/>
        <v>191872.43390725946</v>
      </c>
      <c r="H195" s="42">
        <f t="shared" si="19"/>
        <v>7.3566771485636533</v>
      </c>
      <c r="I195" s="10">
        <f t="shared" si="20"/>
        <v>1.1851686237907957</v>
      </c>
      <c r="J195" s="4">
        <f t="shared" si="21"/>
        <v>623.63281787759922</v>
      </c>
      <c r="K195" s="4">
        <f t="shared" si="22"/>
        <v>140.19891593849181</v>
      </c>
      <c r="L195" s="42">
        <f>Pressure!Q195</f>
        <v>0.282512578680717</v>
      </c>
      <c r="M195" s="10">
        <f t="shared" si="24"/>
        <v>1.0063701886026797</v>
      </c>
      <c r="N195" s="10">
        <f t="shared" si="23"/>
        <v>2.5992897854448858</v>
      </c>
    </row>
    <row r="196" spans="3:14">
      <c r="C196" s="4">
        <f>Pressure!AB196*1000000</f>
        <v>4531098.0810393924</v>
      </c>
      <c r="D196" s="78">
        <f>Pressure!I196</f>
        <v>1.1621860174682886E-4</v>
      </c>
      <c r="E196" s="40">
        <f>Pressure!H196</f>
        <v>116.21860174682885</v>
      </c>
      <c r="F196" s="10">
        <f t="shared" si="18"/>
        <v>4.5</v>
      </c>
      <c r="G196" s="4">
        <f t="shared" si="17"/>
        <v>192018.41383407274</v>
      </c>
      <c r="H196" s="42">
        <f t="shared" si="19"/>
        <v>7.3610330821724794</v>
      </c>
      <c r="I196" s="10">
        <f t="shared" si="20"/>
        <v>1.1852449389793192</v>
      </c>
      <c r="J196" s="4">
        <f t="shared" si="21"/>
        <v>624.14747612508393</v>
      </c>
      <c r="K196" s="4">
        <f t="shared" si="22"/>
        <v>140.31461627738949</v>
      </c>
      <c r="L196" s="42">
        <f>Pressure!Q196</f>
        <v>0.28412657621148163</v>
      </c>
      <c r="M196" s="10">
        <f t="shared" si="24"/>
        <v>1.0069571567285489</v>
      </c>
      <c r="N196" s="10">
        <f t="shared" si="23"/>
        <v>2.5992897854448858</v>
      </c>
    </row>
    <row r="197" spans="3:14">
      <c r="C197" s="4">
        <f>Pressure!AB197*1000000</f>
        <v>4534530.2739308504</v>
      </c>
      <c r="D197" s="78">
        <f>Pressure!I197</f>
        <v>1.1621860174682886E-4</v>
      </c>
      <c r="E197" s="40">
        <f>Pressure!H197</f>
        <v>116.21860174682885</v>
      </c>
      <c r="F197" s="10">
        <f t="shared" si="18"/>
        <v>4.5</v>
      </c>
      <c r="G197" s="4">
        <f t="shared" si="17"/>
        <v>192163.86295550052</v>
      </c>
      <c r="H197" s="42">
        <f t="shared" si="19"/>
        <v>7.3653725907378957</v>
      </c>
      <c r="I197" s="10">
        <f t="shared" si="20"/>
        <v>1.1853208613579918</v>
      </c>
      <c r="J197" s="4">
        <f t="shared" si="21"/>
        <v>624.66026299630892</v>
      </c>
      <c r="K197" s="4">
        <f t="shared" si="22"/>
        <v>140.42989591212375</v>
      </c>
      <c r="L197" s="42">
        <f>Pressure!Q197</f>
        <v>0.28574018222015818</v>
      </c>
      <c r="M197" s="10">
        <f t="shared" si="24"/>
        <v>1.007541835764028</v>
      </c>
      <c r="N197" s="10">
        <f t="shared" si="23"/>
        <v>2.5992897854448858</v>
      </c>
    </row>
    <row r="198" spans="3:14">
      <c r="C198" s="4">
        <f>Pressure!AB198*1000000</f>
        <v>4537949.9319979073</v>
      </c>
      <c r="D198" s="78">
        <f>Pressure!I198</f>
        <v>1.1621860174682886E-4</v>
      </c>
      <c r="E198" s="40">
        <f>Pressure!H198</f>
        <v>116.21860174682885</v>
      </c>
      <c r="F198" s="10">
        <f t="shared" si="18"/>
        <v>4.5</v>
      </c>
      <c r="G198" s="4">
        <f t="shared" si="17"/>
        <v>192308.78087741419</v>
      </c>
      <c r="H198" s="42">
        <f t="shared" si="19"/>
        <v>7.3696956694500111</v>
      </c>
      <c r="I198" s="10">
        <f t="shared" si="20"/>
        <v>1.1853963922415089</v>
      </c>
      <c r="J198" s="4">
        <f t="shared" si="21"/>
        <v>625.17117710175717</v>
      </c>
      <c r="K198" s="4">
        <f t="shared" si="22"/>
        <v>140.54475453031725</v>
      </c>
      <c r="L198" s="42">
        <f>Pressure!Q198</f>
        <v>0.2873533985206484</v>
      </c>
      <c r="M198" s="10">
        <f t="shared" si="24"/>
        <v>1.0081242260156811</v>
      </c>
      <c r="N198" s="10">
        <f t="shared" si="23"/>
        <v>2.5992897854448858</v>
      </c>
    </row>
    <row r="199" spans="3:14">
      <c r="C199" s="4">
        <f>Pressure!AB199*1000000</f>
        <v>4541357.0459818952</v>
      </c>
      <c r="D199" s="78">
        <f>Pressure!I199</f>
        <v>1.1621860174682886E-4</v>
      </c>
      <c r="E199" s="40">
        <f>Pressure!H199</f>
        <v>116.21860174682885</v>
      </c>
      <c r="F199" s="10">
        <f t="shared" si="18"/>
        <v>4.5</v>
      </c>
      <c r="G199" s="4">
        <f t="shared" si="17"/>
        <v>192453.16720745078</v>
      </c>
      <c r="H199" s="42">
        <f t="shared" si="19"/>
        <v>7.3740023135217649</v>
      </c>
      <c r="I199" s="10">
        <f t="shared" si="20"/>
        <v>1.1854715329356535</v>
      </c>
      <c r="J199" s="4">
        <f t="shared" si="21"/>
        <v>625.68021705813715</v>
      </c>
      <c r="K199" s="4">
        <f t="shared" si="22"/>
        <v>140.65919182099213</v>
      </c>
      <c r="L199" s="42">
        <f>Pressure!Q199</f>
        <v>0.28896622692296375</v>
      </c>
      <c r="M199" s="10">
        <f t="shared" si="24"/>
        <v>1.0087043277884205</v>
      </c>
      <c r="N199" s="10">
        <f t="shared" si="23"/>
        <v>2.5992897854448858</v>
      </c>
    </row>
    <row r="200" spans="3:14">
      <c r="C200" s="4">
        <f>Pressure!AB200*1000000</f>
        <v>4544751.6066648234</v>
      </c>
      <c r="D200" s="78">
        <f>Pressure!I200</f>
        <v>1.1621860174682886E-4</v>
      </c>
      <c r="E200" s="40">
        <f>Pressure!H200</f>
        <v>116.21860174682885</v>
      </c>
      <c r="F200" s="10">
        <f t="shared" si="18"/>
        <v>4.5</v>
      </c>
      <c r="G200" s="4">
        <f t="shared" si="17"/>
        <v>192597.02155497132</v>
      </c>
      <c r="H200" s="42">
        <f t="shared" si="19"/>
        <v>7.3782925181877248</v>
      </c>
      <c r="I200" s="10">
        <f t="shared" si="20"/>
        <v>1.1855462847373337</v>
      </c>
      <c r="J200" s="4">
        <f t="shared" si="21"/>
        <v>626.18738148823491</v>
      </c>
      <c r="K200" s="4">
        <f t="shared" si="22"/>
        <v>140.77320747453686</v>
      </c>
      <c r="L200" s="42">
        <f>Pressure!Q200</f>
        <v>0.29057866923324865</v>
      </c>
      <c r="M200" s="10">
        <f t="shared" si="24"/>
        <v>1.0092821413854611</v>
      </c>
      <c r="N200" s="10">
        <f t="shared" si="23"/>
        <v>2.5992897854448858</v>
      </c>
    </row>
    <row r="201" spans="3:14">
      <c r="C201" s="4">
        <f>Pressure!AB201*1000000</f>
        <v>4548133.604870622</v>
      </c>
      <c r="D201" s="78">
        <f>Pressure!I201</f>
        <v>1.1621860174682886E-4</v>
      </c>
      <c r="E201" s="40">
        <f>Pressure!H201</f>
        <v>116.21860174682885</v>
      </c>
      <c r="F201" s="10">
        <f t="shared" si="18"/>
        <v>4.5</v>
      </c>
      <c r="G201" s="4">
        <f t="shared" si="17"/>
        <v>192740.34353111318</v>
      </c>
      <c r="H201" s="42">
        <f t="shared" si="19"/>
        <v>7.3825662787056823</v>
      </c>
      <c r="I201" s="10">
        <f t="shared" si="20"/>
        <v>1.1856206489346659</v>
      </c>
      <c r="J201" s="4">
        <f t="shared" si="21"/>
        <v>626.69266902109928</v>
      </c>
      <c r="K201" s="4">
        <f t="shared" si="22"/>
        <v>140.88680118274792</v>
      </c>
      <c r="L201" s="42">
        <f>Pressure!Q201</f>
        <v>0.29219072725380385</v>
      </c>
      <c r="M201" s="10">
        <f t="shared" si="24"/>
        <v>1.0098576671085855</v>
      </c>
      <c r="N201" s="10">
        <f t="shared" si="23"/>
        <v>2.5992897854448858</v>
      </c>
    </row>
    <row r="202" spans="3:14">
      <c r="C202" s="4">
        <f>Pressure!AB202*1000000</f>
        <v>4551503.031463962</v>
      </c>
      <c r="D202" s="78">
        <f>Pressure!I202</f>
        <v>1.1621860174682886E-4</v>
      </c>
      <c r="E202" s="40">
        <f>Pressure!H202</f>
        <v>116.21860174682885</v>
      </c>
      <c r="F202" s="10">
        <f t="shared" si="18"/>
        <v>4.5</v>
      </c>
      <c r="G202" s="4">
        <f t="shared" si="17"/>
        <v>192883.13274874032</v>
      </c>
      <c r="H202" s="42">
        <f t="shared" si="19"/>
        <v>7.3868235903552177</v>
      </c>
      <c r="I202" s="10">
        <f t="shared" si="20"/>
        <v>1.1856946268070079</v>
      </c>
      <c r="J202" s="4">
        <f t="shared" si="21"/>
        <v>627.19607829186623</v>
      </c>
      <c r="K202" s="4">
        <f t="shared" si="22"/>
        <v>140.99997263879013</v>
      </c>
      <c r="L202" s="42">
        <f>Pressure!Q202</f>
        <v>0.29380240278310921</v>
      </c>
      <c r="M202" s="10">
        <f t="shared" si="24"/>
        <v>1.0104309052578271</v>
      </c>
      <c r="N202" s="10">
        <f t="shared" si="23"/>
        <v>2.5992897854448858</v>
      </c>
    </row>
    <row r="203" spans="3:14">
      <c r="C203" s="4">
        <f>Pressure!AB203*1000000</f>
        <v>4554859.8773508137</v>
      </c>
      <c r="D203" s="78">
        <f>Pressure!I203</f>
        <v>1.1621860174682886E-4</v>
      </c>
      <c r="E203" s="40">
        <f>Pressure!H203</f>
        <v>116.21860174682885</v>
      </c>
      <c r="F203" s="10">
        <f t="shared" si="18"/>
        <v>4.5</v>
      </c>
      <c r="G203" s="4">
        <f t="shared" si="17"/>
        <v>193025.38882246689</v>
      </c>
      <c r="H203" s="42">
        <f t="shared" si="19"/>
        <v>7.3910644484384109</v>
      </c>
      <c r="I203" s="10">
        <f t="shared" si="20"/>
        <v>1.1857682196250268</v>
      </c>
      <c r="J203" s="4">
        <f t="shared" si="21"/>
        <v>627.69760794184219</v>
      </c>
      <c r="K203" s="4">
        <f t="shared" si="22"/>
        <v>141.11272153721555</v>
      </c>
      <c r="L203" s="42">
        <f>Pressure!Q203</f>
        <v>0.29541369761584685</v>
      </c>
      <c r="M203" s="10">
        <f t="shared" si="24"/>
        <v>1.0110018561317331</v>
      </c>
      <c r="N203" s="10">
        <f t="shared" si="23"/>
        <v>2.5992897854448858</v>
      </c>
    </row>
    <row r="204" spans="3:14">
      <c r="C204" s="4">
        <f>Pressure!AB204*1000000</f>
        <v>4558204.1334783342</v>
      </c>
      <c r="D204" s="78">
        <f>Pressure!I204</f>
        <v>1.1621860174682886E-4</v>
      </c>
      <c r="E204" s="40">
        <f>Pressure!H204</f>
        <v>116.21860174682885</v>
      </c>
      <c r="F204" s="10">
        <f t="shared" si="18"/>
        <v>4.5</v>
      </c>
      <c r="G204" s="4">
        <f t="shared" si="17"/>
        <v>193167.11136865243</v>
      </c>
      <c r="H204" s="42">
        <f t="shared" si="19"/>
        <v>7.3952888482797654</v>
      </c>
      <c r="I204" s="10">
        <f t="shared" si="20"/>
        <v>1.1858414286507526</v>
      </c>
      <c r="J204" s="4">
        <f t="shared" si="21"/>
        <v>628.19725661848679</v>
      </c>
      <c r="K204" s="4">
        <f t="shared" si="22"/>
        <v>141.22504757395953</v>
      </c>
      <c r="L204" s="42">
        <f>Pressure!Q204</f>
        <v>0.29702461354292375</v>
      </c>
      <c r="M204" s="10">
        <f t="shared" si="24"/>
        <v>1.0115705200271639</v>
      </c>
      <c r="N204" s="10">
        <f t="shared" si="23"/>
        <v>2.5992897854448858</v>
      </c>
    </row>
    <row r="205" spans="3:14">
      <c r="C205" s="4">
        <f>Pressure!AB205*1000000</f>
        <v>4561535.7908340143</v>
      </c>
      <c r="D205" s="78">
        <f>Pressure!I205</f>
        <v>1.1621860174682886E-4</v>
      </c>
      <c r="E205" s="40">
        <f>Pressure!H205</f>
        <v>116.21860174682885</v>
      </c>
      <c r="F205" s="10">
        <f t="shared" si="18"/>
        <v>4.5</v>
      </c>
      <c r="G205" s="4">
        <f t="shared" si="17"/>
        <v>193308.30000536577</v>
      </c>
      <c r="H205" s="42">
        <f t="shared" si="19"/>
        <v>7.3994967852251392</v>
      </c>
      <c r="I205" s="10">
        <f t="shared" si="20"/>
        <v>1.1859142551376156</v>
      </c>
      <c r="J205" s="4">
        <f t="shared" si="21"/>
        <v>628.69502297528584</v>
      </c>
      <c r="K205" s="4">
        <f t="shared" si="22"/>
        <v>141.33695044631219</v>
      </c>
      <c r="L205" s="42">
        <f>Pressure!Q205</f>
        <v>0.29863515235149457</v>
      </c>
      <c r="M205" s="10">
        <f t="shared" si="24"/>
        <v>1.0121368972394058</v>
      </c>
      <c r="N205" s="10">
        <f t="shared" si="23"/>
        <v>2.5992897854448858</v>
      </c>
    </row>
    <row r="206" spans="3:14">
      <c r="C206" s="4">
        <f>Pressure!AB206*1000000</f>
        <v>4564854.8404468969</v>
      </c>
      <c r="D206" s="78">
        <f>Pressure!I206</f>
        <v>1.1621860174682886E-4</v>
      </c>
      <c r="E206" s="40">
        <f>Pressure!H206</f>
        <v>116.21860174682885</v>
      </c>
      <c r="F206" s="10">
        <f t="shared" si="18"/>
        <v>4.5</v>
      </c>
      <c r="G206" s="4">
        <f t="shared" si="17"/>
        <v>193448.95435243656</v>
      </c>
      <c r="H206" s="42">
        <f t="shared" si="19"/>
        <v>7.4036882546433418</v>
      </c>
      <c r="I206" s="10">
        <f t="shared" si="20"/>
        <v>1.1859867003305284</v>
      </c>
      <c r="J206" s="4">
        <f t="shared" si="21"/>
        <v>629.19090567193325</v>
      </c>
      <c r="K206" s="4">
        <f t="shared" si="22"/>
        <v>141.44842985295924</v>
      </c>
      <c r="L206" s="42">
        <f>Pressure!Q206</f>
        <v>0.30024531582498432</v>
      </c>
      <c r="M206" s="10">
        <f t="shared" si="24"/>
        <v>1.01270098806224</v>
      </c>
      <c r="N206" s="10">
        <f t="shared" si="23"/>
        <v>2.5992897854448858</v>
      </c>
    </row>
    <row r="207" spans="3:14">
      <c r="C207" s="4">
        <f>Pressure!AB207*1000000</f>
        <v>4568161.2733864356</v>
      </c>
      <c r="D207" s="78">
        <f>Pressure!I207</f>
        <v>1.1621860174682886E-4</v>
      </c>
      <c r="E207" s="40">
        <f>Pressure!H207</f>
        <v>116.21860174682885</v>
      </c>
      <c r="F207" s="10">
        <f t="shared" si="18"/>
        <v>4.5</v>
      </c>
      <c r="G207" s="4">
        <f t="shared" si="17"/>
        <v>193589.07403140701</v>
      </c>
      <c r="H207" s="42">
        <f t="shared" si="19"/>
        <v>7.4078632519247076</v>
      </c>
      <c r="I207" s="10">
        <f t="shared" si="20"/>
        <v>1.1860587654659149</v>
      </c>
      <c r="J207" s="4">
        <f t="shared" si="21"/>
        <v>629.68490337416051</v>
      </c>
      <c r="K207" s="4">
        <f t="shared" si="22"/>
        <v>141.55948549394373</v>
      </c>
      <c r="L207" s="42">
        <f>Pressure!Q207</f>
        <v>0.3018551057431107</v>
      </c>
      <c r="M207" s="10">
        <f t="shared" si="24"/>
        <v>1.0132627927877964</v>
      </c>
      <c r="N207" s="10">
        <f t="shared" si="23"/>
        <v>2.5992897854448858</v>
      </c>
    </row>
    <row r="208" spans="3:14">
      <c r="C208" s="4">
        <f>Pressure!AB208*1000000</f>
        <v>4571455.0807626974</v>
      </c>
      <c r="D208" s="78">
        <f>Pressure!I208</f>
        <v>1.1621860174682886E-4</v>
      </c>
      <c r="E208" s="40">
        <f>Pressure!H208</f>
        <v>116.21860174682885</v>
      </c>
      <c r="F208" s="10">
        <f t="shared" si="18"/>
        <v>4.5</v>
      </c>
      <c r="G208" s="4">
        <f t="shared" si="17"/>
        <v>193728.65866554051</v>
      </c>
      <c r="H208" s="42">
        <f t="shared" si="19"/>
        <v>7.4120217724814035</v>
      </c>
      <c r="I208" s="10">
        <f t="shared" si="20"/>
        <v>1.1861304517717699</v>
      </c>
      <c r="J208" s="4">
        <f t="shared" si="21"/>
        <v>630.17701475376691</v>
      </c>
      <c r="K208" s="4">
        <f t="shared" si="22"/>
        <v>141.67011707067283</v>
      </c>
      <c r="L208" s="42">
        <f>Pressure!Q208</f>
        <v>0.30346452388190653</v>
      </c>
      <c r="M208" s="10">
        <f t="shared" si="24"/>
        <v>1.0138223117066012</v>
      </c>
      <c r="N208" s="10">
        <f t="shared" si="23"/>
        <v>2.5992897854448858</v>
      </c>
    </row>
    <row r="209" spans="3:14">
      <c r="C209" s="4">
        <f>Pressure!AB209*1000000</f>
        <v>4574736.2537270049</v>
      </c>
      <c r="D209" s="78">
        <f>Pressure!I209</f>
        <v>1.1621860174682886E-4</v>
      </c>
      <c r="E209" s="40">
        <f>Pressure!H209</f>
        <v>116.21860174682885</v>
      </c>
      <c r="F209" s="10">
        <f t="shared" si="18"/>
        <v>4.5</v>
      </c>
      <c r="G209" s="4">
        <f t="shared" si="17"/>
        <v>193867.70787984863</v>
      </c>
      <c r="H209" s="42">
        <f t="shared" si="19"/>
        <v>7.4161638117482651</v>
      </c>
      <c r="I209" s="10">
        <f t="shared" si="20"/>
        <v>1.186201760467726</v>
      </c>
      <c r="J209" s="4">
        <f t="shared" si="21"/>
        <v>630.6672384887155</v>
      </c>
      <c r="K209" s="4">
        <f t="shared" si="22"/>
        <v>141.78032428593937</v>
      </c>
      <c r="L209" s="42">
        <f>Pressure!Q209</f>
        <v>0.30507357201374213</v>
      </c>
      <c r="M209" s="10">
        <f t="shared" si="24"/>
        <v>1.0143795451077342</v>
      </c>
      <c r="N209" s="10">
        <f t="shared" si="23"/>
        <v>2.5992897854448858</v>
      </c>
    </row>
    <row r="210" spans="3:14">
      <c r="C210" s="4">
        <f>Pressure!AB210*1000000</f>
        <v>4578004.7834699638</v>
      </c>
      <c r="D210" s="78">
        <f>Pressure!I210</f>
        <v>1.1621860174682886E-4</v>
      </c>
      <c r="E210" s="40">
        <f>Pressure!H210</f>
        <v>116.21860174682885</v>
      </c>
      <c r="F210" s="10">
        <f t="shared" si="18"/>
        <v>4.5</v>
      </c>
      <c r="G210" s="4">
        <f t="shared" si="17"/>
        <v>194006.22130100778</v>
      </c>
      <c r="H210" s="42">
        <f t="shared" si="19"/>
        <v>7.4202893651803397</v>
      </c>
      <c r="I210" s="10">
        <f t="shared" si="20"/>
        <v>1.1862726927650649</v>
      </c>
      <c r="J210" s="4">
        <f t="shared" si="21"/>
        <v>631.15557326283874</v>
      </c>
      <c r="K210" s="4">
        <f t="shared" si="22"/>
        <v>141.89010684385565</v>
      </c>
      <c r="L210" s="42">
        <f>Pressure!Q210</f>
        <v>0.30668225190734727</v>
      </c>
      <c r="M210" s="10">
        <f t="shared" si="24"/>
        <v>1.0149344932785118</v>
      </c>
      <c r="N210" s="10">
        <f t="shared" si="23"/>
        <v>2.5992897854448858</v>
      </c>
    </row>
    <row r="211" spans="3:14">
      <c r="C211" s="4">
        <f>Pressure!AB211*1000000</f>
        <v>4581260.6612238688</v>
      </c>
      <c r="D211" s="78">
        <f>Pressure!I211</f>
        <v>1.1621860174682886E-4</v>
      </c>
      <c r="E211" s="40">
        <f>Pressure!H211</f>
        <v>116.21860174682885</v>
      </c>
      <c r="F211" s="10">
        <f t="shared" si="18"/>
        <v>4.5</v>
      </c>
      <c r="G211" s="4">
        <f t="shared" si="17"/>
        <v>194144.19855746106</v>
      </c>
      <c r="H211" s="42">
        <f t="shared" si="19"/>
        <v>7.4243984282559525</v>
      </c>
      <c r="I211" s="10">
        <f t="shared" si="20"/>
        <v>1.1863432498668216</v>
      </c>
      <c r="J211" s="4">
        <f t="shared" si="21"/>
        <v>631.64201776619711</v>
      </c>
      <c r="K211" s="4">
        <f t="shared" si="22"/>
        <v>141.99946444993415</v>
      </c>
      <c r="L211" s="42">
        <f>Pressure!Q211</f>
        <v>0.30829056532783339</v>
      </c>
      <c r="M211" s="10">
        <f t="shared" si="24"/>
        <v>1.0154871565047694</v>
      </c>
      <c r="N211" s="10">
        <f t="shared" si="23"/>
        <v>2.5992897854448858</v>
      </c>
    </row>
    <row r="212" spans="3:14">
      <c r="C212" s="4">
        <f>Pressure!AB212*1000000</f>
        <v>4584503.8782608798</v>
      </c>
      <c r="D212" s="78">
        <f>Pressure!I212</f>
        <v>1.1621860174682886E-4</v>
      </c>
      <c r="E212" s="40">
        <f>Pressure!H212</f>
        <v>116.21860174682885</v>
      </c>
      <c r="F212" s="10">
        <f t="shared" si="18"/>
        <v>4.5</v>
      </c>
      <c r="G212" s="4">
        <f t="shared" si="17"/>
        <v>194281.63927934089</v>
      </c>
      <c r="H212" s="42">
        <f t="shared" si="19"/>
        <v>7.4284909964744656</v>
      </c>
      <c r="I212" s="10">
        <f t="shared" si="20"/>
        <v>1.1864134329677978</v>
      </c>
      <c r="J212" s="4">
        <f t="shared" si="21"/>
        <v>632.12657069480758</v>
      </c>
      <c r="K212" s="4">
        <f t="shared" si="22"/>
        <v>142.10839681102638</v>
      </c>
      <c r="L212" s="42">
        <f>Pressure!Q212</f>
        <v>0.30989851403671548</v>
      </c>
      <c r="M212" s="10">
        <f t="shared" si="24"/>
        <v>1.0160375350708066</v>
      </c>
      <c r="N212" s="10">
        <f t="shared" si="23"/>
        <v>2.5992897854448858</v>
      </c>
    </row>
    <row r="213" spans="3:14">
      <c r="C213" s="4">
        <f>Pressure!AB213*1000000</f>
        <v>4587734.4258936299</v>
      </c>
      <c r="D213" s="78">
        <f>Pressure!I213</f>
        <v>1.1621860174682886E-4</v>
      </c>
      <c r="E213" s="40">
        <f>Pressure!H213</f>
        <v>116.21860174682885</v>
      </c>
      <c r="F213" s="10">
        <f t="shared" si="18"/>
        <v>4.5</v>
      </c>
      <c r="G213" s="4">
        <f t="shared" si="17"/>
        <v>194418.54309849499</v>
      </c>
      <c r="H213" s="42">
        <f t="shared" si="19"/>
        <v>7.432567065357035</v>
      </c>
      <c r="I213" s="10">
        <f t="shared" si="20"/>
        <v>1.1864832432546264</v>
      </c>
      <c r="J213" s="4">
        <f t="shared" si="21"/>
        <v>632.6092307507339</v>
      </c>
      <c r="K213" s="4">
        <f t="shared" si="22"/>
        <v>142.21690363534327</v>
      </c>
      <c r="L213" s="42">
        <f>Pressure!Q213</f>
        <v>0.31150609979193405</v>
      </c>
      <c r="M213" s="10">
        <f t="shared" si="24"/>
        <v>1.0165856292594013</v>
      </c>
      <c r="N213" s="10">
        <f t="shared" si="23"/>
        <v>2.5992897854448858</v>
      </c>
    </row>
    <row r="214" spans="3:14">
      <c r="C214" s="4">
        <f>Pressure!AB214*1000000</f>
        <v>4590952.2954744743</v>
      </c>
      <c r="D214" s="78">
        <f>Pressure!I214</f>
        <v>1.1621860174682886E-4</v>
      </c>
      <c r="E214" s="40">
        <f>Pressure!H214</f>
        <v>116.21860174682885</v>
      </c>
      <c r="F214" s="10">
        <f t="shared" si="18"/>
        <v>4.5</v>
      </c>
      <c r="G214" s="4">
        <f t="shared" si="17"/>
        <v>194554.90964845431</v>
      </c>
      <c r="H214" s="42">
        <f t="shared" si="19"/>
        <v>7.436626630445736</v>
      </c>
      <c r="I214" s="10">
        <f t="shared" si="20"/>
        <v>1.1865526819058076</v>
      </c>
      <c r="J214" s="4">
        <f t="shared" si="21"/>
        <v>633.08999664197438</v>
      </c>
      <c r="K214" s="4">
        <f t="shared" si="22"/>
        <v>142.32498463242985</v>
      </c>
      <c r="L214" s="42">
        <f>Pressure!Q214</f>
        <v>0.3131133243478767</v>
      </c>
      <c r="M214" s="10">
        <f t="shared" si="24"/>
        <v>1.0171314393515962</v>
      </c>
      <c r="N214" s="10">
        <f t="shared" si="23"/>
        <v>2.5992897854448858</v>
      </c>
    </row>
    <row r="215" spans="3:14">
      <c r="C215" s="4">
        <f>Pressure!AB215*1000000</f>
        <v>4594157.4783966169</v>
      </c>
      <c r="D215" s="78">
        <f>Pressure!I215</f>
        <v>1.1621860174682886E-4</v>
      </c>
      <c r="E215" s="40">
        <f>Pressure!H215</f>
        <v>116.21860174682885</v>
      </c>
      <c r="F215" s="10">
        <f t="shared" si="18"/>
        <v>4.5</v>
      </c>
      <c r="G215" s="4">
        <f t="shared" si="17"/>
        <v>194690.73856448094</v>
      </c>
      <c r="H215" s="42">
        <f t="shared" si="19"/>
        <v>7.4406696873049958</v>
      </c>
      <c r="I215" s="10">
        <f t="shared" si="20"/>
        <v>1.1866217500917833</v>
      </c>
      <c r="J215" s="4">
        <f t="shared" si="21"/>
        <v>633.56886708263039</v>
      </c>
      <c r="K215" s="4">
        <f t="shared" si="22"/>
        <v>142.43263951320318</v>
      </c>
      <c r="L215" s="42">
        <f>Pressure!Q215</f>
        <v>0.31472018945539987</v>
      </c>
      <c r="M215" s="10">
        <f t="shared" si="24"/>
        <v>1.0176749656270065</v>
      </c>
      <c r="N215" s="10">
        <f t="shared" si="23"/>
        <v>2.5992897854448858</v>
      </c>
    </row>
    <row r="216" spans="3:14">
      <c r="C216" s="4">
        <f>Pressure!AB216*1000000</f>
        <v>4597349.9660930559</v>
      </c>
      <c r="D216" s="78">
        <f>Pressure!I216</f>
        <v>1.1621860174682886E-4</v>
      </c>
      <c r="E216" s="40">
        <f>Pressure!H216</f>
        <v>116.21860174682885</v>
      </c>
      <c r="F216" s="10">
        <f t="shared" si="18"/>
        <v>4.5</v>
      </c>
      <c r="G216" s="4">
        <f t="shared" si="17"/>
        <v>194826.02948352334</v>
      </c>
      <c r="H216" s="42">
        <f t="shared" si="19"/>
        <v>7.4446962315203056</v>
      </c>
      <c r="I216" s="10">
        <f t="shared" si="20"/>
        <v>1.1866904489749657</v>
      </c>
      <c r="J216" s="4">
        <f t="shared" si="21"/>
        <v>634.04584079274878</v>
      </c>
      <c r="K216" s="4">
        <f t="shared" si="22"/>
        <v>142.53986798991698</v>
      </c>
      <c r="L216" s="42">
        <f>Pressure!Q216</f>
        <v>0.31632669686185039</v>
      </c>
      <c r="M216" s="10">
        <f t="shared" si="24"/>
        <v>1.0182162083637041</v>
      </c>
      <c r="N216" s="10">
        <f t="shared" si="23"/>
        <v>2.5992897854448858</v>
      </c>
    </row>
    <row r="217" spans="3:14">
      <c r="C217" s="4">
        <f>Pressure!AB217*1000000</f>
        <v>4600529.7500364194</v>
      </c>
      <c r="D217" s="78">
        <f>Pressure!I217</f>
        <v>1.1621860174682886E-4</v>
      </c>
      <c r="E217" s="40">
        <f>Pressure!H217</f>
        <v>116.21860174682885</v>
      </c>
      <c r="F217" s="10">
        <f t="shared" si="18"/>
        <v>4.5</v>
      </c>
      <c r="G217" s="4">
        <f t="shared" si="17"/>
        <v>194960.78204420939</v>
      </c>
      <c r="H217" s="42">
        <f t="shared" si="19"/>
        <v>7.4487062586980377</v>
      </c>
      <c r="I217" s="10">
        <f t="shared" si="20"/>
        <v>1.1867587797097832</v>
      </c>
      <c r="J217" s="4">
        <f t="shared" si="21"/>
        <v>634.52091649829742</v>
      </c>
      <c r="K217" s="4">
        <f t="shared" si="22"/>
        <v>142.64666977615607</v>
      </c>
      <c r="L217" s="42">
        <f>Pressure!Q217</f>
        <v>0.31793284831108692</v>
      </c>
      <c r="M217" s="10">
        <f t="shared" si="24"/>
        <v>1.0187551678381539</v>
      </c>
      <c r="N217" s="10">
        <f t="shared" si="23"/>
        <v>2.5992897854448858</v>
      </c>
    </row>
    <row r="218" spans="3:14">
      <c r="C218" s="4">
        <f>Pressure!AB218*1000000</f>
        <v>4603696.8217398012</v>
      </c>
      <c r="D218" s="78">
        <f>Pressure!I218</f>
        <v>1.1621860174682886E-4</v>
      </c>
      <c r="E218" s="40">
        <f>Pressure!H218</f>
        <v>116.21860174682885</v>
      </c>
      <c r="F218" s="10">
        <f t="shared" si="18"/>
        <v>4.5</v>
      </c>
      <c r="G218" s="4">
        <f t="shared" si="17"/>
        <v>195094.99588688186</v>
      </c>
      <c r="H218" s="42">
        <f t="shared" si="19"/>
        <v>7.4526997644665478</v>
      </c>
      <c r="I218" s="10">
        <f t="shared" si="20"/>
        <v>1.1868267434427486</v>
      </c>
      <c r="J218" s="4">
        <f t="shared" si="21"/>
        <v>634.99409293128997</v>
      </c>
      <c r="K218" s="4">
        <f t="shared" si="22"/>
        <v>142.75304458686435</v>
      </c>
      <c r="L218" s="42">
        <f>Pressure!Q218</f>
        <v>0.31953864554350125</v>
      </c>
      <c r="M218" s="10">
        <f t="shared" si="24"/>
        <v>1.0192918443252417</v>
      </c>
      <c r="N218" s="10">
        <f t="shared" si="23"/>
        <v>2.5992897854448858</v>
      </c>
    </row>
    <row r="219" spans="3:14">
      <c r="C219" s="4">
        <f>Pressure!AB219*1000000</f>
        <v>4606851.1727558877</v>
      </c>
      <c r="D219" s="78">
        <f>Pressure!I219</f>
        <v>1.1621860174682886E-4</v>
      </c>
      <c r="E219" s="40">
        <f>Pressure!H219</f>
        <v>116.21860174682885</v>
      </c>
      <c r="F219" s="10">
        <f t="shared" si="18"/>
        <v>4.5</v>
      </c>
      <c r="G219" s="4">
        <f t="shared" si="17"/>
        <v>195228.67065356133</v>
      </c>
      <c r="H219" s="42">
        <f t="shared" si="19"/>
        <v>7.4566767444750912</v>
      </c>
      <c r="I219" s="10">
        <f t="shared" si="20"/>
        <v>1.1868943413124893</v>
      </c>
      <c r="J219" s="4">
        <f t="shared" si="21"/>
        <v>635.46536882965495</v>
      </c>
      <c r="K219" s="4">
        <f t="shared" si="22"/>
        <v>142.8589921383155</v>
      </c>
      <c r="L219" s="42">
        <f>Pressure!Q219</f>
        <v>0.32114409029603952</v>
      </c>
      <c r="M219" s="10">
        <f t="shared" si="24"/>
        <v>1.0198262380983492</v>
      </c>
      <c r="N219" s="10">
        <f t="shared" si="23"/>
        <v>2.5992897854448858</v>
      </c>
    </row>
    <row r="220" spans="3:14">
      <c r="C220" s="4">
        <f>Pressure!AB220*1000000</f>
        <v>4609992.7946771756</v>
      </c>
      <c r="D220" s="78">
        <f>Pressure!I220</f>
        <v>1.1621860174682886E-4</v>
      </c>
      <c r="E220" s="40">
        <f>Pressure!H220</f>
        <v>116.21860174682885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195361.80598795554</v>
      </c>
      <c r="H220" s="42">
        <f t="shared" si="19"/>
        <v>7.4606371943941365</v>
      </c>
      <c r="I220" s="10">
        <f t="shared" si="20"/>
        <v>1.1869615744498012</v>
      </c>
      <c r="J220" s="4">
        <f t="shared" si="21"/>
        <v>635.93474293726933</v>
      </c>
      <c r="K220" s="4">
        <f t="shared" si="22"/>
        <v>142.96451214812043</v>
      </c>
      <c r="L220" s="42">
        <f>Pressure!Q220</f>
        <v>0.32274918430222355</v>
      </c>
      <c r="M220" s="10">
        <f t="shared" si="24"/>
        <v>1.020358349429396</v>
      </c>
      <c r="N220" s="10">
        <f t="shared" si="23"/>
        <v>2.5992897854448858</v>
      </c>
    </row>
    <row r="221" spans="3:14">
      <c r="C221" s="4">
        <f>Pressure!AB221*1000000</f>
        <v>4613121.6791358031</v>
      </c>
      <c r="D221" s="78">
        <f>Pressure!I221</f>
        <v>1.1621860174682886E-4</v>
      </c>
      <c r="E221" s="40">
        <f>Pressure!H221</f>
        <v>116.21860174682885</v>
      </c>
      <c r="F221" s="10">
        <f t="shared" ref="F221:F284" si="26">aexit/E221</f>
        <v>4.5</v>
      </c>
      <c r="G221" s="4">
        <f t="shared" si="25"/>
        <v>195494.40153545202</v>
      </c>
      <c r="H221" s="42">
        <f t="shared" ref="H221:H284" si="27">1/(((k+1)/2)^(1/(k-1))*(patm*1000000/C221)^(1/k)*SQRT((k+1)/(k-1)*(1-(patm*1000000/C221)^((k-1)/k))))</f>
        <v>7.46458110991518</v>
      </c>
      <c r="I221" s="10">
        <f t="shared" ref="I221:I284" si="28">etanoz*SQRT(2*k^2/(k-1)*(2/(k+1))^((k+1)/(k-1))*(1-(G221/C221)^((k-1)/k)))+(G221-patm*1000000)/C221*(aexit/E221)</f>
        <v>1.1870284439776928</v>
      </c>
      <c r="J221" s="4">
        <f t="shared" ref="J221:J284" si="29">I221*D221*C221</f>
        <v>636.4022140039325</v>
      </c>
      <c r="K221" s="4">
        <f t="shared" ref="K221:K284" si="30">J221/4.4482</f>
        <v>143.06960433522156</v>
      </c>
      <c r="L221" s="42">
        <f>Pressure!Q221</f>
        <v>0.32435392929217166</v>
      </c>
      <c r="M221" s="10">
        <f t="shared" si="24"/>
        <v>1.0208881785886119</v>
      </c>
      <c r="N221" s="10">
        <f t="shared" si="23"/>
        <v>2.5992897854448858</v>
      </c>
    </row>
    <row r="222" spans="3:14">
      <c r="C222" s="4">
        <f>Pressure!AB222*1000000</f>
        <v>4616237.8178035486</v>
      </c>
      <c r="D222" s="78">
        <f>Pressure!I222</f>
        <v>1.1621860174682886E-4</v>
      </c>
      <c r="E222" s="40">
        <f>Pressure!H222</f>
        <v>116.21860174682885</v>
      </c>
      <c r="F222" s="10">
        <f t="shared" si="26"/>
        <v>4.5</v>
      </c>
      <c r="G222" s="4">
        <f t="shared" si="25"/>
        <v>195626.4569431183</v>
      </c>
      <c r="H222" s="42">
        <f t="shared" si="27"/>
        <v>7.4685084867507836</v>
      </c>
      <c r="I222" s="10">
        <f t="shared" si="28"/>
        <v>1.1870949510114339</v>
      </c>
      <c r="J222" s="4">
        <f t="shared" si="29"/>
        <v>636.86778078536634</v>
      </c>
      <c r="K222" s="4">
        <f t="shared" si="30"/>
        <v>143.17426841989263</v>
      </c>
      <c r="L222" s="42">
        <f>Pressure!Q222</f>
        <v>0.32595832699261973</v>
      </c>
      <c r="M222" s="10">
        <f t="shared" si="24"/>
        <v>1.0214157258447374</v>
      </c>
      <c r="N222" s="10">
        <f t="shared" ref="N222:N285" si="31">N221-1/834*(me-mef)</f>
        <v>2.5992897854448858</v>
      </c>
    </row>
    <row r="223" spans="3:14">
      <c r="C223" s="4">
        <f>Pressure!AB223*1000000</f>
        <v>4619341.2023917101</v>
      </c>
      <c r="D223" s="78">
        <f>Pressure!I223</f>
        <v>1.1621860174682886E-4</v>
      </c>
      <c r="E223" s="40">
        <f>Pressure!H223</f>
        <v>116.21860174682885</v>
      </c>
      <c r="F223" s="10">
        <f t="shared" si="26"/>
        <v>4.5</v>
      </c>
      <c r="G223" s="4">
        <f t="shared" si="25"/>
        <v>195757.97185969658</v>
      </c>
      <c r="H223" s="42">
        <f t="shared" si="27"/>
        <v>7.4724193206344562</v>
      </c>
      <c r="I223" s="10">
        <f t="shared" si="28"/>
        <v>1.1871610966585999</v>
      </c>
      <c r="J223" s="4">
        <f t="shared" si="29"/>
        <v>637.33144204319694</v>
      </c>
      <c r="K223" s="4">
        <f t="shared" si="30"/>
        <v>143.27850412373476</v>
      </c>
      <c r="L223" s="42">
        <f>Pressure!Q223</f>
        <v>0.32756237912694208</v>
      </c>
      <c r="M223" s="10">
        <f t="shared" si="24"/>
        <v>1.0219409914650206</v>
      </c>
      <c r="N223" s="10">
        <f t="shared" si="31"/>
        <v>2.5992897854448858</v>
      </c>
    </row>
    <row r="224" spans="3:14">
      <c r="C224" s="4">
        <f>Pressure!AB224*1000000</f>
        <v>4622431.8246515319</v>
      </c>
      <c r="D224" s="78">
        <f>Pressure!I224</f>
        <v>1.1621860174682886E-4</v>
      </c>
      <c r="E224" s="40">
        <f>Pressure!H224</f>
        <v>116.21860174682885</v>
      </c>
      <c r="F224" s="10">
        <f t="shared" si="26"/>
        <v>4.5</v>
      </c>
      <c r="G224" s="4">
        <f t="shared" si="25"/>
        <v>195888.94593562192</v>
      </c>
      <c r="H224" s="42">
        <f t="shared" si="27"/>
        <v>7.4763136073212051</v>
      </c>
      <c r="I224" s="10">
        <f t="shared" si="28"/>
        <v>1.1872268820191287</v>
      </c>
      <c r="J224" s="4">
        <f t="shared" si="29"/>
        <v>637.79319654501887</v>
      </c>
      <c r="K224" s="4">
        <f t="shared" si="30"/>
        <v>143.38231116969087</v>
      </c>
      <c r="L224" s="42">
        <f>Pressure!Q224</f>
        <v>0.32916608741517217</v>
      </c>
      <c r="M224" s="10">
        <f t="shared" si="24"/>
        <v>1.0224639757151586</v>
      </c>
      <c r="N224" s="10">
        <f t="shared" si="31"/>
        <v>2.5992897854448858</v>
      </c>
    </row>
    <row r="225" spans="3:14">
      <c r="C225" s="4">
        <f>Pressure!AB225*1000000</f>
        <v>4625509.6763728019</v>
      </c>
      <c r="D225" s="78">
        <f>Pressure!I225</f>
        <v>1.1621860174682886E-4</v>
      </c>
      <c r="E225" s="40">
        <f>Pressure!H225</f>
        <v>116.21860174682885</v>
      </c>
      <c r="F225" s="10">
        <f t="shared" si="26"/>
        <v>4.5</v>
      </c>
      <c r="G225" s="4">
        <f t="shared" si="25"/>
        <v>196019.37882296281</v>
      </c>
      <c r="H225" s="42">
        <f t="shared" si="27"/>
        <v>7.4801913425858286</v>
      </c>
      <c r="I225" s="10">
        <f t="shared" si="28"/>
        <v>1.1872923081853373</v>
      </c>
      <c r="J225" s="4">
        <f t="shared" si="29"/>
        <v>638.25304306418525</v>
      </c>
      <c r="K225" s="4">
        <f t="shared" si="30"/>
        <v>143.48568928199839</v>
      </c>
      <c r="L225" s="42">
        <f>Pressure!Q225</f>
        <v>0.33076945357402332</v>
      </c>
      <c r="M225" s="10">
        <f t="shared" si="24"/>
        <v>1.0229846788593315</v>
      </c>
      <c r="N225" s="10">
        <f t="shared" si="31"/>
        <v>2.5992897854448858</v>
      </c>
    </row>
    <row r="226" spans="3:14">
      <c r="C226" s="4">
        <f>Pressure!AB226*1000000</f>
        <v>4628574.7493849406</v>
      </c>
      <c r="D226" s="78">
        <f>Pressure!I226</f>
        <v>1.1621860174682886E-4</v>
      </c>
      <c r="E226" s="40">
        <f>Pressure!H226</f>
        <v>116.21860174682885</v>
      </c>
      <c r="F226" s="10">
        <f t="shared" si="26"/>
        <v>4.5</v>
      </c>
      <c r="G226" s="4">
        <f t="shared" si="25"/>
        <v>196149.27017546725</v>
      </c>
      <c r="H226" s="42">
        <f t="shared" si="27"/>
        <v>7.4840525222242889</v>
      </c>
      <c r="I226" s="10">
        <f t="shared" si="28"/>
        <v>1.1873573762419904</v>
      </c>
      <c r="J226" s="4">
        <f t="shared" si="29"/>
        <v>638.71098037997012</v>
      </c>
      <c r="K226" s="4">
        <f t="shared" si="30"/>
        <v>143.58863818622592</v>
      </c>
      <c r="L226" s="42">
        <f>Pressure!Q226</f>
        <v>0.33237247931690928</v>
      </c>
      <c r="M226" s="10">
        <f t="shared" si="24"/>
        <v>1.0235031011601028</v>
      </c>
      <c r="N226" s="10">
        <f t="shared" si="31"/>
        <v>2.5992897854448858</v>
      </c>
    </row>
    <row r="227" spans="3:14">
      <c r="C227" s="4">
        <f>Pressure!AB227*1000000</f>
        <v>4631627.0355574349</v>
      </c>
      <c r="D227" s="78">
        <f>Pressure!I227</f>
        <v>1.1621860174682886E-4</v>
      </c>
      <c r="E227" s="40">
        <f>Pressure!H227</f>
        <v>116.21860174682885</v>
      </c>
      <c r="F227" s="10">
        <f t="shared" si="26"/>
        <v>4.5</v>
      </c>
      <c r="G227" s="4">
        <f t="shared" si="25"/>
        <v>196278.6196485812</v>
      </c>
      <c r="H227" s="42">
        <f t="shared" si="27"/>
        <v>7.4878971420543232</v>
      </c>
      <c r="I227" s="10">
        <f t="shared" si="28"/>
        <v>1.1874220872663579</v>
      </c>
      <c r="J227" s="4">
        <f t="shared" si="29"/>
        <v>639.16700727763418</v>
      </c>
      <c r="K227" s="4">
        <f t="shared" si="30"/>
        <v>143.69115760928784</v>
      </c>
      <c r="L227" s="42">
        <f>Pressure!Q227</f>
        <v>0.33397516635396463</v>
      </c>
      <c r="M227" s="10">
        <f t="shared" si="24"/>
        <v>1.0240192428786097</v>
      </c>
      <c r="N227" s="10">
        <f t="shared" si="31"/>
        <v>2.5992897854448858</v>
      </c>
    </row>
    <row r="228" spans="3:14">
      <c r="C228" s="4">
        <f>Pressure!AB228*1000000</f>
        <v>4634666.526797751</v>
      </c>
      <c r="D228" s="78">
        <f>Pressure!I228</f>
        <v>1.1621860174682886E-4</v>
      </c>
      <c r="E228" s="40">
        <f>Pressure!H228</f>
        <v>116.21860174682885</v>
      </c>
      <c r="F228" s="10">
        <f t="shared" si="26"/>
        <v>4.5</v>
      </c>
      <c r="G228" s="4">
        <f t="shared" si="25"/>
        <v>196407.42689936006</v>
      </c>
      <c r="H228" s="42">
        <f t="shared" si="27"/>
        <v>7.4917251979128086</v>
      </c>
      <c r="I228" s="10">
        <f t="shared" si="28"/>
        <v>1.1874864423282132</v>
      </c>
      <c r="J228" s="4">
        <f t="shared" si="29"/>
        <v>639.62112254811223</v>
      </c>
      <c r="K228" s="4">
        <f t="shared" si="30"/>
        <v>143.79324727937419</v>
      </c>
      <c r="L228" s="42">
        <f>Pressure!Q228</f>
        <v>0.33557751639206523</v>
      </c>
      <c r="M228" s="10">
        <f t="shared" si="24"/>
        <v>1.0245331042744452</v>
      </c>
      <c r="N228" s="10">
        <f t="shared" si="31"/>
        <v>2.5992897854448858</v>
      </c>
    </row>
    <row r="229" spans="3:14">
      <c r="C229" s="4">
        <f>Pressure!AB229*1000000</f>
        <v>4637693.2150529781</v>
      </c>
      <c r="D229" s="78">
        <f>Pressure!I229</f>
        <v>1.1621860174682886E-4</v>
      </c>
      <c r="E229" s="40">
        <f>Pressure!H229</f>
        <v>116.21860174682885</v>
      </c>
      <c r="F229" s="10">
        <f t="shared" si="26"/>
        <v>4.5</v>
      </c>
      <c r="G229" s="4">
        <f t="shared" si="25"/>
        <v>196535.69158653839</v>
      </c>
      <c r="H229" s="42">
        <f t="shared" si="27"/>
        <v>7.4955366856578882</v>
      </c>
      <c r="I229" s="10">
        <f t="shared" si="28"/>
        <v>1.1875504424899157</v>
      </c>
      <c r="J229" s="4">
        <f t="shared" si="29"/>
        <v>640.07332498825883</v>
      </c>
      <c r="K229" s="4">
        <f t="shared" si="30"/>
        <v>143.89490692600577</v>
      </c>
      <c r="L229" s="42">
        <f>Pressure!Q229</f>
        <v>0.33717953113484861</v>
      </c>
      <c r="M229" s="10">
        <f t="shared" si="24"/>
        <v>1.0250446856056465</v>
      </c>
      <c r="N229" s="10">
        <f t="shared" si="31"/>
        <v>2.5992897854448858</v>
      </c>
    </row>
    <row r="230" spans="3:14">
      <c r="C230" s="4">
        <f>Pressure!AB230*1000000</f>
        <v>4640707.0923098112</v>
      </c>
      <c r="D230" s="78">
        <f>Pressure!I230</f>
        <v>1.1621860174682886E-4</v>
      </c>
      <c r="E230" s="40">
        <f>Pressure!H230</f>
        <v>116.21860174682885</v>
      </c>
      <c r="F230" s="10">
        <f t="shared" si="26"/>
        <v>4.5</v>
      </c>
      <c r="G230" s="4">
        <f t="shared" si="25"/>
        <v>196663.41337052922</v>
      </c>
      <c r="H230" s="42">
        <f t="shared" si="27"/>
        <v>7.4993316011689828</v>
      </c>
      <c r="I230" s="10">
        <f t="shared" si="28"/>
        <v>1.1876140888064532</v>
      </c>
      <c r="J230" s="4">
        <f t="shared" si="29"/>
        <v>640.52361340084587</v>
      </c>
      <c r="K230" s="4">
        <f t="shared" si="30"/>
        <v>143.99613628003368</v>
      </c>
      <c r="L230" s="42">
        <f>Pressure!Q230</f>
        <v>0.338781212282734</v>
      </c>
      <c r="M230" s="10">
        <f t="shared" si="24"/>
        <v>1.02555398712879</v>
      </c>
      <c r="N230" s="10">
        <f t="shared" si="31"/>
        <v>2.5992897854448858</v>
      </c>
    </row>
    <row r="231" spans="3:14">
      <c r="C231" s="4">
        <f>Pressure!AB231*1000000</f>
        <v>4643708.1505928915</v>
      </c>
      <c r="D231" s="78">
        <f>Pressure!I231</f>
        <v>1.1621860174682886E-4</v>
      </c>
      <c r="E231" s="40">
        <f>Pressure!H231</f>
        <v>116.21860174682885</v>
      </c>
      <c r="F231" s="10">
        <f t="shared" si="26"/>
        <v>4.5</v>
      </c>
      <c r="G231" s="4">
        <f t="shared" si="25"/>
        <v>196790.59191335354</v>
      </c>
      <c r="H231" s="42">
        <f t="shared" si="27"/>
        <v>7.5031099403447108</v>
      </c>
      <c r="I231" s="10">
        <f t="shared" si="28"/>
        <v>1.1876773823254529</v>
      </c>
      <c r="J231" s="4">
        <f t="shared" si="29"/>
        <v>640.97198659431479</v>
      </c>
      <c r="K231" s="4">
        <f t="shared" si="30"/>
        <v>144.09693507358364</v>
      </c>
      <c r="L231" s="42">
        <f>Pressure!Q231</f>
        <v>0.3403825615329425</v>
      </c>
      <c r="M231" s="10">
        <f t="shared" si="24"/>
        <v>1.026061009098868</v>
      </c>
      <c r="N231" s="10">
        <f t="shared" si="31"/>
        <v>2.5992897854448858</v>
      </c>
    </row>
    <row r="232" spans="3:14">
      <c r="C232" s="4">
        <f>Pressure!AB232*1000000</f>
        <v>4646696.3819663366</v>
      </c>
      <c r="D232" s="78">
        <f>Pressure!I232</f>
        <v>1.1621860174682886E-4</v>
      </c>
      <c r="E232" s="40">
        <f>Pressure!H232</f>
        <v>116.21860174682885</v>
      </c>
      <c r="F232" s="10">
        <f t="shared" si="26"/>
        <v>4.5</v>
      </c>
      <c r="G232" s="4">
        <f t="shared" si="25"/>
        <v>196917.22687870535</v>
      </c>
      <c r="H232" s="42">
        <f t="shared" si="27"/>
        <v>7.5068716991048676</v>
      </c>
      <c r="I232" s="10">
        <f t="shared" si="28"/>
        <v>1.1877403240872562</v>
      </c>
      <c r="J232" s="4">
        <f t="shared" si="29"/>
        <v>641.41844338300473</v>
      </c>
      <c r="K232" s="4">
        <f t="shared" si="30"/>
        <v>144.19730304010719</v>
      </c>
      <c r="L232" s="42">
        <f>Pressure!Q232</f>
        <v>0.34198358057951722</v>
      </c>
      <c r="M232" s="10">
        <f t="shared" ref="M232:M295" si="32">(J232+J231)/2*(L232-L231)</f>
        <v>1.02656575176942</v>
      </c>
      <c r="N232" s="10">
        <f t="shared" si="31"/>
        <v>2.5992897854448858</v>
      </c>
    </row>
    <row r="233" spans="3:14">
      <c r="C233" s="4">
        <f>Pressure!AB233*1000000</f>
        <v>4649671.7785333339</v>
      </c>
      <c r="D233" s="78">
        <f>Pressure!I233</f>
        <v>1.1621860174682886E-4</v>
      </c>
      <c r="E233" s="40">
        <f>Pressure!H233</f>
        <v>116.21860174682885</v>
      </c>
      <c r="F233" s="10">
        <f t="shared" si="26"/>
        <v>4.5</v>
      </c>
      <c r="G233" s="4">
        <f t="shared" si="25"/>
        <v>197043.31793193438</v>
      </c>
      <c r="H233" s="42">
        <f t="shared" si="27"/>
        <v>7.510616873389921</v>
      </c>
      <c r="I233" s="10">
        <f t="shared" si="28"/>
        <v>1.1878029151249547</v>
      </c>
      <c r="J233" s="4">
        <f t="shared" si="29"/>
        <v>641.86298258709235</v>
      </c>
      <c r="K233" s="4">
        <f t="shared" si="30"/>
        <v>144.29723991436813</v>
      </c>
      <c r="L233" s="42">
        <f>Pressure!Q233</f>
        <v>0.34358427111334311</v>
      </c>
      <c r="M233" s="10">
        <f t="shared" si="32"/>
        <v>1.0270682153924608</v>
      </c>
      <c r="N233" s="10">
        <f t="shared" si="31"/>
        <v>2.5992897854448858</v>
      </c>
    </row>
    <row r="234" spans="3:14">
      <c r="C234" s="4">
        <f>Pressure!AB234*1000000</f>
        <v>4652634.3324354775</v>
      </c>
      <c r="D234" s="78">
        <f>Pressure!I234</f>
        <v>1.1621860174682886E-4</v>
      </c>
      <c r="E234" s="40">
        <f>Pressure!H234</f>
        <v>116.21860174682885</v>
      </c>
      <c r="F234" s="10">
        <f t="shared" si="26"/>
        <v>4.5</v>
      </c>
      <c r="G234" s="4">
        <f t="shared" si="25"/>
        <v>197168.8647400178</v>
      </c>
      <c r="H234" s="42">
        <f t="shared" si="27"/>
        <v>7.5143454591602286</v>
      </c>
      <c r="I234" s="10">
        <f t="shared" si="28"/>
        <v>1.1878651564644189</v>
      </c>
      <c r="J234" s="4">
        <f t="shared" si="29"/>
        <v>642.30560303249206</v>
      </c>
      <c r="K234" s="4">
        <f t="shared" si="30"/>
        <v>144.39674543242032</v>
      </c>
      <c r="L234" s="42">
        <f>Pressure!Q234</f>
        <v>0.34518463482216677</v>
      </c>
      <c r="M234" s="10">
        <f t="shared" si="32"/>
        <v>1.0275684002184959</v>
      </c>
      <c r="N234" s="10">
        <f t="shared" si="31"/>
        <v>2.5992897854448858</v>
      </c>
    </row>
    <row r="235" spans="3:14">
      <c r="C235" s="4">
        <f>Pressure!AB235*1000000</f>
        <v>4655584.0358527806</v>
      </c>
      <c r="D235" s="78">
        <f>Pressure!I235</f>
        <v>1.1621860174682886E-4</v>
      </c>
      <c r="E235" s="40">
        <f>Pressure!H235</f>
        <v>116.21860174682885</v>
      </c>
      <c r="F235" s="10">
        <f t="shared" si="26"/>
        <v>4.5</v>
      </c>
      <c r="G235" s="4">
        <f t="shared" si="25"/>
        <v>197293.8669715611</v>
      </c>
      <c r="H235" s="42">
        <f t="shared" si="27"/>
        <v>7.5180574523960741</v>
      </c>
      <c r="I235" s="10">
        <f t="shared" si="28"/>
        <v>1.1879270491243417</v>
      </c>
      <c r="J235" s="4">
        <f t="shared" si="29"/>
        <v>642.74630355085878</v>
      </c>
      <c r="K235" s="4">
        <f t="shared" si="30"/>
        <v>144.49581933160803</v>
      </c>
      <c r="L235" s="42">
        <f>Pressure!Q235</f>
        <v>0.34678467339061625</v>
      </c>
      <c r="M235" s="10">
        <f t="shared" si="32"/>
        <v>1.0280663064964499</v>
      </c>
      <c r="N235" s="10">
        <f t="shared" si="31"/>
        <v>2.5992897854448858</v>
      </c>
    </row>
    <row r="236" spans="3:14">
      <c r="C236" s="4">
        <f>Pressure!AB236*1000000</f>
        <v>4658520.8810044983</v>
      </c>
      <c r="D236" s="78">
        <f>Pressure!I236</f>
        <v>1.1621860174682886E-4</v>
      </c>
      <c r="E236" s="40">
        <f>Pressure!H236</f>
        <v>116.21860174682885</v>
      </c>
      <c r="F236" s="10">
        <f t="shared" si="26"/>
        <v>4.5</v>
      </c>
      <c r="G236" s="4">
        <f t="shared" si="25"/>
        <v>197418.32429683264</v>
      </c>
      <c r="H236" s="42">
        <f t="shared" si="27"/>
        <v>7.5217528490987284</v>
      </c>
      <c r="I236" s="10">
        <f t="shared" si="28"/>
        <v>1.1879885941162975</v>
      </c>
      <c r="J236" s="4">
        <f t="shared" si="29"/>
        <v>643.18508297971016</v>
      </c>
      <c r="K236" s="4">
        <f t="shared" si="30"/>
        <v>144.59446135059355</v>
      </c>
      <c r="L236" s="42">
        <f>Pressure!Q236</f>
        <v>0.34838438850022091</v>
      </c>
      <c r="M236" s="10">
        <f t="shared" si="32"/>
        <v>1.028561934473911</v>
      </c>
      <c r="N236" s="10">
        <f t="shared" si="31"/>
        <v>2.5992897854448858</v>
      </c>
    </row>
    <row r="237" spans="3:14">
      <c r="C237" s="4">
        <f>Pressure!AB237*1000000</f>
        <v>4661444.8601482492</v>
      </c>
      <c r="D237" s="78">
        <f>Pressure!I237</f>
        <v>1.1621860174682886E-4</v>
      </c>
      <c r="E237" s="40">
        <f>Pressure!H237</f>
        <v>116.21860174682885</v>
      </c>
      <c r="F237" s="10">
        <f t="shared" si="26"/>
        <v>4.5</v>
      </c>
      <c r="G237" s="4">
        <f t="shared" si="25"/>
        <v>197542.23638772656</v>
      </c>
      <c r="H237" s="42">
        <f t="shared" si="27"/>
        <v>7.525431645289375</v>
      </c>
      <c r="I237" s="10">
        <f t="shared" si="28"/>
        <v>1.1880497924447666</v>
      </c>
      <c r="J237" s="4">
        <f t="shared" si="29"/>
        <v>643.62194016229523</v>
      </c>
      <c r="K237" s="4">
        <f t="shared" si="30"/>
        <v>144.69267122932766</v>
      </c>
      <c r="L237" s="42">
        <f>Pressure!Q237</f>
        <v>0.34998378182943074</v>
      </c>
      <c r="M237" s="10">
        <f t="shared" si="32"/>
        <v>1.0290552843968417</v>
      </c>
      <c r="N237" s="10">
        <f t="shared" si="31"/>
        <v>2.5992897854448858</v>
      </c>
    </row>
    <row r="238" spans="3:14">
      <c r="C238" s="4">
        <f>Pressure!AB238*1000000</f>
        <v>4664355.9655798282</v>
      </c>
      <c r="D238" s="78">
        <f>Pressure!I238</f>
        <v>1.1621860174682886E-4</v>
      </c>
      <c r="E238" s="40">
        <f>Pressure!H238</f>
        <v>116.21860174682885</v>
      </c>
      <c r="F238" s="10">
        <f t="shared" si="26"/>
        <v>4.5</v>
      </c>
      <c r="G238" s="4">
        <f t="shared" si="25"/>
        <v>197665.60291775482</v>
      </c>
      <c r="H238" s="42">
        <f t="shared" si="27"/>
        <v>7.5290938370089133</v>
      </c>
      <c r="I238" s="10">
        <f t="shared" si="28"/>
        <v>1.1881106451071728</v>
      </c>
      <c r="J238" s="4">
        <f t="shared" si="29"/>
        <v>644.05687394756706</v>
      </c>
      <c r="K238" s="4">
        <f t="shared" si="30"/>
        <v>144.79044870904346</v>
      </c>
      <c r="L238" s="42">
        <f>Pressure!Q238</f>
        <v>0.35158285505363596</v>
      </c>
      <c r="M238" s="10">
        <f t="shared" si="32"/>
        <v>1.0295463565097034</v>
      </c>
      <c r="N238" s="10">
        <f t="shared" si="31"/>
        <v>2.5992897854448858</v>
      </c>
    </row>
    <row r="239" spans="3:14">
      <c r="C239" s="4">
        <f>Pressure!AB239*1000000</f>
        <v>4667254.1896342281</v>
      </c>
      <c r="D239" s="78">
        <f>Pressure!I239</f>
        <v>1.1621860174682886E-4</v>
      </c>
      <c r="E239" s="40">
        <f>Pressure!H239</f>
        <v>116.21860174682885</v>
      </c>
      <c r="F239" s="10">
        <f t="shared" si="26"/>
        <v>4.5</v>
      </c>
      <c r="G239" s="4">
        <f t="shared" si="25"/>
        <v>197788.42356209055</v>
      </c>
      <c r="H239" s="42">
        <f t="shared" si="27"/>
        <v>7.532739420319257</v>
      </c>
      <c r="I239" s="10">
        <f t="shared" si="28"/>
        <v>1.1881711530939456</v>
      </c>
      <c r="J239" s="4">
        <f t="shared" si="29"/>
        <v>644.48988319033526</v>
      </c>
      <c r="K239" s="4">
        <f t="shared" si="30"/>
        <v>144.88779353229066</v>
      </c>
      <c r="L239" s="42">
        <f>Pressure!Q239</f>
        <v>0.35318160984518648</v>
      </c>
      <c r="M239" s="10">
        <f t="shared" si="32"/>
        <v>1.0300351510555574</v>
      </c>
      <c r="N239" s="10">
        <f t="shared" si="31"/>
        <v>2.5992897854448858</v>
      </c>
    </row>
    <row r="240" spans="3:14">
      <c r="C240" s="4">
        <f>Pressure!AB240*1000000</f>
        <v>4670139.5246837987</v>
      </c>
      <c r="D240" s="78">
        <f>Pressure!I240</f>
        <v>1.1621860174682886E-4</v>
      </c>
      <c r="E240" s="40">
        <f>Pressure!H240</f>
        <v>116.21860174682885</v>
      </c>
      <c r="F240" s="10">
        <f t="shared" si="26"/>
        <v>4.5</v>
      </c>
      <c r="G240" s="4">
        <f t="shared" si="25"/>
        <v>197910.69799748994</v>
      </c>
      <c r="H240" s="42">
        <f t="shared" si="27"/>
        <v>7.5363683913010684</v>
      </c>
      <c r="I240" s="10">
        <f t="shared" si="28"/>
        <v>1.1882313173885233</v>
      </c>
      <c r="J240" s="4">
        <f t="shared" si="29"/>
        <v>644.92096675099026</v>
      </c>
      <c r="K240" s="4">
        <f t="shared" si="30"/>
        <v>144.98470544287358</v>
      </c>
      <c r="L240" s="42">
        <f>Pressure!Q240</f>
        <v>0.35478004787341116</v>
      </c>
      <c r="M240" s="10">
        <f t="shared" si="32"/>
        <v>1.0305216682758607</v>
      </c>
      <c r="N240" s="10">
        <f t="shared" si="31"/>
        <v>2.5992897854448858</v>
      </c>
    </row>
    <row r="241" spans="3:14">
      <c r="C241" s="4">
        <f>Pressure!AB241*1000000</f>
        <v>4673011.9631399373</v>
      </c>
      <c r="D241" s="78">
        <f>Pressure!I241</f>
        <v>1.1621860174682886E-4</v>
      </c>
      <c r="E241" s="40">
        <f>Pressure!H241</f>
        <v>116.21860174682885</v>
      </c>
      <c r="F241" s="10">
        <f t="shared" si="26"/>
        <v>4.5</v>
      </c>
      <c r="G241" s="4">
        <f t="shared" si="25"/>
        <v>198032.42590236399</v>
      </c>
      <c r="H241" s="42">
        <f t="shared" si="27"/>
        <v>7.5399807460558836</v>
      </c>
      <c r="I241" s="10">
        <f t="shared" si="28"/>
        <v>1.1882911389674287</v>
      </c>
      <c r="J241" s="4">
        <f t="shared" si="29"/>
        <v>645.35012349575697</v>
      </c>
      <c r="K241" s="4">
        <f t="shared" si="30"/>
        <v>145.08118418590823</v>
      </c>
      <c r="L241" s="42">
        <f>Pressure!Q241</f>
        <v>0.35637817080463724</v>
      </c>
      <c r="M241" s="10">
        <f t="shared" si="32"/>
        <v>1.0310059084106982</v>
      </c>
      <c r="N241" s="10">
        <f t="shared" si="31"/>
        <v>2.5992897854448858</v>
      </c>
    </row>
    <row r="242" spans="3:14">
      <c r="C242" s="4">
        <f>Pressure!AB242*1000000</f>
        <v>4675871.4974517897</v>
      </c>
      <c r="D242" s="78">
        <f>Pressure!I242</f>
        <v>1.1621860174682886E-4</v>
      </c>
      <c r="E242" s="40">
        <f>Pressure!H242</f>
        <v>116.21860174682885</v>
      </c>
      <c r="F242" s="10">
        <f t="shared" si="26"/>
        <v>4.5</v>
      </c>
      <c r="G242" s="4">
        <f t="shared" si="25"/>
        <v>198153.60695672335</v>
      </c>
      <c r="H242" s="42">
        <f t="shared" si="27"/>
        <v>7.5435764807045453</v>
      </c>
      <c r="I242" s="10">
        <f t="shared" si="28"/>
        <v>1.1883506188002824</v>
      </c>
      <c r="J242" s="4">
        <f t="shared" si="29"/>
        <v>645.77735229649943</v>
      </c>
      <c r="K242" s="4">
        <f t="shared" si="30"/>
        <v>145.17722950777829</v>
      </c>
      <c r="L242" s="42">
        <f>Pressure!Q242</f>
        <v>0.35797598030220923</v>
      </c>
      <c r="M242" s="10">
        <f t="shared" si="32"/>
        <v>1.0314878716985081</v>
      </c>
      <c r="N242" s="10">
        <f t="shared" si="31"/>
        <v>2.5992897854448858</v>
      </c>
    </row>
    <row r="243" spans="3:14">
      <c r="C243" s="4">
        <f>Pressure!AB243*1000000</f>
        <v>4678718.1201071832</v>
      </c>
      <c r="D243" s="78">
        <f>Pressure!I243</f>
        <v>1.1621860174682886E-4</v>
      </c>
      <c r="E243" s="40">
        <f>Pressure!H243</f>
        <v>116.21860174682885</v>
      </c>
      <c r="F243" s="10">
        <f t="shared" si="26"/>
        <v>4.5</v>
      </c>
      <c r="G243" s="4">
        <f t="shared" si="25"/>
        <v>198274.24084221793</v>
      </c>
      <c r="H243" s="42">
        <f t="shared" si="27"/>
        <v>7.5471555913883686</v>
      </c>
      <c r="I243" s="10">
        <f t="shared" si="28"/>
        <v>1.188409757849862</v>
      </c>
      <c r="J243" s="4">
        <f t="shared" si="29"/>
        <v>646.20265203086171</v>
      </c>
      <c r="K243" s="4">
        <f t="shared" si="30"/>
        <v>145.27284115616692</v>
      </c>
      <c r="L243" s="42">
        <f>Pressure!Q243</f>
        <v>0.35957347802650824</v>
      </c>
      <c r="M243" s="10">
        <f t="shared" si="32"/>
        <v>1.0319675583763943</v>
      </c>
      <c r="N243" s="10">
        <f t="shared" si="31"/>
        <v>2.5992897854448858</v>
      </c>
    </row>
    <row r="244" spans="3:14">
      <c r="C244" s="4">
        <f>Pressure!AB244*1000000</f>
        <v>4681551.8236314999</v>
      </c>
      <c r="D244" s="78">
        <f>Pressure!I244</f>
        <v>1.1621860174682886E-4</v>
      </c>
      <c r="E244" s="40">
        <f>Pressure!H244</f>
        <v>116.21860174682885</v>
      </c>
      <c r="F244" s="10">
        <f t="shared" si="26"/>
        <v>4.5</v>
      </c>
      <c r="G244" s="4">
        <f t="shared" si="25"/>
        <v>198394.32724208912</v>
      </c>
      <c r="H244" s="42">
        <f t="shared" si="27"/>
        <v>7.550718074267782</v>
      </c>
      <c r="I244" s="10">
        <f t="shared" si="28"/>
        <v>1.1884685570721187</v>
      </c>
      <c r="J244" s="4">
        <f t="shared" si="29"/>
        <v>646.62602158209825</v>
      </c>
      <c r="K244" s="4">
        <f t="shared" si="30"/>
        <v>145.3680188800185</v>
      </c>
      <c r="L244" s="42">
        <f>Pressure!Q244</f>
        <v>0.36117066563497086</v>
      </c>
      <c r="M244" s="10">
        <f t="shared" si="32"/>
        <v>1.032444968679888</v>
      </c>
      <c r="N244" s="10">
        <f t="shared" si="31"/>
        <v>2.5992897854448858</v>
      </c>
    </row>
    <row r="245" spans="3:14">
      <c r="C245" s="4">
        <f>Pressure!AB245*1000000</f>
        <v>4684372.6005888022</v>
      </c>
      <c r="D245" s="78">
        <f>Pressure!I245</f>
        <v>1.1621860174682886E-4</v>
      </c>
      <c r="E245" s="40">
        <f>Pressure!H245</f>
        <v>116.21860174682885</v>
      </c>
      <c r="F245" s="10">
        <f t="shared" si="26"/>
        <v>4.5</v>
      </c>
      <c r="G245" s="4">
        <f t="shared" si="25"/>
        <v>198513.86584121751</v>
      </c>
      <c r="H245" s="42">
        <f t="shared" si="27"/>
        <v>7.5542639255237454</v>
      </c>
      <c r="I245" s="10">
        <f t="shared" si="28"/>
        <v>1.188527017416239</v>
      </c>
      <c r="J245" s="4">
        <f t="shared" si="29"/>
        <v>647.04745983924226</v>
      </c>
      <c r="K245" s="4">
        <f t="shared" si="30"/>
        <v>145.46276242957651</v>
      </c>
      <c r="L245" s="42">
        <f>Pressure!Q245</f>
        <v>0.36276754478210815</v>
      </c>
      <c r="M245" s="10">
        <f t="shared" si="32"/>
        <v>1.0329201028431245</v>
      </c>
      <c r="N245" s="10">
        <f t="shared" si="31"/>
        <v>2.5992897854448858</v>
      </c>
    </row>
    <row r="246" spans="3:14">
      <c r="C246" s="4">
        <f>Pressure!AB246*1000000</f>
        <v>4687180.443580227</v>
      </c>
      <c r="D246" s="78">
        <f>Pressure!I246</f>
        <v>1.1621860174682886E-4</v>
      </c>
      <c r="E246" s="40">
        <f>Pressure!H246</f>
        <v>116.21860174682885</v>
      </c>
      <c r="F246" s="10">
        <f t="shared" si="26"/>
        <v>4.5</v>
      </c>
      <c r="G246" s="4">
        <f t="shared" si="25"/>
        <v>198632.85632605487</v>
      </c>
      <c r="H246" s="42">
        <f t="shared" si="27"/>
        <v>7.5577931413557788</v>
      </c>
      <c r="I246" s="10">
        <f t="shared" si="28"/>
        <v>1.188585139824651</v>
      </c>
      <c r="J246" s="4">
        <f t="shared" si="29"/>
        <v>647.46696569686662</v>
      </c>
      <c r="K246" s="4">
        <f t="shared" si="30"/>
        <v>145.5570715563299</v>
      </c>
      <c r="L246" s="42">
        <f>Pressure!Q246</f>
        <v>0.36436411711952449</v>
      </c>
      <c r="M246" s="10">
        <f t="shared" si="32"/>
        <v>1.033392961098675</v>
      </c>
      <c r="N246" s="10">
        <f t="shared" si="31"/>
        <v>2.5992897854448858</v>
      </c>
    </row>
    <row r="247" spans="3:14">
      <c r="C247" s="4">
        <f>Pressure!AB247*1000000</f>
        <v>4689975.3452458754</v>
      </c>
      <c r="D247" s="78">
        <f>Pressure!I247</f>
        <v>1.1621860174682886E-4</v>
      </c>
      <c r="E247" s="40">
        <f>Pressure!H247</f>
        <v>116.21860174682885</v>
      </c>
      <c r="F247" s="10">
        <f t="shared" si="26"/>
        <v>4.5</v>
      </c>
      <c r="G247" s="4">
        <f t="shared" si="25"/>
        <v>198751.29838470413</v>
      </c>
      <c r="H247" s="42">
        <f t="shared" si="27"/>
        <v>7.5613057179843493</v>
      </c>
      <c r="I247" s="10">
        <f t="shared" si="28"/>
        <v>1.1886429252331021</v>
      </c>
      <c r="J247" s="4">
        <f t="shared" si="29"/>
        <v>647.88453805536551</v>
      </c>
      <c r="K247" s="4">
        <f t="shared" si="30"/>
        <v>145.65094601307618</v>
      </c>
      <c r="L247" s="42">
        <f>Pressure!Q247</f>
        <v>0.36596038429593625</v>
      </c>
      <c r="M247" s="10">
        <f t="shared" si="32"/>
        <v>1.0338635436776504</v>
      </c>
      <c r="N247" s="10">
        <f t="shared" si="31"/>
        <v>2.5992897854448858</v>
      </c>
    </row>
    <row r="248" spans="3:14">
      <c r="C248" s="4">
        <f>Pressure!AB248*1000000</f>
        <v>4692757.2982626529</v>
      </c>
      <c r="D248" s="78">
        <f>Pressure!I248</f>
        <v>1.1621860174682886E-4</v>
      </c>
      <c r="E248" s="40">
        <f>Pressure!H248</f>
        <v>116.21860174682885</v>
      </c>
      <c r="F248" s="10">
        <f t="shared" si="26"/>
        <v>4.5</v>
      </c>
      <c r="G248" s="4">
        <f t="shared" si="25"/>
        <v>198869.19170682796</v>
      </c>
      <c r="H248" s="42">
        <f t="shared" si="27"/>
        <v>7.5648016516482066</v>
      </c>
      <c r="I248" s="10">
        <f t="shared" si="28"/>
        <v>1.1887003745706524</v>
      </c>
      <c r="J248" s="4">
        <f t="shared" si="29"/>
        <v>648.30017582063158</v>
      </c>
      <c r="K248" s="4">
        <f t="shared" si="30"/>
        <v>145.7443855538491</v>
      </c>
      <c r="L248" s="42">
        <f>Pressure!Q248</f>
        <v>0.36755634795719055</v>
      </c>
      <c r="M248" s="10">
        <f t="shared" si="32"/>
        <v>1.0343318508097015</v>
      </c>
      <c r="N248" s="10">
        <f t="shared" si="31"/>
        <v>2.5992897854448858</v>
      </c>
    </row>
    <row r="249" spans="3:14">
      <c r="C249" s="4">
        <f>Pressure!AB249*1000000</f>
        <v>4695526.2953462657</v>
      </c>
      <c r="D249" s="78">
        <f>Pressure!I249</f>
        <v>1.1621860174682886E-4</v>
      </c>
      <c r="E249" s="40">
        <f>Pressure!H249</f>
        <v>116.21860174682885</v>
      </c>
      <c r="F249" s="10">
        <f t="shared" si="26"/>
        <v>4.5</v>
      </c>
      <c r="G249" s="4">
        <f t="shared" si="25"/>
        <v>198986.53598373322</v>
      </c>
      <c r="H249" s="42">
        <f t="shared" si="27"/>
        <v>7.5682809386068932</v>
      </c>
      <c r="I249" s="10">
        <f t="shared" si="28"/>
        <v>1.1887574887597532</v>
      </c>
      <c r="J249" s="4">
        <f t="shared" si="29"/>
        <v>648.71387790435483</v>
      </c>
      <c r="K249" s="4">
        <f t="shared" si="30"/>
        <v>145.83738993398563</v>
      </c>
      <c r="L249" s="42">
        <f>Pressure!Q249</f>
        <v>0.36915200974628393</v>
      </c>
      <c r="M249" s="10">
        <f t="shared" si="32"/>
        <v>1.0347978827230293</v>
      </c>
      <c r="N249" s="10">
        <f t="shared" si="31"/>
        <v>2.5992897854448858</v>
      </c>
    </row>
    <row r="250" spans="3:14">
      <c r="C250" s="4">
        <f>Pressure!AB250*1000000</f>
        <v>4698282.3292492433</v>
      </c>
      <c r="D250" s="78">
        <f>Pressure!I250</f>
        <v>1.1621860174682886E-4</v>
      </c>
      <c r="E250" s="40">
        <f>Pressure!H250</f>
        <v>116.21860174682885</v>
      </c>
      <c r="F250" s="10">
        <f t="shared" si="26"/>
        <v>4.5</v>
      </c>
      <c r="G250" s="4">
        <f t="shared" si="25"/>
        <v>199103.33090828743</v>
      </c>
      <c r="H250" s="42">
        <f t="shared" si="27"/>
        <v>7.5717435751383029</v>
      </c>
      <c r="I250" s="10">
        <f t="shared" si="28"/>
        <v>1.1888142687162453</v>
      </c>
      <c r="J250" s="4">
        <f t="shared" si="29"/>
        <v>649.12564322372691</v>
      </c>
      <c r="K250" s="4">
        <f t="shared" si="30"/>
        <v>145.92995891005955</v>
      </c>
      <c r="L250" s="42">
        <f>Pressure!Q250</f>
        <v>0.3707473713033807</v>
      </c>
      <c r="M250" s="10">
        <f t="shared" si="32"/>
        <v>1.0352616396443146</v>
      </c>
      <c r="N250" s="10">
        <f t="shared" si="31"/>
        <v>2.5992897854448858</v>
      </c>
    </row>
    <row r="251" spans="3:14">
      <c r="C251" s="4">
        <f>Pressure!AB251*1000000</f>
        <v>4701025.3927621963</v>
      </c>
      <c r="D251" s="78">
        <f>Pressure!I251</f>
        <v>1.1621860174682886E-4</v>
      </c>
      <c r="E251" s="40">
        <f>Pressure!H251</f>
        <v>116.21860174682885</v>
      </c>
      <c r="F251" s="10">
        <f t="shared" si="26"/>
        <v>4.5</v>
      </c>
      <c r="G251" s="4">
        <f t="shared" si="25"/>
        <v>199219.57617497179</v>
      </c>
      <c r="H251" s="42">
        <f t="shared" si="27"/>
        <v>7.5751895575402921</v>
      </c>
      <c r="I251" s="10">
        <f t="shared" si="28"/>
        <v>1.1888707153494202</v>
      </c>
      <c r="J251" s="4">
        <f t="shared" si="29"/>
        <v>649.53547070162858</v>
      </c>
      <c r="K251" s="4">
        <f t="shared" si="30"/>
        <v>146.02209223992369</v>
      </c>
      <c r="L251" s="42">
        <f>Pressure!Q251</f>
        <v>0.37234243426583169</v>
      </c>
      <c r="M251" s="10">
        <f t="shared" si="32"/>
        <v>1.035723121798839</v>
      </c>
      <c r="N251" s="10">
        <f t="shared" si="31"/>
        <v>2.5992897854448858</v>
      </c>
    </row>
    <row r="252" spans="3:14">
      <c r="C252" s="4">
        <f>Pressure!AB252*1000000</f>
        <v>4703755.4787133737</v>
      </c>
      <c r="D252" s="78">
        <f>Pressure!I252</f>
        <v>1.1621860174682886E-4</v>
      </c>
      <c r="E252" s="40">
        <f>Pressure!H252</f>
        <v>116.21860174682885</v>
      </c>
      <c r="F252" s="10">
        <f t="shared" si="26"/>
        <v>4.5</v>
      </c>
      <c r="G252" s="4">
        <f t="shared" si="25"/>
        <v>199335.27147986254</v>
      </c>
      <c r="H252" s="42">
        <f t="shared" si="27"/>
        <v>7.578618882130133</v>
      </c>
      <c r="I252" s="10">
        <f t="shared" si="28"/>
        <v>1.1889268295620496</v>
      </c>
      <c r="J252" s="4">
        <f t="shared" si="29"/>
        <v>649.94335926656436</v>
      </c>
      <c r="K252" s="4">
        <f t="shared" si="30"/>
        <v>146.11378968269511</v>
      </c>
      <c r="L252" s="42">
        <f>Pressure!Q252</f>
        <v>0.37393720026819233</v>
      </c>
      <c r="M252" s="10">
        <f t="shared" si="32"/>
        <v>1.0361823294103265</v>
      </c>
      <c r="N252" s="10">
        <f t="shared" si="31"/>
        <v>2.5992897854448858</v>
      </c>
    </row>
    <row r="253" spans="3:14">
      <c r="C253" s="4">
        <f>Pressure!AB253*1000000</f>
        <v>4706472.5799685623</v>
      </c>
      <c r="D253" s="78">
        <f>Pressure!I253</f>
        <v>1.1621860174682886E-4</v>
      </c>
      <c r="E253" s="40">
        <f>Pressure!H253</f>
        <v>116.21860174682885</v>
      </c>
      <c r="F253" s="10">
        <f t="shared" si="26"/>
        <v>4.5</v>
      </c>
      <c r="G253" s="4">
        <f t="shared" si="25"/>
        <v>199450.41652062675</v>
      </c>
      <c r="H253" s="42">
        <f t="shared" si="27"/>
        <v>7.58203154524442</v>
      </c>
      <c r="I253" s="10">
        <f t="shared" si="28"/>
        <v>1.1889826122504186</v>
      </c>
      <c r="J253" s="4">
        <f t="shared" si="29"/>
        <v>650.34930785264669</v>
      </c>
      <c r="K253" s="4">
        <f t="shared" si="30"/>
        <v>146.20505099875157</v>
      </c>
      <c r="L253" s="42">
        <f>Pressure!Q253</f>
        <v>0.37553167094224105</v>
      </c>
      <c r="M253" s="10">
        <f t="shared" si="32"/>
        <v>1.0366392627010883</v>
      </c>
      <c r="N253" s="10">
        <f t="shared" si="31"/>
        <v>2.5992897854448858</v>
      </c>
    </row>
    <row r="254" spans="3:14">
      <c r="C254" s="4">
        <f>Pressure!AB254*1000000</f>
        <v>4709176.6894307341</v>
      </c>
      <c r="D254" s="78">
        <f>Pressure!I254</f>
        <v>1.1621860174682886E-4</v>
      </c>
      <c r="E254" s="40">
        <f>Pressure!H254</f>
        <v>116.21860174682885</v>
      </c>
      <c r="F254" s="10">
        <f t="shared" si="26"/>
        <v>4.5</v>
      </c>
      <c r="G254" s="4">
        <f t="shared" si="25"/>
        <v>199565.01099650728</v>
      </c>
      <c r="H254" s="42">
        <f t="shared" si="27"/>
        <v>7.5854275432386782</v>
      </c>
      <c r="I254" s="10">
        <f t="shared" si="28"/>
        <v>1.1890380643043554</v>
      </c>
      <c r="J254" s="4">
        <f t="shared" si="29"/>
        <v>650.75331539954414</v>
      </c>
      <c r="K254" s="4">
        <f t="shared" si="30"/>
        <v>146.29587594971991</v>
      </c>
      <c r="L254" s="42">
        <f>Pressure!Q254</f>
        <v>0.37712584791699766</v>
      </c>
      <c r="M254" s="10">
        <f t="shared" si="32"/>
        <v>1.0370939218920343</v>
      </c>
      <c r="N254" s="10">
        <f t="shared" si="31"/>
        <v>2.5992897854448858</v>
      </c>
    </row>
    <row r="255" spans="3:14">
      <c r="C255" s="4">
        <f>Pressure!AB255*1000000</f>
        <v>4711867.8000405803</v>
      </c>
      <c r="D255" s="78">
        <f>Pressure!I255</f>
        <v>1.1621860174682886E-4</v>
      </c>
      <c r="E255" s="40">
        <f>Pressure!H255</f>
        <v>116.21860174682885</v>
      </c>
      <c r="F255" s="10">
        <f t="shared" si="26"/>
        <v>4.5</v>
      </c>
      <c r="G255" s="4">
        <f t="shared" si="25"/>
        <v>199679.05460834544</v>
      </c>
      <c r="H255" s="42">
        <f t="shared" si="27"/>
        <v>7.5888068724880231</v>
      </c>
      <c r="I255" s="10">
        <f t="shared" si="28"/>
        <v>1.1890931866072783</v>
      </c>
      <c r="J255" s="4">
        <f t="shared" si="29"/>
        <v>651.15538085256037</v>
      </c>
      <c r="K255" s="4">
        <f t="shared" si="30"/>
        <v>146.38626429849387</v>
      </c>
      <c r="L255" s="42">
        <f>Pressure!Q255</f>
        <v>0.37871973281874127</v>
      </c>
      <c r="M255" s="10">
        <f t="shared" si="32"/>
        <v>1.0375463072024713</v>
      </c>
      <c r="N255" s="10">
        <f t="shared" si="31"/>
        <v>2.5992897854448858</v>
      </c>
    </row>
    <row r="256" spans="3:14">
      <c r="C256" s="4">
        <f>Pressure!AB256*1000000</f>
        <v>4714545.9047761811</v>
      </c>
      <c r="D256" s="78">
        <f>Pressure!I256</f>
        <v>1.1621860174682886E-4</v>
      </c>
      <c r="E256" s="40">
        <f>Pressure!H256</f>
        <v>116.21860174682885</v>
      </c>
      <c r="F256" s="10">
        <f t="shared" si="26"/>
        <v>4.5</v>
      </c>
      <c r="G256" s="4">
        <f t="shared" si="25"/>
        <v>199792.54705856703</v>
      </c>
      <c r="H256" s="42">
        <f t="shared" si="27"/>
        <v>7.5921695293867959</v>
      </c>
      <c r="I256" s="10">
        <f t="shared" si="28"/>
        <v>1.1891479800362235</v>
      </c>
      <c r="J256" s="4">
        <f t="shared" si="29"/>
        <v>651.55550316258518</v>
      </c>
      <c r="K256" s="4">
        <f t="shared" si="30"/>
        <v>146.47621580922288</v>
      </c>
      <c r="L256" s="42">
        <f>Pressure!Q256</f>
        <v>0.38031332727102857</v>
      </c>
      <c r="M256" s="10">
        <f t="shared" si="32"/>
        <v>1.0379964188504065</v>
      </c>
      <c r="N256" s="10">
        <f t="shared" si="31"/>
        <v>2.5992897854448858</v>
      </c>
    </row>
    <row r="257" spans="3:14">
      <c r="C257" s="4">
        <f>Pressure!AB257*1000000</f>
        <v>4717210.996652714</v>
      </c>
      <c r="D257" s="78">
        <f>Pressure!I257</f>
        <v>1.1621860174682886E-4</v>
      </c>
      <c r="E257" s="40">
        <f>Pressure!H257</f>
        <v>116.21860174682885</v>
      </c>
      <c r="F257" s="10">
        <f t="shared" si="26"/>
        <v>4.5</v>
      </c>
      <c r="G257" s="4">
        <f t="shared" si="25"/>
        <v>199905.48805116999</v>
      </c>
      <c r="H257" s="42">
        <f t="shared" si="27"/>
        <v>7.5955155103482124</v>
      </c>
      <c r="I257" s="10">
        <f t="shared" si="28"/>
        <v>1.1892024454618764</v>
      </c>
      <c r="J257" s="4">
        <f t="shared" si="29"/>
        <v>651.95368128605128</v>
      </c>
      <c r="K257" s="4">
        <f t="shared" si="30"/>
        <v>146.56573024730258</v>
      </c>
      <c r="L257" s="42">
        <f>Pressure!Q257</f>
        <v>0.38190663289471166</v>
      </c>
      <c r="M257" s="10">
        <f t="shared" si="32"/>
        <v>1.0384442570522883</v>
      </c>
      <c r="N257" s="10">
        <f t="shared" si="31"/>
        <v>2.5992897854448858</v>
      </c>
    </row>
    <row r="258" spans="3:14">
      <c r="C258" s="4">
        <f>Pressure!AB258*1000000</f>
        <v>4719863.0687224697</v>
      </c>
      <c r="D258" s="78">
        <f>Pressure!I258</f>
        <v>1.1621860174682886E-4</v>
      </c>
      <c r="E258" s="40">
        <f>Pressure!H258</f>
        <v>116.21860174682885</v>
      </c>
      <c r="F258" s="10">
        <f t="shared" si="26"/>
        <v>4.5</v>
      </c>
      <c r="G258" s="4">
        <f t="shared" si="25"/>
        <v>200017.87729172496</v>
      </c>
      <c r="H258" s="42">
        <f t="shared" si="27"/>
        <v>7.5988448118044225</v>
      </c>
      <c r="I258" s="10">
        <f t="shared" si="28"/>
        <v>1.1892565837486044</v>
      </c>
      <c r="J258" s="4">
        <f t="shared" si="29"/>
        <v>652.34991418493564</v>
      </c>
      <c r="K258" s="4">
        <f t="shared" si="30"/>
        <v>146.65480737937494</v>
      </c>
      <c r="L258" s="42">
        <f>Pressure!Q258</f>
        <v>0.38349965130795616</v>
      </c>
      <c r="M258" s="10">
        <f t="shared" si="32"/>
        <v>1.0388898220231411</v>
      </c>
      <c r="N258" s="10">
        <f t="shared" si="31"/>
        <v>2.5992897854448858</v>
      </c>
    </row>
    <row r="259" spans="3:14">
      <c r="C259" s="4">
        <f>Pressure!AB259*1000000</f>
        <v>4722502.1140749762</v>
      </c>
      <c r="D259" s="78">
        <f>Pressure!I259</f>
        <v>1.1621860174682886E-4</v>
      </c>
      <c r="E259" s="40">
        <f>Pressure!H259</f>
        <v>116.21860174682885</v>
      </c>
      <c r="F259" s="10">
        <f t="shared" si="26"/>
        <v>4.5</v>
      </c>
      <c r="G259" s="4">
        <f t="shared" si="25"/>
        <v>200129.7144873807</v>
      </c>
      <c r="H259" s="42">
        <f t="shared" si="27"/>
        <v>7.6021574302066712</v>
      </c>
      <c r="I259" s="10">
        <f t="shared" si="28"/>
        <v>1.1893103957544964</v>
      </c>
      <c r="J259" s="4">
        <f t="shared" si="29"/>
        <v>652.74420082677921</v>
      </c>
      <c r="K259" s="4">
        <f t="shared" si="30"/>
        <v>146.74344697333285</v>
      </c>
      <c r="L259" s="42">
        <f>Pressure!Q259</f>
        <v>0.3850923841262589</v>
      </c>
      <c r="M259" s="10">
        <f t="shared" si="32"/>
        <v>1.0393331139764674</v>
      </c>
      <c r="N259" s="10">
        <f t="shared" si="31"/>
        <v>2.5992897854448858</v>
      </c>
    </row>
    <row r="260" spans="3:14">
      <c r="C260" s="4">
        <f>Pressure!AB260*1000000</f>
        <v>4725128.1258374602</v>
      </c>
      <c r="D260" s="78">
        <f>Pressure!I260</f>
        <v>1.1621860174682886E-4</v>
      </c>
      <c r="E260" s="40">
        <f>Pressure!H260</f>
        <v>116.21860174682885</v>
      </c>
      <c r="F260" s="10">
        <f t="shared" si="26"/>
        <v>4.5</v>
      </c>
      <c r="G260" s="4">
        <f t="shared" si="25"/>
        <v>200240.99934688347</v>
      </c>
      <c r="H260" s="42">
        <f t="shared" si="27"/>
        <v>7.6054533620259264</v>
      </c>
      <c r="I260" s="10">
        <f t="shared" si="28"/>
        <v>1.189363882331405</v>
      </c>
      <c r="J260" s="4">
        <f t="shared" si="29"/>
        <v>653.13654018475506</v>
      </c>
      <c r="K260" s="4">
        <f t="shared" si="30"/>
        <v>146.83164879833529</v>
      </c>
      <c r="L260" s="42">
        <f>Pressure!Q260</f>
        <v>0.38668483296246592</v>
      </c>
      <c r="M260" s="10">
        <f t="shared" si="32"/>
        <v>1.039774133124487</v>
      </c>
      <c r="N260" s="10">
        <f t="shared" si="31"/>
        <v>2.5992897854448858</v>
      </c>
    </row>
    <row r="261" spans="3:14">
      <c r="C261" s="4">
        <f>Pressure!AB261*1000000</f>
        <v>4727741.0971733471</v>
      </c>
      <c r="D261" s="78">
        <f>Pressure!I261</f>
        <v>1.1621860174682886E-4</v>
      </c>
      <c r="E261" s="40">
        <f>Pressure!H261</f>
        <v>116.21860174682885</v>
      </c>
      <c r="F261" s="10">
        <f t="shared" si="26"/>
        <v>4.5</v>
      </c>
      <c r="G261" s="4">
        <f t="shared" si="25"/>
        <v>200351.73158051365</v>
      </c>
      <c r="H261" s="42">
        <f t="shared" si="27"/>
        <v>7.6087326037510037</v>
      </c>
      <c r="I261" s="10">
        <f t="shared" si="28"/>
        <v>1.1894170443249508</v>
      </c>
      <c r="J261" s="4">
        <f t="shared" si="29"/>
        <v>653.52693123744461</v>
      </c>
      <c r="K261" s="4">
        <f t="shared" si="30"/>
        <v>146.91941262475711</v>
      </c>
      <c r="L261" s="42">
        <f>Pressure!Q261</f>
        <v>0.38827699942678995</v>
      </c>
      <c r="M261" s="10">
        <f t="shared" si="32"/>
        <v>1.0402128796778232</v>
      </c>
      <c r="N261" s="10">
        <f t="shared" si="31"/>
        <v>2.5992897854448858</v>
      </c>
    </row>
    <row r="262" spans="3:14">
      <c r="C262" s="4">
        <f>Pressure!AB262*1000000</f>
        <v>4730341.0212835316</v>
      </c>
      <c r="D262" s="78">
        <f>Pressure!I262</f>
        <v>1.1621860174682886E-4</v>
      </c>
      <c r="E262" s="40">
        <f>Pressure!H262</f>
        <v>116.21860174682885</v>
      </c>
      <c r="F262" s="10">
        <f t="shared" si="26"/>
        <v>4.5</v>
      </c>
      <c r="G262" s="4">
        <f t="shared" si="25"/>
        <v>200461.91090013942</v>
      </c>
      <c r="H262" s="42">
        <f t="shared" si="27"/>
        <v>7.611995151890194</v>
      </c>
      <c r="I262" s="10">
        <f t="shared" si="28"/>
        <v>1.189469882574582</v>
      </c>
      <c r="J262" s="4">
        <f t="shared" si="29"/>
        <v>653.9153729690272</v>
      </c>
      <c r="K262" s="4">
        <f t="shared" si="30"/>
        <v>147.00673822423164</v>
      </c>
      <c r="L262" s="42">
        <f>Pressure!Q262</f>
        <v>0.38986888512682821</v>
      </c>
      <c r="M262" s="10">
        <f t="shared" si="32"/>
        <v>1.0406493538456807</v>
      </c>
      <c r="N262" s="10">
        <f t="shared" si="31"/>
        <v>2.5992897854448858</v>
      </c>
    </row>
    <row r="263" spans="3:14">
      <c r="C263" s="4">
        <f>Pressure!AB263*1000000</f>
        <v>4732927.8914058125</v>
      </c>
      <c r="D263" s="78">
        <f>Pressure!I263</f>
        <v>1.1621860174682886E-4</v>
      </c>
      <c r="E263" s="40">
        <f>Pressure!H263</f>
        <v>116.21860174682885</v>
      </c>
      <c r="F263" s="10">
        <f t="shared" si="26"/>
        <v>4.5</v>
      </c>
      <c r="G263" s="4">
        <f t="shared" si="25"/>
        <v>200571.53701919294</v>
      </c>
      <c r="H263" s="42">
        <f t="shared" si="27"/>
        <v>7.6152410029705866</v>
      </c>
      <c r="I263" s="10">
        <f t="shared" si="28"/>
        <v>1.189522397913596</v>
      </c>
      <c r="J263" s="4">
        <f t="shared" si="29"/>
        <v>654.30186436919621</v>
      </c>
      <c r="K263" s="4">
        <f t="shared" si="30"/>
        <v>147.09362536963181</v>
      </c>
      <c r="L263" s="42">
        <f>Pressure!Q263</f>
        <v>0.39146049166758001</v>
      </c>
      <c r="M263" s="10">
        <f t="shared" si="32"/>
        <v>1.0410835558358831</v>
      </c>
      <c r="N263" s="10">
        <f t="shared" si="31"/>
        <v>2.5992897854448858</v>
      </c>
    </row>
    <row r="264" spans="3:14">
      <c r="C264" s="4">
        <f>Pressure!AB264*1000000</f>
        <v>4735501.7008147798</v>
      </c>
      <c r="D264" s="78">
        <f>Pressure!I264</f>
        <v>1.1621860174682886E-4</v>
      </c>
      <c r="E264" s="40">
        <f>Pressure!H264</f>
        <v>116.21860174682885</v>
      </c>
      <c r="F264" s="10">
        <f t="shared" si="26"/>
        <v>4.5</v>
      </c>
      <c r="G264" s="4">
        <f t="shared" si="25"/>
        <v>200680.60965266541</v>
      </c>
      <c r="H264" s="42">
        <f t="shared" si="27"/>
        <v>7.6184701535379276</v>
      </c>
      <c r="I264" s="10">
        <f t="shared" si="28"/>
        <v>1.1895745911691706</v>
      </c>
      <c r="J264" s="4">
        <f t="shared" si="29"/>
        <v>654.68640443314143</v>
      </c>
      <c r="K264" s="4">
        <f t="shared" si="30"/>
        <v>147.1800738350662</v>
      </c>
      <c r="L264" s="42">
        <f>Pressure!Q264</f>
        <v>0.39305182065146416</v>
      </c>
      <c r="M264" s="10">
        <f t="shared" si="32"/>
        <v>1.0415154858547442</v>
      </c>
      <c r="N264" s="10">
        <f t="shared" si="31"/>
        <v>2.5992897854448858</v>
      </c>
    </row>
    <row r="265" spans="3:14">
      <c r="C265" s="4">
        <f>Pressure!AB265*1000000</f>
        <v>4738062.44282223</v>
      </c>
      <c r="D265" s="78">
        <f>Pressure!I265</f>
        <v>1.1621860174682886E-4</v>
      </c>
      <c r="E265" s="40">
        <f>Pressure!H265</f>
        <v>116.21860174682885</v>
      </c>
      <c r="F265" s="10">
        <f t="shared" si="26"/>
        <v>4.5</v>
      </c>
      <c r="G265" s="4">
        <f t="shared" si="25"/>
        <v>200789.12851712489</v>
      </c>
      <c r="H265" s="42">
        <f t="shared" si="27"/>
        <v>7.6216826001572091</v>
      </c>
      <c r="I265" s="10">
        <f t="shared" si="28"/>
        <v>1.1896264631624049</v>
      </c>
      <c r="J265" s="4">
        <f t="shared" si="29"/>
        <v>655.06899216161162</v>
      </c>
      <c r="K265" s="4">
        <f t="shared" si="30"/>
        <v>147.26608339589308</v>
      </c>
      <c r="L265" s="42">
        <f>Pressure!Q265</f>
        <v>0.3946428736783365</v>
      </c>
      <c r="M265" s="10">
        <f t="shared" si="32"/>
        <v>1.0419451441072365</v>
      </c>
      <c r="N265" s="10">
        <f t="shared" si="31"/>
        <v>2.5992897854448858</v>
      </c>
    </row>
    <row r="266" spans="3:14">
      <c r="C266" s="4">
        <f>Pressure!AB266*1000000</f>
        <v>4740610.1107757175</v>
      </c>
      <c r="D266" s="78">
        <f>Pressure!I266</f>
        <v>1.1621860174682886E-4</v>
      </c>
      <c r="E266" s="40">
        <f>Pressure!H266</f>
        <v>116.21860174682885</v>
      </c>
      <c r="F266" s="10">
        <f t="shared" si="26"/>
        <v>4.5</v>
      </c>
      <c r="G266" s="4">
        <f t="shared" si="25"/>
        <v>200897.09333065466</v>
      </c>
      <c r="H266" s="42">
        <f t="shared" si="27"/>
        <v>7.6248783394108219</v>
      </c>
      <c r="I266" s="10">
        <f t="shared" si="28"/>
        <v>1.1896780147083232</v>
      </c>
      <c r="J266" s="4">
        <f t="shared" si="29"/>
        <v>655.44962656069799</v>
      </c>
      <c r="K266" s="4">
        <f t="shared" si="30"/>
        <v>147.35165382867183</v>
      </c>
      <c r="L266" s="42">
        <f>Pressure!Q266</f>
        <v>0.39623365234550717</v>
      </c>
      <c r="M266" s="10">
        <f t="shared" si="32"/>
        <v>1.0423725307967096</v>
      </c>
      <c r="N266" s="10">
        <f t="shared" si="31"/>
        <v>2.5992897854448858</v>
      </c>
    </row>
    <row r="267" spans="3:14">
      <c r="C267" s="4">
        <f>Pressure!AB267*1000000</f>
        <v>4743144.6980607063</v>
      </c>
      <c r="D267" s="78">
        <f>Pressure!I267</f>
        <v>1.1621860174682886E-4</v>
      </c>
      <c r="E267" s="40">
        <f>Pressure!H267</f>
        <v>116.21860174682885</v>
      </c>
      <c r="F267" s="10">
        <f t="shared" si="26"/>
        <v>4.5</v>
      </c>
      <c r="G267" s="4">
        <f t="shared" si="25"/>
        <v>201004.50381294463</v>
      </c>
      <c r="H267" s="42">
        <f t="shared" si="27"/>
        <v>7.6280573679013335</v>
      </c>
      <c r="I267" s="10">
        <f t="shared" si="28"/>
        <v>1.1897292466159501</v>
      </c>
      <c r="J267" s="4">
        <f t="shared" si="29"/>
        <v>655.82830664215555</v>
      </c>
      <c r="K267" s="4">
        <f t="shared" si="30"/>
        <v>147.43678491123501</v>
      </c>
      <c r="L267" s="42">
        <f>Pressure!Q267</f>
        <v>0.39782415824775802</v>
      </c>
      <c r="M267" s="10">
        <f t="shared" si="32"/>
        <v>1.0427976461252169</v>
      </c>
      <c r="N267" s="10">
        <f t="shared" si="31"/>
        <v>2.5992897854448858</v>
      </c>
    </row>
    <row r="268" spans="3:14">
      <c r="C268" s="4">
        <f>Pressure!AB268*1000000</f>
        <v>4745666.1980984928</v>
      </c>
      <c r="D268" s="78">
        <f>Pressure!I268</f>
        <v>1.1621860174682886E-4</v>
      </c>
      <c r="E268" s="40">
        <f>Pressure!H268</f>
        <v>116.21860174682885</v>
      </c>
      <c r="F268" s="10">
        <f t="shared" si="26"/>
        <v>4.5</v>
      </c>
      <c r="G268" s="4">
        <f t="shared" si="25"/>
        <v>201111.35968520315</v>
      </c>
      <c r="H268" s="42">
        <f t="shared" si="27"/>
        <v>7.6312196822488643</v>
      </c>
      <c r="I268" s="10">
        <f t="shared" si="28"/>
        <v>1.1897801596883015</v>
      </c>
      <c r="J268" s="4">
        <f t="shared" si="29"/>
        <v>656.20503142309315</v>
      </c>
      <c r="K268" s="4">
        <f t="shared" si="30"/>
        <v>147.52147642261886</v>
      </c>
      <c r="L268" s="42">
        <f>Pressure!Q268</f>
        <v>0.39941439297735987</v>
      </c>
      <c r="M268" s="10">
        <f t="shared" si="32"/>
        <v>1.0432204902933997</v>
      </c>
      <c r="N268" s="10">
        <f t="shared" si="31"/>
        <v>2.5992897854448858</v>
      </c>
    </row>
    <row r="269" spans="3:14">
      <c r="C269" s="4">
        <f>Pressure!AB269*1000000</f>
        <v>4748174.6043475512</v>
      </c>
      <c r="D269" s="78">
        <f>Pressure!I269</f>
        <v>1.1621860174682886E-4</v>
      </c>
      <c r="E269" s="40">
        <f>Pressure!H269</f>
        <v>116.21860174682885</v>
      </c>
      <c r="F269" s="10">
        <f t="shared" si="26"/>
        <v>4.5</v>
      </c>
      <c r="G269" s="4">
        <f t="shared" si="25"/>
        <v>201217.66067021407</v>
      </c>
      <c r="H269" s="42">
        <f t="shared" si="27"/>
        <v>7.634365279092818</v>
      </c>
      <c r="I269" s="10">
        <f t="shared" si="28"/>
        <v>1.1898307547224418</v>
      </c>
      <c r="J269" s="4">
        <f t="shared" si="29"/>
        <v>656.57979992617368</v>
      </c>
      <c r="K269" s="4">
        <f t="shared" si="30"/>
        <v>147.60572814310817</v>
      </c>
      <c r="L269" s="42">
        <f>Pressure!Q269</f>
        <v>0.40100435812408958</v>
      </c>
      <c r="M269" s="10">
        <f t="shared" si="32"/>
        <v>1.0436410635003877</v>
      </c>
      <c r="N269" s="10">
        <f t="shared" si="31"/>
        <v>2.5992897854448858</v>
      </c>
    </row>
    <row r="270" spans="3:14">
      <c r="C270" s="4">
        <f>Pressure!AB270*1000000</f>
        <v>4750669.9103024798</v>
      </c>
      <c r="D270" s="78">
        <f>Pressure!I270</f>
        <v>1.1621860174682886E-4</v>
      </c>
      <c r="E270" s="40">
        <f>Pressure!H270</f>
        <v>116.21860174682885</v>
      </c>
      <c r="F270" s="10">
        <f t="shared" si="26"/>
        <v>4.5</v>
      </c>
      <c r="G270" s="4">
        <f t="shared" si="25"/>
        <v>201323.40649229221</v>
      </c>
      <c r="H270" s="42">
        <f t="shared" si="27"/>
        <v>7.6374941550905993</v>
      </c>
      <c r="I270" s="10">
        <f t="shared" si="28"/>
        <v>1.1898810325094964</v>
      </c>
      <c r="J270" s="4">
        <f t="shared" si="29"/>
        <v>656.95261117945779</v>
      </c>
      <c r="K270" s="4">
        <f t="shared" si="30"/>
        <v>147.6895398542012</v>
      </c>
      <c r="L270" s="42">
        <f>Pressure!Q270</f>
        <v>0.40259405527524716</v>
      </c>
      <c r="M270" s="10">
        <f t="shared" si="32"/>
        <v>1.0440593659438897</v>
      </c>
      <c r="N270" s="10">
        <f t="shared" si="31"/>
        <v>2.5992897854448858</v>
      </c>
    </row>
    <row r="271" spans="3:14">
      <c r="C271" s="4">
        <f>Pressure!AB271*1000000</f>
        <v>4753152.1094943574</v>
      </c>
      <c r="D271" s="78">
        <f>Pressure!I271</f>
        <v>1.1621860174682886E-4</v>
      </c>
      <c r="E271" s="40">
        <f>Pressure!H271</f>
        <v>116.21860174682885</v>
      </c>
      <c r="F271" s="10">
        <f t="shared" si="26"/>
        <v>4.5</v>
      </c>
      <c r="G271" s="4">
        <f t="shared" si="25"/>
        <v>201428.59687729823</v>
      </c>
      <c r="H271" s="42">
        <f t="shared" si="27"/>
        <v>7.6406063069180536</v>
      </c>
      <c r="I271" s="10">
        <f t="shared" si="28"/>
        <v>1.1899309938346878</v>
      </c>
      <c r="J271" s="4">
        <f t="shared" si="29"/>
        <v>657.32346421645559</v>
      </c>
      <c r="K271" s="4">
        <f t="shared" si="30"/>
        <v>147.77291133862138</v>
      </c>
      <c r="L271" s="42">
        <f>Pressure!Q271</f>
        <v>0.40418348601567294</v>
      </c>
      <c r="M271" s="10">
        <f t="shared" si="32"/>
        <v>1.0444753978202066</v>
      </c>
      <c r="N271" s="10">
        <f t="shared" si="31"/>
        <v>2.5992897854448858</v>
      </c>
    </row>
    <row r="272" spans="3:14">
      <c r="C272" s="4">
        <f>Pressure!AB272*1000000</f>
        <v>4755621.1954912217</v>
      </c>
      <c r="D272" s="78">
        <f>Pressure!I272</f>
        <v>1.1621860174682886E-4</v>
      </c>
      <c r="E272" s="40">
        <f>Pressure!H272</f>
        <v>116.21860174682885</v>
      </c>
      <c r="F272" s="10">
        <f t="shared" si="26"/>
        <v>4.5</v>
      </c>
      <c r="G272" s="4">
        <f t="shared" si="25"/>
        <v>201533.2315526591</v>
      </c>
      <c r="H272" s="42">
        <f t="shared" si="27"/>
        <v>7.6437017312700997</v>
      </c>
      <c r="I272" s="10">
        <f t="shared" si="28"/>
        <v>1.1899806394773778</v>
      </c>
      <c r="J272" s="4">
        <f t="shared" si="29"/>
        <v>657.69235807620009</v>
      </c>
      <c r="K272" s="4">
        <f t="shared" si="30"/>
        <v>147.85584238033366</v>
      </c>
      <c r="L272" s="42">
        <f>Pressure!Q272</f>
        <v>0.40577265192776446</v>
      </c>
      <c r="M272" s="10">
        <f t="shared" si="32"/>
        <v>1.0448891593242422</v>
      </c>
      <c r="N272" s="10">
        <f t="shared" si="31"/>
        <v>2.5992897854448858</v>
      </c>
    </row>
    <row r="273" spans="3:14">
      <c r="C273" s="4">
        <f>Pressure!AB273*1000000</f>
        <v>4758077.1618966674</v>
      </c>
      <c r="D273" s="78">
        <f>Pressure!I273</f>
        <v>1.1621860174682886E-4</v>
      </c>
      <c r="E273" s="40">
        <f>Pressure!H273</f>
        <v>116.21860174682885</v>
      </c>
      <c r="F273" s="10">
        <f t="shared" si="26"/>
        <v>4.5</v>
      </c>
      <c r="G273" s="4">
        <f t="shared" si="25"/>
        <v>201637.3102473086</v>
      </c>
      <c r="H273" s="42">
        <f t="shared" si="27"/>
        <v>7.6467804248590223</v>
      </c>
      <c r="I273" s="10">
        <f t="shared" si="28"/>
        <v>1.1900299702110686</v>
      </c>
      <c r="J273" s="4">
        <f t="shared" si="29"/>
        <v>658.05929180303576</v>
      </c>
      <c r="K273" s="4">
        <f t="shared" si="30"/>
        <v>147.93833276449706</v>
      </c>
      <c r="L273" s="42">
        <f>Pressure!Q273</f>
        <v>0.40736155459149331</v>
      </c>
      <c r="M273" s="10">
        <f t="shared" si="32"/>
        <v>1.0453006506493754</v>
      </c>
      <c r="N273" s="10">
        <f t="shared" si="31"/>
        <v>2.5992897854448858</v>
      </c>
    </row>
    <row r="274" spans="3:14">
      <c r="C274" s="4">
        <f>Pressure!AB274*1000000</f>
        <v>4760520.0023514982</v>
      </c>
      <c r="D274" s="78">
        <f>Pressure!I274</f>
        <v>1.1621860174682886E-4</v>
      </c>
      <c r="E274" s="40">
        <f>Pressure!H274</f>
        <v>116.21860174682885</v>
      </c>
      <c r="F274" s="10">
        <f t="shared" si="26"/>
        <v>4.5</v>
      </c>
      <c r="G274" s="4">
        <f t="shared" si="25"/>
        <v>201740.83269175736</v>
      </c>
      <c r="H274" s="42">
        <f t="shared" si="27"/>
        <v>7.6498423844165275</v>
      </c>
      <c r="I274" s="10">
        <f t="shared" si="28"/>
        <v>1.1900789868034676</v>
      </c>
      <c r="J274" s="4">
        <f t="shared" si="29"/>
        <v>658.42426444686703</v>
      </c>
      <c r="K274" s="4">
        <f t="shared" si="30"/>
        <v>148.02038227752058</v>
      </c>
      <c r="L274" s="42">
        <f>Pressure!Q274</f>
        <v>0.40895019558442208</v>
      </c>
      <c r="M274" s="10">
        <f t="shared" si="32"/>
        <v>1.0457098719876214</v>
      </c>
      <c r="N274" s="10">
        <f t="shared" si="31"/>
        <v>2.5992897854448858</v>
      </c>
    </row>
    <row r="275" spans="3:14">
      <c r="C275" s="4">
        <f>Pressure!AB275*1000000</f>
        <v>4762949.7105322676</v>
      </c>
      <c r="D275" s="78">
        <f>Pressure!I275</f>
        <v>1.1621860174682886E-4</v>
      </c>
      <c r="E275" s="40">
        <f>Pressure!H275</f>
        <v>116.21860174682885</v>
      </c>
      <c r="F275" s="10">
        <f t="shared" si="26"/>
        <v>4.5</v>
      </c>
      <c r="G275" s="4">
        <f t="shared" si="25"/>
        <v>201843.79861803103</v>
      </c>
      <c r="H275" s="42">
        <f t="shared" si="27"/>
        <v>7.6528876066919693</v>
      </c>
      <c r="I275" s="10">
        <f t="shared" si="28"/>
        <v>1.190127690016487</v>
      </c>
      <c r="J275" s="4">
        <f t="shared" si="29"/>
        <v>658.7872750629391</v>
      </c>
      <c r="K275" s="4">
        <f t="shared" si="30"/>
        <v>148.10199070701387</v>
      </c>
      <c r="L275" s="42">
        <f>Pressure!Q275</f>
        <v>0.41053857648172121</v>
      </c>
      <c r="M275" s="10">
        <f t="shared" si="32"/>
        <v>1.0461168235296734</v>
      </c>
      <c r="N275" s="10">
        <f t="shared" si="31"/>
        <v>2.5992897854448858</v>
      </c>
    </row>
    <row r="276" spans="3:14">
      <c r="C276" s="4">
        <f>Pressure!AB276*1000000</f>
        <v>4765366.2801516214</v>
      </c>
      <c r="D276" s="78">
        <f>Pressure!I276</f>
        <v>1.1621860174682886E-4</v>
      </c>
      <c r="E276" s="40">
        <f>Pressure!H276</f>
        <v>116.21860174682885</v>
      </c>
      <c r="F276" s="10">
        <f t="shared" si="26"/>
        <v>4.5</v>
      </c>
      <c r="G276" s="4">
        <f t="shared" si="25"/>
        <v>201946.20775968471</v>
      </c>
      <c r="H276" s="42">
        <f t="shared" si="27"/>
        <v>7.655916088452777</v>
      </c>
      <c r="I276" s="10">
        <f t="shared" si="28"/>
        <v>1.1901760806062811</v>
      </c>
      <c r="J276" s="4">
        <f t="shared" si="29"/>
        <v>659.14832271188959</v>
      </c>
      <c r="K276" s="4">
        <f t="shared" si="30"/>
        <v>148.18315784179885</v>
      </c>
      <c r="L276" s="42">
        <f>Pressure!Q276</f>
        <v>0.41212669885618552</v>
      </c>
      <c r="M276" s="10">
        <f t="shared" si="32"/>
        <v>1.0465215054646058</v>
      </c>
      <c r="N276" s="10">
        <f t="shared" si="31"/>
        <v>2.5992897854448858</v>
      </c>
    </row>
    <row r="277" spans="3:14">
      <c r="C277" s="4">
        <f>Pressure!AB277*1000000</f>
        <v>4767769.7049589008</v>
      </c>
      <c r="D277" s="78">
        <f>Pressure!I277</f>
        <v>1.1621860174682886E-4</v>
      </c>
      <c r="E277" s="40">
        <f>Pressure!H277</f>
        <v>116.21860174682885</v>
      </c>
      <c r="F277" s="10">
        <f t="shared" si="26"/>
        <v>4.5</v>
      </c>
      <c r="G277" s="4">
        <f t="shared" si="25"/>
        <v>202048.05985182864</v>
      </c>
      <c r="H277" s="42">
        <f t="shared" si="27"/>
        <v>7.6589278264852476</v>
      </c>
      <c r="I277" s="10">
        <f t="shared" si="28"/>
        <v>1.1902241593232881</v>
      </c>
      <c r="J277" s="4">
        <f t="shared" si="29"/>
        <v>659.50740645983876</v>
      </c>
      <c r="K277" s="4">
        <f t="shared" si="30"/>
        <v>148.26388347192994</v>
      </c>
      <c r="L277" s="42">
        <f>Pressure!Q277</f>
        <v>0.41371456427825104</v>
      </c>
      <c r="M277" s="10">
        <f t="shared" si="32"/>
        <v>1.0469239179801881</v>
      </c>
      <c r="N277" s="10">
        <f t="shared" si="31"/>
        <v>2.5992897854448858</v>
      </c>
    </row>
    <row r="278" spans="3:14">
      <c r="C278" s="4">
        <f>Pressure!AB278*1000000</f>
        <v>4770159.9787392803</v>
      </c>
      <c r="D278" s="78">
        <f>Pressure!I278</f>
        <v>1.1621860174682886E-4</v>
      </c>
      <c r="E278" s="40">
        <f>Pressure!H278</f>
        <v>116.21860174682885</v>
      </c>
      <c r="F278" s="10">
        <f t="shared" si="26"/>
        <v>4.5</v>
      </c>
      <c r="G278" s="4">
        <f t="shared" si="25"/>
        <v>202149.35463109158</v>
      </c>
      <c r="H278" s="42">
        <f t="shared" si="27"/>
        <v>7.661922817593493</v>
      </c>
      <c r="I278" s="10">
        <f t="shared" si="28"/>
        <v>1.190271926912241</v>
      </c>
      <c r="J278" s="4">
        <f t="shared" si="29"/>
        <v>659.86452537826017</v>
      </c>
      <c r="K278" s="4">
        <f t="shared" si="30"/>
        <v>148.34416738866511</v>
      </c>
      <c r="L278" s="42">
        <f>Pressure!Q278</f>
        <v>0.41530217431601157</v>
      </c>
      <c r="M278" s="10">
        <f t="shared" si="32"/>
        <v>1.0473240612628365</v>
      </c>
      <c r="N278" s="10">
        <f t="shared" si="31"/>
        <v>2.5992897854448858</v>
      </c>
    </row>
    <row r="279" spans="3:14">
      <c r="C279" s="4">
        <f>Pressure!AB279*1000000</f>
        <v>4772537.0953137865</v>
      </c>
      <c r="D279" s="78">
        <f>Pressure!I279</f>
        <v>1.1621860174682886E-4</v>
      </c>
      <c r="E279" s="40">
        <f>Pressure!H279</f>
        <v>116.21860174682885</v>
      </c>
      <c r="F279" s="10">
        <f t="shared" si="26"/>
        <v>4.5</v>
      </c>
      <c r="G279" s="4">
        <f t="shared" si="25"/>
        <v>202250.09183562163</v>
      </c>
      <c r="H279" s="42">
        <f t="shared" si="27"/>
        <v>7.6649010585994706</v>
      </c>
      <c r="I279" s="10">
        <f t="shared" si="28"/>
        <v>1.1903193841121991</v>
      </c>
      <c r="J279" s="4">
        <f t="shared" si="29"/>
        <v>660.21967854398463</v>
      </c>
      <c r="K279" s="4">
        <f t="shared" si="30"/>
        <v>148.42400938446667</v>
      </c>
      <c r="L279" s="42">
        <f>Pressure!Q279</f>
        <v>0.41688953053523509</v>
      </c>
      <c r="M279" s="10">
        <f t="shared" si="32"/>
        <v>1.0477219354973473</v>
      </c>
      <c r="N279" s="10">
        <f t="shared" si="31"/>
        <v>2.5992897854448858</v>
      </c>
    </row>
    <row r="280" spans="3:14">
      <c r="C280" s="4">
        <f>Pressure!AB280*1000000</f>
        <v>4774901.0485397121</v>
      </c>
      <c r="D280" s="78">
        <f>Pressure!I280</f>
        <v>1.1621860174682886E-4</v>
      </c>
      <c r="E280" s="40">
        <f>Pressure!H280</f>
        <v>116.21860174682885</v>
      </c>
      <c r="F280" s="10">
        <f t="shared" si="26"/>
        <v>4.5</v>
      </c>
      <c r="G280" s="4">
        <f t="shared" si="25"/>
        <v>202350.27120510375</v>
      </c>
      <c r="H280" s="42">
        <f t="shared" si="27"/>
        <v>7.6678625463435459</v>
      </c>
      <c r="I280" s="10">
        <f t="shared" si="28"/>
        <v>1.1903665316565821</v>
      </c>
      <c r="J280" s="4">
        <f t="shared" si="29"/>
        <v>660.57286503926025</v>
      </c>
      <c r="K280" s="4">
        <f t="shared" si="30"/>
        <v>148.50340925301475</v>
      </c>
      <c r="L280" s="42">
        <f>Pressure!Q280</f>
        <v>0.41847663449938044</v>
      </c>
      <c r="M280" s="10">
        <f t="shared" si="32"/>
        <v>1.048117540867296</v>
      </c>
      <c r="N280" s="10">
        <f t="shared" si="31"/>
        <v>2.5992897854448858</v>
      </c>
    </row>
    <row r="281" spans="3:14">
      <c r="C281" s="4">
        <f>Pressure!AB281*1000000</f>
        <v>4777251.8323104186</v>
      </c>
      <c r="D281" s="78">
        <f>Pressure!I281</f>
        <v>1.1621860174682886E-4</v>
      </c>
      <c r="E281" s="40">
        <f>Pressure!H281</f>
        <v>116.21860174682885</v>
      </c>
      <c r="F281" s="10">
        <f t="shared" si="26"/>
        <v>4.5</v>
      </c>
      <c r="G281" s="4">
        <f t="shared" si="25"/>
        <v>202449.89248075144</v>
      </c>
      <c r="H281" s="42">
        <f t="shared" si="27"/>
        <v>7.6708072776842373</v>
      </c>
      <c r="I281" s="10">
        <f t="shared" si="28"/>
        <v>1.1904133702731972</v>
      </c>
      <c r="J281" s="4">
        <f t="shared" si="29"/>
        <v>660.92408395172492</v>
      </c>
      <c r="K281" s="4">
        <f t="shared" si="30"/>
        <v>148.58236678920125</v>
      </c>
      <c r="L281" s="42">
        <f>Pressure!Q281</f>
        <v>0.42006348776961366</v>
      </c>
      <c r="M281" s="10">
        <f t="shared" si="32"/>
        <v>1.0485108775547862</v>
      </c>
      <c r="N281" s="10">
        <f t="shared" si="31"/>
        <v>2.5992897854448858</v>
      </c>
    </row>
    <row r="282" spans="3:14">
      <c r="C282" s="4">
        <f>Pressure!AB282*1000000</f>
        <v>4779589.4405547827</v>
      </c>
      <c r="D282" s="78">
        <f>Pressure!I282</f>
        <v>1.1621860174682886E-4</v>
      </c>
      <c r="E282" s="40">
        <f>Pressure!H282</f>
        <v>116.21860174682885</v>
      </c>
      <c r="F282" s="10">
        <f t="shared" si="26"/>
        <v>4.5</v>
      </c>
      <c r="G282" s="4">
        <f t="shared" si="25"/>
        <v>202548.95540528325</v>
      </c>
      <c r="H282" s="42">
        <f t="shared" si="27"/>
        <v>7.6737352494975788</v>
      </c>
      <c r="I282" s="10">
        <f t="shared" si="28"/>
        <v>1.1904599006842549</v>
      </c>
      <c r="J282" s="4">
        <f t="shared" si="29"/>
        <v>661.27333437432219</v>
      </c>
      <c r="K282" s="4">
        <f t="shared" si="30"/>
        <v>148.6608817891107</v>
      </c>
      <c r="L282" s="42">
        <f>Pressure!Q282</f>
        <v>0.42165009190482428</v>
      </c>
      <c r="M282" s="10">
        <f t="shared" si="32"/>
        <v>1.0489019457404509</v>
      </c>
      <c r="N282" s="10">
        <f t="shared" si="31"/>
        <v>2.5992897854448858</v>
      </c>
    </row>
    <row r="283" spans="3:14">
      <c r="C283" s="4">
        <f>Pressure!AB283*1000000</f>
        <v>4781913.8672381649</v>
      </c>
      <c r="D283" s="78">
        <f>Pressure!I283</f>
        <v>1.1621860174682886E-4</v>
      </c>
      <c r="E283" s="40">
        <f>Pressure!H283</f>
        <v>116.21860174682885</v>
      </c>
      <c r="F283" s="10">
        <f t="shared" si="26"/>
        <v>4.5</v>
      </c>
      <c r="G283" s="4">
        <f t="shared" si="25"/>
        <v>202647.45972296386</v>
      </c>
      <c r="H283" s="42">
        <f t="shared" si="27"/>
        <v>7.6766464586783236</v>
      </c>
      <c r="I283" s="10">
        <f t="shared" si="28"/>
        <v>1.1905061236064167</v>
      </c>
      <c r="J283" s="4">
        <f t="shared" si="29"/>
        <v>661.62061540544642</v>
      </c>
      <c r="K283" s="4">
        <f t="shared" si="30"/>
        <v>148.73895405005314</v>
      </c>
      <c r="L283" s="42">
        <f>Pressure!Q283</f>
        <v>0.42323644846164166</v>
      </c>
      <c r="M283" s="10">
        <f t="shared" si="32"/>
        <v>1.0492907456035896</v>
      </c>
      <c r="N283" s="10">
        <f t="shared" si="31"/>
        <v>2.5992897854448858</v>
      </c>
    </row>
    <row r="284" spans="3:14">
      <c r="C284" s="4">
        <f>Pressure!AB284*1000000</f>
        <v>4784225.1063610846</v>
      </c>
      <c r="D284" s="78">
        <f>Pressure!I284</f>
        <v>1.1621860174682886E-4</v>
      </c>
      <c r="E284" s="40">
        <f>Pressure!H284</f>
        <v>116.21860174682885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202745.40517954784</v>
      </c>
      <c r="H284" s="42">
        <f t="shared" si="27"/>
        <v>7.6795409021383483</v>
      </c>
      <c r="I284" s="10">
        <f t="shared" si="28"/>
        <v>1.1905520397507965</v>
      </c>
      <c r="J284" s="4">
        <f t="shared" si="29"/>
        <v>661.96592614874533</v>
      </c>
      <c r="K284" s="4">
        <f t="shared" si="30"/>
        <v>148.81658337051962</v>
      </c>
      <c r="L284" s="42">
        <f>Pressure!Q284</f>
        <v>0.42482255899445126</v>
      </c>
      <c r="M284" s="10">
        <f t="shared" si="32"/>
        <v>1.0496772773220697</v>
      </c>
      <c r="N284" s="10">
        <f t="shared" si="31"/>
        <v>2.5992897854448858</v>
      </c>
    </row>
    <row r="285" spans="3:14">
      <c r="C285" s="4">
        <f>Pressure!AB285*1000000</f>
        <v>4786523.1519598644</v>
      </c>
      <c r="D285" s="78">
        <f>Pressure!I285</f>
        <v>1.1621860174682886E-4</v>
      </c>
      <c r="E285" s="40">
        <f>Pressure!H285</f>
        <v>116.21860174682885</v>
      </c>
      <c r="F285" s="10">
        <f t="shared" ref="F285:F348" si="34">aexit/E285</f>
        <v>4.5</v>
      </c>
      <c r="G285" s="4">
        <f t="shared" si="33"/>
        <v>202842.79152230715</v>
      </c>
      <c r="H285" s="42">
        <f t="shared" ref="H285:H348" si="35">1/(((k+1)/2)^(1/(k-1))*(patm*1000000/C285)^(1/k)*SQRT((k+1)/(k-1)*(1-(patm*1000000/C285)^((k-1)/k))))</f>
        <v>7.6824185768074296</v>
      </c>
      <c r="I285" s="10">
        <f t="shared" ref="I285:I348" si="36">etanoz*SQRT(2*k^2/(k-1)*(2/(k+1))^((k+1)/(k-1))*(1-(G285/C285)^((k-1)/k)))+(G285-patm*1000000)/C285*(aexit/E285)</f>
        <v>1.1905976498230002</v>
      </c>
      <c r="J285" s="4">
        <f t="shared" ref="J285:J348" si="37">I285*D285*C285</f>
        <v>662.3092657132155</v>
      </c>
      <c r="K285" s="4">
        <f t="shared" ref="K285:K348" si="38">J285/4.4482</f>
        <v>148.89376955020356</v>
      </c>
      <c r="L285" s="42">
        <f>Pressure!Q285</f>
        <v>0.42640842505541082</v>
      </c>
      <c r="M285" s="10">
        <f t="shared" si="32"/>
        <v>1.050061541072298</v>
      </c>
      <c r="N285" s="10">
        <f t="shared" si="31"/>
        <v>2.5992897854448858</v>
      </c>
    </row>
    <row r="286" spans="3:14">
      <c r="C286" s="4">
        <f>Pressure!AB286*1000000</f>
        <v>4788807.9981073346</v>
      </c>
      <c r="D286" s="78">
        <f>Pressure!I286</f>
        <v>1.1621860174682886E-4</v>
      </c>
      <c r="E286" s="40">
        <f>Pressure!H286</f>
        <v>116.21860174682885</v>
      </c>
      <c r="F286" s="10">
        <f t="shared" si="34"/>
        <v>4.5</v>
      </c>
      <c r="G286" s="4">
        <f t="shared" si="33"/>
        <v>202939.61850006072</v>
      </c>
      <c r="H286" s="42">
        <f t="shared" si="35"/>
        <v>7.6852794796341826</v>
      </c>
      <c r="I286" s="10">
        <f t="shared" si="36"/>
        <v>1.190642954523168</v>
      </c>
      <c r="J286" s="4">
        <f t="shared" si="37"/>
        <v>662.65063321330774</v>
      </c>
      <c r="K286" s="4">
        <f t="shared" si="38"/>
        <v>148.97051239002468</v>
      </c>
      <c r="L286" s="42">
        <f>Pressure!Q286</f>
        <v>0.42799404819446651</v>
      </c>
      <c r="M286" s="10">
        <f t="shared" si="32"/>
        <v>1.050443537029393</v>
      </c>
      <c r="N286" s="10">
        <f t="shared" ref="N286:N349" si="39">N285-1/834*(me-mef)</f>
        <v>2.5992897854448858</v>
      </c>
    </row>
    <row r="287" spans="3:14">
      <c r="C287" s="4">
        <f>Pressure!AB287*1000000</f>
        <v>4791079.6389109856</v>
      </c>
      <c r="D287" s="78">
        <f>Pressure!I287</f>
        <v>1.1621860174682886E-4</v>
      </c>
      <c r="E287" s="40">
        <f>Pressure!H287</f>
        <v>116.21860174682885</v>
      </c>
      <c r="F287" s="10">
        <f t="shared" si="34"/>
        <v>4.5</v>
      </c>
      <c r="G287" s="4">
        <f t="shared" si="33"/>
        <v>203035.88586309645</v>
      </c>
      <c r="H287" s="42">
        <f t="shared" si="35"/>
        <v>7.6881236075837673</v>
      </c>
      <c r="I287" s="10">
        <f t="shared" si="36"/>
        <v>1.1906879545459634</v>
      </c>
      <c r="J287" s="4">
        <f t="shared" si="37"/>
        <v>662.99002776865166</v>
      </c>
      <c r="K287" s="4">
        <f t="shared" si="38"/>
        <v>149.04681169206683</v>
      </c>
      <c r="L287" s="42">
        <f>Pressure!Q287</f>
        <v>0.42957942995936882</v>
      </c>
      <c r="M287" s="10">
        <f t="shared" si="32"/>
        <v>1.0508232653669185</v>
      </c>
      <c r="N287" s="10">
        <f t="shared" si="39"/>
        <v>2.5992897854448858</v>
      </c>
    </row>
    <row r="288" spans="3:14">
      <c r="C288" s="4">
        <f>Pressure!AB288*1000000</f>
        <v>4793338.0685145976</v>
      </c>
      <c r="D288" s="78">
        <f>Pressure!I288</f>
        <v>1.1621860174682886E-4</v>
      </c>
      <c r="E288" s="40">
        <f>Pressure!H288</f>
        <v>116.21860174682885</v>
      </c>
      <c r="F288" s="10">
        <f t="shared" si="34"/>
        <v>4.5</v>
      </c>
      <c r="G288" s="4">
        <f t="shared" si="33"/>
        <v>203131.59336323998</v>
      </c>
      <c r="H288" s="42">
        <f t="shared" si="35"/>
        <v>7.6909509576399309</v>
      </c>
      <c r="I288" s="10">
        <f t="shared" si="36"/>
        <v>1.1907326505806339</v>
      </c>
      <c r="J288" s="4">
        <f t="shared" si="37"/>
        <v>663.32744850429856</v>
      </c>
      <c r="K288" s="4">
        <f t="shared" si="38"/>
        <v>149.12266725963278</v>
      </c>
      <c r="L288" s="42">
        <f>Pressure!Q288</f>
        <v>0.43116457189568885</v>
      </c>
      <c r="M288" s="10">
        <f t="shared" si="32"/>
        <v>1.0512007262572023</v>
      </c>
      <c r="N288" s="10">
        <f t="shared" si="39"/>
        <v>2.5992897854448858</v>
      </c>
    </row>
    <row r="289" spans="3:14">
      <c r="C289" s="4">
        <f>Pressure!AB289*1000000</f>
        <v>4795583.2810972184</v>
      </c>
      <c r="D289" s="78">
        <f>Pressure!I289</f>
        <v>1.1621860174682886E-4</v>
      </c>
      <c r="E289" s="40">
        <f>Pressure!H289</f>
        <v>116.21860174682885</v>
      </c>
      <c r="F289" s="10">
        <f t="shared" si="34"/>
        <v>4.5</v>
      </c>
      <c r="G289" s="4">
        <f t="shared" si="33"/>
        <v>203226.74075381164</v>
      </c>
      <c r="H289" s="42">
        <f t="shared" si="35"/>
        <v>7.6937615268037796</v>
      </c>
      <c r="I289" s="10">
        <f t="shared" si="36"/>
        <v>1.1907770433110152</v>
      </c>
      <c r="J289" s="4">
        <f t="shared" si="37"/>
        <v>663.66289455056892</v>
      </c>
      <c r="K289" s="4">
        <f t="shared" si="38"/>
        <v>149.19807889720985</v>
      </c>
      <c r="L289" s="42">
        <f>Pressure!Q289</f>
        <v>0.43274947554683407</v>
      </c>
      <c r="M289" s="10">
        <f t="shared" si="32"/>
        <v>1.0515759198710535</v>
      </c>
      <c r="N289" s="10">
        <f t="shared" si="39"/>
        <v>2.5992897854448858</v>
      </c>
    </row>
    <row r="290" spans="3:14">
      <c r="C290" s="4">
        <f>Pressure!AB290*1000000</f>
        <v>4797815.270873324</v>
      </c>
      <c r="D290" s="78">
        <f>Pressure!I290</f>
        <v>1.1621860174682886E-4</v>
      </c>
      <c r="E290" s="40">
        <f>Pressure!H290</f>
        <v>116.21860174682885</v>
      </c>
      <c r="F290" s="10">
        <f t="shared" si="34"/>
        <v>4.5</v>
      </c>
      <c r="G290" s="4">
        <f t="shared" si="33"/>
        <v>203321.32778963307</v>
      </c>
      <c r="H290" s="42">
        <f t="shared" si="35"/>
        <v>7.6965553120939685</v>
      </c>
      <c r="I290" s="10">
        <f t="shared" si="36"/>
        <v>1.1908211334155623</v>
      </c>
      <c r="J290" s="4">
        <f t="shared" si="37"/>
        <v>663.99636504307637</v>
      </c>
      <c r="K290" s="4">
        <f t="shared" si="38"/>
        <v>149.27304641047533</v>
      </c>
      <c r="L290" s="42">
        <f>Pressure!Q290</f>
        <v>0.43433414245406426</v>
      </c>
      <c r="M290" s="10">
        <f t="shared" si="32"/>
        <v>1.0519488463778945</v>
      </c>
      <c r="N290" s="10">
        <f t="shared" si="39"/>
        <v>2.5992897854448858</v>
      </c>
    </row>
    <row r="291" spans="3:14">
      <c r="C291" s="4">
        <f>Pressure!AB291*1000000</f>
        <v>4800034.0320932791</v>
      </c>
      <c r="D291" s="78">
        <f>Pressure!I291</f>
        <v>1.1621860174682886E-4</v>
      </c>
      <c r="E291" s="40">
        <f>Pressure!H291</f>
        <v>116.21860174682885</v>
      </c>
      <c r="F291" s="10">
        <f t="shared" si="34"/>
        <v>4.5</v>
      </c>
      <c r="G291" s="4">
        <f t="shared" si="33"/>
        <v>203415.3542270468</v>
      </c>
      <c r="H291" s="42">
        <f t="shared" si="35"/>
        <v>7.6993323105473186</v>
      </c>
      <c r="I291" s="10">
        <f t="shared" si="36"/>
        <v>1.1908649215673832</v>
      </c>
      <c r="J291" s="4">
        <f t="shared" si="37"/>
        <v>664.32785912279655</v>
      </c>
      <c r="K291" s="4">
        <f t="shared" si="38"/>
        <v>149.34756960631191</v>
      </c>
      <c r="L291" s="42">
        <f>Pressure!Q291</f>
        <v>0.43591857415650737</v>
      </c>
      <c r="M291" s="10">
        <f t="shared" si="32"/>
        <v>1.0523195059457726</v>
      </c>
      <c r="N291" s="10">
        <f t="shared" si="39"/>
        <v>2.5992897854448858</v>
      </c>
    </row>
    <row r="292" spans="3:14">
      <c r="C292" s="4">
        <f>Pressure!AB292*1000000</f>
        <v>4802239.5590422349</v>
      </c>
      <c r="D292" s="78">
        <f>Pressure!I292</f>
        <v>1.1621860174682886E-4</v>
      </c>
      <c r="E292" s="40">
        <f>Pressure!H292</f>
        <v>116.21860174682885</v>
      </c>
      <c r="F292" s="10">
        <f t="shared" si="34"/>
        <v>4.5</v>
      </c>
      <c r="G292" s="4">
        <f t="shared" si="33"/>
        <v>203508.81982386956</v>
      </c>
      <c r="H292" s="42">
        <f t="shared" si="35"/>
        <v>7.7020925192174552</v>
      </c>
      <c r="I292" s="10">
        <f t="shared" si="36"/>
        <v>1.1909084084342445</v>
      </c>
      <c r="J292" s="4">
        <f t="shared" si="37"/>
        <v>664.65737593590222</v>
      </c>
      <c r="K292" s="4">
        <f t="shared" si="38"/>
        <v>149.42164829277061</v>
      </c>
      <c r="L292" s="42">
        <f>Pressure!Q292</f>
        <v>0.43750277219117528</v>
      </c>
      <c r="M292" s="10">
        <f t="shared" si="32"/>
        <v>1.0526878987413348</v>
      </c>
      <c r="N292" s="10">
        <f t="shared" si="39"/>
        <v>2.5992897854448858</v>
      </c>
    </row>
    <row r="293" spans="3:14">
      <c r="C293" s="4">
        <f>Pressure!AB293*1000000</f>
        <v>4804431.8460413311</v>
      </c>
      <c r="D293" s="78">
        <f>Pressure!I293</f>
        <v>1.1621860174682886E-4</v>
      </c>
      <c r="E293" s="40">
        <f>Pressure!H293</f>
        <v>116.21860174682885</v>
      </c>
      <c r="F293" s="10">
        <f t="shared" si="34"/>
        <v>4.5</v>
      </c>
      <c r="G293" s="4">
        <f t="shared" si="33"/>
        <v>203601.72433944317</v>
      </c>
      <c r="H293" s="42">
        <f t="shared" si="35"/>
        <v>7.7048359351763249</v>
      </c>
      <c r="I293" s="10">
        <f t="shared" si="36"/>
        <v>1.1909515946786187</v>
      </c>
      <c r="J293" s="4">
        <f t="shared" si="37"/>
        <v>664.98491463394316</v>
      </c>
      <c r="K293" s="4">
        <f t="shared" si="38"/>
        <v>149.49528227911136</v>
      </c>
      <c r="L293" s="42">
        <f>Pressure!Q293</f>
        <v>0.43908673809297966</v>
      </c>
      <c r="M293" s="10">
        <f t="shared" si="32"/>
        <v>1.0530540249298495</v>
      </c>
      <c r="N293" s="10">
        <f t="shared" si="39"/>
        <v>2.5992897854448858</v>
      </c>
    </row>
    <row r="294" spans="3:14">
      <c r="C294" s="4">
        <f>Pressure!AB294*1000000</f>
        <v>4806610.8874467202</v>
      </c>
      <c r="D294" s="78">
        <f>Pressure!I294</f>
        <v>1.1621860174682886E-4</v>
      </c>
      <c r="E294" s="40">
        <f>Pressure!H294</f>
        <v>116.21860174682885</v>
      </c>
      <c r="F294" s="10">
        <f t="shared" si="34"/>
        <v>4.5</v>
      </c>
      <c r="G294" s="4">
        <f t="shared" si="33"/>
        <v>203694.06753459325</v>
      </c>
      <c r="H294" s="42">
        <f t="shared" si="35"/>
        <v>7.7075625555130109</v>
      </c>
      <c r="I294" s="10">
        <f t="shared" si="36"/>
        <v>1.190994480957692</v>
      </c>
      <c r="J294" s="4">
        <f t="shared" si="37"/>
        <v>665.31047437370012</v>
      </c>
      <c r="K294" s="4">
        <f t="shared" si="38"/>
        <v>149.56847137577</v>
      </c>
      <c r="L294" s="42">
        <f>Pressure!Q294</f>
        <v>0.44067047339474746</v>
      </c>
      <c r="M294" s="10">
        <f t="shared" si="32"/>
        <v>1.0534178846751716</v>
      </c>
      <c r="N294" s="10">
        <f t="shared" si="39"/>
        <v>2.5992897854448858</v>
      </c>
    </row>
    <row r="295" spans="3:14">
      <c r="C295" s="4">
        <f>Pressure!AB295*1000000</f>
        <v>4808776.677649946</v>
      </c>
      <c r="D295" s="78">
        <f>Pressure!I295</f>
        <v>1.1621860174682886E-4</v>
      </c>
      <c r="E295" s="40">
        <f>Pressure!H295</f>
        <v>116.21860174682885</v>
      </c>
      <c r="F295" s="10">
        <f t="shared" si="34"/>
        <v>4.5</v>
      </c>
      <c r="G295" s="4">
        <f t="shared" si="33"/>
        <v>203785.84917164521</v>
      </c>
      <c r="H295" s="42">
        <f t="shared" si="35"/>
        <v>7.710272377334201</v>
      </c>
      <c r="I295" s="10">
        <f t="shared" si="36"/>
        <v>1.1910370679233955</v>
      </c>
      <c r="J295" s="4">
        <f t="shared" si="37"/>
        <v>665.63405431724175</v>
      </c>
      <c r="K295" s="4">
        <f t="shared" si="38"/>
        <v>149.64121539437116</v>
      </c>
      <c r="L295" s="42">
        <f>Pressure!Q295</f>
        <v>0.44225397962723667</v>
      </c>
      <c r="M295" s="10">
        <f t="shared" si="32"/>
        <v>1.053779478139758</v>
      </c>
      <c r="N295" s="10">
        <f t="shared" si="39"/>
        <v>2.5992897854448858</v>
      </c>
    </row>
    <row r="296" spans="3:14">
      <c r="C296" s="4">
        <f>Pressure!AB296*1000000</f>
        <v>4810929.2110775774</v>
      </c>
      <c r="D296" s="78">
        <f>Pressure!I296</f>
        <v>1.1621860174682886E-4</v>
      </c>
      <c r="E296" s="40">
        <f>Pressure!H296</f>
        <v>116.21860174682885</v>
      </c>
      <c r="F296" s="10">
        <f t="shared" si="34"/>
        <v>4.5</v>
      </c>
      <c r="G296" s="4">
        <f t="shared" si="33"/>
        <v>203877.06901440877</v>
      </c>
      <c r="H296" s="42">
        <f t="shared" si="35"/>
        <v>7.7129653977637851</v>
      </c>
      <c r="I296" s="10">
        <f t="shared" si="36"/>
        <v>1.1910793562224233</v>
      </c>
      <c r="J296" s="4">
        <f t="shared" si="37"/>
        <v>665.95565363186915</v>
      </c>
      <c r="K296" s="4">
        <f t="shared" si="38"/>
        <v>149.71351414771576</v>
      </c>
      <c r="L296" s="42">
        <f>Pressure!Q296</f>
        <v>0.44383725831915183</v>
      </c>
      <c r="M296" s="10">
        <f t="shared" ref="M296:M359" si="40">(J296+J295)/2*(L296-L295)</f>
        <v>1.0541388054846776</v>
      </c>
      <c r="N296" s="10">
        <f t="shared" si="39"/>
        <v>2.5992897854448858</v>
      </c>
    </row>
    <row r="297" spans="3:14">
      <c r="C297" s="4">
        <f>Pressure!AB297*1000000</f>
        <v>4813068.4821915729</v>
      </c>
      <c r="D297" s="78">
        <f>Pressure!I297</f>
        <v>1.1621860174682886E-4</v>
      </c>
      <c r="E297" s="40">
        <f>Pressure!H297</f>
        <v>116.21860174682885</v>
      </c>
      <c r="F297" s="10">
        <f t="shared" si="34"/>
        <v>4.5</v>
      </c>
      <c r="G297" s="4">
        <f t="shared" si="33"/>
        <v>203967.72682819332</v>
      </c>
      <c r="H297" s="42">
        <f t="shared" si="35"/>
        <v>7.7156416139432933</v>
      </c>
      <c r="I297" s="10">
        <f t="shared" si="36"/>
        <v>1.1911213464962642</v>
      </c>
      <c r="J297" s="4">
        <f t="shared" si="37"/>
        <v>666.27527149017112</v>
      </c>
      <c r="K297" s="4">
        <f t="shared" si="38"/>
        <v>149.78536744979343</v>
      </c>
      <c r="L297" s="42">
        <f>Pressure!Q297</f>
        <v>0.44542031099715962</v>
      </c>
      <c r="M297" s="10">
        <f t="shared" si="40"/>
        <v>1.0544958668696209</v>
      </c>
      <c r="N297" s="10">
        <f t="shared" si="39"/>
        <v>2.5992897854448858</v>
      </c>
    </row>
    <row r="298" spans="3:14">
      <c r="C298" s="4">
        <f>Pressure!AB298*1000000</f>
        <v>4815194.4854890592</v>
      </c>
      <c r="D298" s="78">
        <f>Pressure!I298</f>
        <v>1.1621860174682886E-4</v>
      </c>
      <c r="E298" s="40">
        <f>Pressure!H298</f>
        <v>116.21860174682885</v>
      </c>
      <c r="F298" s="10">
        <f t="shared" si="34"/>
        <v>4.5</v>
      </c>
      <c r="G298" s="4">
        <f t="shared" si="33"/>
        <v>204057.82237979872</v>
      </c>
      <c r="H298" s="42">
        <f t="shared" si="35"/>
        <v>7.7183010230316711</v>
      </c>
      <c r="I298" s="10">
        <f t="shared" si="36"/>
        <v>1.1911630393812223</v>
      </c>
      <c r="J298" s="4">
        <f t="shared" si="37"/>
        <v>666.59290706999116</v>
      </c>
      <c r="K298" s="4">
        <f t="shared" si="38"/>
        <v>149.85677511577518</v>
      </c>
      <c r="L298" s="42">
        <f>Pressure!Q298</f>
        <v>0.44700313918590423</v>
      </c>
      <c r="M298" s="10">
        <f t="shared" si="40"/>
        <v>1.0548506624528555</v>
      </c>
      <c r="N298" s="10">
        <f t="shared" si="39"/>
        <v>2.5992897854448858</v>
      </c>
    </row>
    <row r="299" spans="3:14">
      <c r="C299" s="4">
        <f>Pressure!AB299*1000000</f>
        <v>4817307.2155021131</v>
      </c>
      <c r="D299" s="78">
        <f>Pressure!I299</f>
        <v>1.1621860174682886E-4</v>
      </c>
      <c r="E299" s="40">
        <f>Pressure!H299</f>
        <v>116.21860174682885</v>
      </c>
      <c r="F299" s="10">
        <f t="shared" si="34"/>
        <v>4.5</v>
      </c>
      <c r="G299" s="4">
        <f t="shared" si="33"/>
        <v>204147.35543750582</v>
      </c>
      <c r="H299" s="42">
        <f t="shared" si="35"/>
        <v>7.7209436222050014</v>
      </c>
      <c r="I299" s="10">
        <f t="shared" si="36"/>
        <v>1.191204435508435</v>
      </c>
      <c r="J299" s="4">
        <f t="shared" si="37"/>
        <v>666.90855955439338</v>
      </c>
      <c r="K299" s="4">
        <f t="shared" si="38"/>
        <v>149.92773696200561</v>
      </c>
      <c r="L299" s="42">
        <f>Pressure!Q299</f>
        <v>0.4485857444080229</v>
      </c>
      <c r="M299" s="10">
        <f t="shared" si="40"/>
        <v>1.0552031923913292</v>
      </c>
      <c r="N299" s="10">
        <f t="shared" si="39"/>
        <v>2.5992897854448858</v>
      </c>
    </row>
    <row r="300" spans="3:14">
      <c r="C300" s="4">
        <f>Pressure!AB300*1000000</f>
        <v>4819406.6667979015</v>
      </c>
      <c r="D300" s="78">
        <f>Pressure!I300</f>
        <v>1.1621860174682886E-4</v>
      </c>
      <c r="E300" s="40">
        <f>Pressure!H300</f>
        <v>116.21860174682885</v>
      </c>
      <c r="F300" s="10">
        <f t="shared" si="34"/>
        <v>4.5</v>
      </c>
      <c r="G300" s="4">
        <f t="shared" si="33"/>
        <v>204236.3257710826</v>
      </c>
      <c r="H300" s="42">
        <f t="shared" si="35"/>
        <v>7.7235694086567159</v>
      </c>
      <c r="I300" s="10">
        <f t="shared" si="36"/>
        <v>1.191245535503902</v>
      </c>
      <c r="J300" s="4">
        <f t="shared" si="37"/>
        <v>667.22222813168571</v>
      </c>
      <c r="K300" s="4">
        <f t="shared" si="38"/>
        <v>149.9982528060082</v>
      </c>
      <c r="L300" s="42">
        <f>Pressure!Q300</f>
        <v>0.45016812818416119</v>
      </c>
      <c r="M300" s="10">
        <f t="shared" si="40"/>
        <v>1.0555534568405216</v>
      </c>
      <c r="N300" s="10">
        <f t="shared" si="39"/>
        <v>2.5992897854448858</v>
      </c>
    </row>
    <row r="301" spans="3:14">
      <c r="C301" s="4">
        <f>Pressure!AB301*1000000</f>
        <v>4821492.8339786883</v>
      </c>
      <c r="D301" s="78">
        <f>Pressure!I301</f>
        <v>1.1621860174682886E-4</v>
      </c>
      <c r="E301" s="40">
        <f>Pressure!H301</f>
        <v>116.21860174682885</v>
      </c>
      <c r="F301" s="10">
        <f t="shared" si="34"/>
        <v>4.5</v>
      </c>
      <c r="G301" s="4">
        <f t="shared" si="33"/>
        <v>204324.73315178434</v>
      </c>
      <c r="H301" s="42">
        <f t="shared" si="35"/>
        <v>7.7261783795976173</v>
      </c>
      <c r="I301" s="10">
        <f t="shared" si="36"/>
        <v>1.1912863399885072</v>
      </c>
      <c r="J301" s="4">
        <f t="shared" si="37"/>
        <v>667.53391199541898</v>
      </c>
      <c r="K301" s="4">
        <f t="shared" si="38"/>
        <v>150.06832246648509</v>
      </c>
      <c r="L301" s="42">
        <f>Pressure!Q301</f>
        <v>0.45175029203298833</v>
      </c>
      <c r="M301" s="10">
        <f t="shared" si="40"/>
        <v>1.0559014559545818</v>
      </c>
      <c r="N301" s="10">
        <f t="shared" si="39"/>
        <v>2.5992897854448858</v>
      </c>
    </row>
    <row r="302" spans="3:14">
      <c r="C302" s="4">
        <f>Pressure!AB302*1000000</f>
        <v>4823565.7116815858</v>
      </c>
      <c r="D302" s="78">
        <f>Pressure!I302</f>
        <v>1.1621860174682886E-4</v>
      </c>
      <c r="E302" s="40">
        <f>Pressure!H302</f>
        <v>116.21860174682885</v>
      </c>
      <c r="F302" s="10">
        <f t="shared" si="34"/>
        <v>4.5</v>
      </c>
      <c r="G302" s="4">
        <f t="shared" si="33"/>
        <v>204412.57735234313</v>
      </c>
      <c r="H302" s="42">
        <f t="shared" si="35"/>
        <v>7.7287705322555853</v>
      </c>
      <c r="I302" s="10">
        <f t="shared" si="36"/>
        <v>1.1913268495780382</v>
      </c>
      <c r="J302" s="4">
        <f t="shared" si="37"/>
        <v>667.84361034435108</v>
      </c>
      <c r="K302" s="4">
        <f t="shared" si="38"/>
        <v>150.13794576330901</v>
      </c>
      <c r="L302" s="42">
        <f>Pressure!Q302</f>
        <v>0.45333223747121254</v>
      </c>
      <c r="M302" s="10">
        <f t="shared" si="40"/>
        <v>1.0562471898862726</v>
      </c>
      <c r="N302" s="10">
        <f t="shared" si="39"/>
        <v>2.5992897854448858</v>
      </c>
    </row>
    <row r="303" spans="3:14">
      <c r="C303" s="4">
        <f>Pressure!AB303*1000000</f>
        <v>4825625.2945788503</v>
      </c>
      <c r="D303" s="78">
        <f>Pressure!I303</f>
        <v>1.1621860174682886E-4</v>
      </c>
      <c r="E303" s="40">
        <f>Pressure!H303</f>
        <v>116.21860174682885</v>
      </c>
      <c r="F303" s="10">
        <f t="shared" si="34"/>
        <v>4.5</v>
      </c>
      <c r="G303" s="4">
        <f t="shared" si="33"/>
        <v>204499.85814698038</v>
      </c>
      <c r="H303" s="42">
        <f t="shared" si="35"/>
        <v>7.7313458638759709</v>
      </c>
      <c r="I303" s="10">
        <f t="shared" si="36"/>
        <v>1.1913670648832153</v>
      </c>
      <c r="J303" s="4">
        <f t="shared" si="37"/>
        <v>668.15132238248998</v>
      </c>
      <c r="K303" s="4">
        <f t="shared" si="38"/>
        <v>150.20712251753292</v>
      </c>
      <c r="L303" s="42">
        <f>Pressure!Q303</f>
        <v>0.45491396601359613</v>
      </c>
      <c r="M303" s="10">
        <f t="shared" si="40"/>
        <v>1.0565906587869422</v>
      </c>
      <c r="N303" s="10">
        <f t="shared" si="39"/>
        <v>2.5992897854448858</v>
      </c>
    </row>
    <row r="304" spans="3:14">
      <c r="C304" s="4">
        <f>Pressure!AB304*1000000</f>
        <v>4827671.5773773678</v>
      </c>
      <c r="D304" s="78">
        <f>Pressure!I304</f>
        <v>1.1621860174682886E-4</v>
      </c>
      <c r="E304" s="40">
        <f>Pressure!H304</f>
        <v>116.21860174682885</v>
      </c>
      <c r="F304" s="10">
        <f t="shared" si="34"/>
        <v>4.5</v>
      </c>
      <c r="G304" s="4">
        <f t="shared" si="33"/>
        <v>204586.5753113851</v>
      </c>
      <c r="H304" s="42">
        <f t="shared" si="35"/>
        <v>7.7339043717209632</v>
      </c>
      <c r="I304" s="10">
        <f t="shared" si="36"/>
        <v>1.1914069865097039</v>
      </c>
      <c r="J304" s="4">
        <f t="shared" si="37"/>
        <v>668.45704731901799</v>
      </c>
      <c r="K304" s="4">
        <f t="shared" si="38"/>
        <v>150.27585255137313</v>
      </c>
      <c r="L304" s="42">
        <f>Pressure!Q304</f>
        <v>0.45649547917297079</v>
      </c>
      <c r="M304" s="10">
        <f t="shared" si="40"/>
        <v>1.056931862806622</v>
      </c>
      <c r="N304" s="10">
        <f t="shared" si="39"/>
        <v>2.5992897854448858</v>
      </c>
    </row>
    <row r="305" spans="3:14">
      <c r="C305" s="4">
        <f>Pressure!AB305*1000000</f>
        <v>4829704.5548186973</v>
      </c>
      <c r="D305" s="78">
        <f>Pressure!I305</f>
        <v>1.1621860174682886E-4</v>
      </c>
      <c r="E305" s="40">
        <f>Pressure!H305</f>
        <v>116.21860174682885</v>
      </c>
      <c r="F305" s="10">
        <f t="shared" si="34"/>
        <v>4.5</v>
      </c>
      <c r="G305" s="4">
        <f t="shared" si="33"/>
        <v>204672.72862271551</v>
      </c>
      <c r="H305" s="42">
        <f t="shared" si="35"/>
        <v>7.7364460530696713</v>
      </c>
      <c r="I305" s="10">
        <f t="shared" si="36"/>
        <v>1.1914466150581382</v>
      </c>
      <c r="J305" s="4">
        <f t="shared" si="37"/>
        <v>668.76078436829766</v>
      </c>
      <c r="K305" s="4">
        <f t="shared" si="38"/>
        <v>150.34413568821043</v>
      </c>
      <c r="L305" s="42">
        <f>Pressure!Q305</f>
        <v>0.45807677846025263</v>
      </c>
      <c r="M305" s="10">
        <f t="shared" si="40"/>
        <v>1.0572708020938635</v>
      </c>
      <c r="N305" s="10">
        <f t="shared" si="39"/>
        <v>2.5992897854448858</v>
      </c>
    </row>
    <row r="306" spans="3:14">
      <c r="C306" s="4">
        <f>Pressure!AB306*1000000</f>
        <v>4831724.221679667</v>
      </c>
      <c r="D306" s="78">
        <f>Pressure!I306</f>
        <v>1.1621860174682886E-4</v>
      </c>
      <c r="E306" s="40">
        <f>Pressure!H306</f>
        <v>116.21860174682885</v>
      </c>
      <c r="F306" s="10">
        <f t="shared" si="34"/>
        <v>4.5</v>
      </c>
      <c r="G306" s="4">
        <f t="shared" si="33"/>
        <v>204758.31785962466</v>
      </c>
      <c r="H306" s="42">
        <f t="shared" si="35"/>
        <v>7.7389709052188937</v>
      </c>
      <c r="I306" s="10">
        <f t="shared" si="36"/>
        <v>1.1914859511241565</v>
      </c>
      <c r="J306" s="4">
        <f t="shared" si="37"/>
        <v>669.06253274996084</v>
      </c>
      <c r="K306" s="4">
        <f t="shared" si="38"/>
        <v>150.41197175261024</v>
      </c>
      <c r="L306" s="42">
        <f>Pressure!Q306</f>
        <v>0.45965786538445735</v>
      </c>
      <c r="M306" s="10">
        <f t="shared" si="40"/>
        <v>1.0576074767959329</v>
      </c>
      <c r="N306" s="10">
        <f t="shared" si="39"/>
        <v>2.5992897854448858</v>
      </c>
    </row>
    <row r="307" spans="3:14">
      <c r="C307" s="4">
        <f>Pressure!AB307*1000000</f>
        <v>4833730.5727715762</v>
      </c>
      <c r="D307" s="78">
        <f>Pressure!I307</f>
        <v>1.1621860174682886E-4</v>
      </c>
      <c r="E307" s="40">
        <f>Pressure!H307</f>
        <v>116.21860174682885</v>
      </c>
      <c r="F307" s="10">
        <f t="shared" si="34"/>
        <v>4.5</v>
      </c>
      <c r="G307" s="4">
        <f t="shared" si="33"/>
        <v>204843.34280222628</v>
      </c>
      <c r="H307" s="42">
        <f t="shared" si="35"/>
        <v>7.741478925482113</v>
      </c>
      <c r="I307" s="10">
        <f t="shared" si="36"/>
        <v>1.1915249952984062</v>
      </c>
      <c r="J307" s="4">
        <f t="shared" si="37"/>
        <v>669.36229168878958</v>
      </c>
      <c r="K307" s="4">
        <f t="shared" si="38"/>
        <v>150.47936057029577</v>
      </c>
      <c r="L307" s="42">
        <f>Pressure!Q307</f>
        <v>0.4612387414527151</v>
      </c>
      <c r="M307" s="10">
        <f t="shared" si="40"/>
        <v>1.057941887058645</v>
      </c>
      <c r="N307" s="10">
        <f t="shared" si="39"/>
        <v>2.5992897854448858</v>
      </c>
    </row>
    <row r="308" spans="3:14">
      <c r="C308" s="4">
        <f>Pressure!AB308*1000000</f>
        <v>4835723.602940294</v>
      </c>
      <c r="D308" s="78">
        <f>Pressure!I308</f>
        <v>1.1621860174682886E-4</v>
      </c>
      <c r="E308" s="40">
        <f>Pressure!H308</f>
        <v>116.21860174682885</v>
      </c>
      <c r="F308" s="10">
        <f t="shared" si="34"/>
        <v>4.5</v>
      </c>
      <c r="G308" s="4">
        <f t="shared" si="33"/>
        <v>204927.80323209913</v>
      </c>
      <c r="H308" s="42">
        <f t="shared" si="35"/>
        <v>7.7439701111896664</v>
      </c>
      <c r="I308" s="10">
        <f t="shared" si="36"/>
        <v>1.1915637481665691</v>
      </c>
      <c r="J308" s="4">
        <f t="shared" si="37"/>
        <v>669.66006041473054</v>
      </c>
      <c r="K308" s="4">
        <f t="shared" si="38"/>
        <v>150.54630196815128</v>
      </c>
      <c r="L308" s="42">
        <f>Pressure!Q308</f>
        <v>0.46281940817028561</v>
      </c>
      <c r="M308" s="10">
        <f t="shared" si="40"/>
        <v>1.0582740330265081</v>
      </c>
      <c r="N308" s="10">
        <f t="shared" si="39"/>
        <v>2.5992897854448858</v>
      </c>
    </row>
    <row r="309" spans="3:14">
      <c r="C309" s="4">
        <f>Pressure!AB309*1000000</f>
        <v>4837703.3070664806</v>
      </c>
      <c r="D309" s="78">
        <f>Pressure!I309</f>
        <v>1.1621860174682886E-4</v>
      </c>
      <c r="E309" s="40">
        <f>Pressure!H309</f>
        <v>116.21860174682885</v>
      </c>
      <c r="F309" s="10">
        <f t="shared" si="34"/>
        <v>4.5</v>
      </c>
      <c r="G309" s="4">
        <f t="shared" si="33"/>
        <v>205011.69893229636</v>
      </c>
      <c r="H309" s="42">
        <f t="shared" si="35"/>
        <v>7.7464444596890329</v>
      </c>
      <c r="I309" s="10">
        <f t="shared" si="36"/>
        <v>1.1916022103093873</v>
      </c>
      <c r="J309" s="4">
        <f t="shared" si="37"/>
        <v>669.95583816292913</v>
      </c>
      <c r="K309" s="4">
        <f t="shared" si="38"/>
        <v>150.61279577422982</v>
      </c>
      <c r="L309" s="42">
        <f>Pressure!Q309</f>
        <v>0.46439986704057307</v>
      </c>
      <c r="M309" s="10">
        <f t="shared" si="40"/>
        <v>1.0586039148425843</v>
      </c>
      <c r="N309" s="10">
        <f t="shared" si="39"/>
        <v>2.5992897854448858</v>
      </c>
    </row>
    <row r="310" spans="3:14">
      <c r="C310" s="4">
        <f>Pressure!AB310*1000000</f>
        <v>4839669.6800659392</v>
      </c>
      <c r="D310" s="78">
        <f>Pressure!I310</f>
        <v>1.1621860174682886E-4</v>
      </c>
      <c r="E310" s="40">
        <f>Pressure!H310</f>
        <v>116.21860174682885</v>
      </c>
      <c r="F310" s="10">
        <f t="shared" si="34"/>
        <v>4.5</v>
      </c>
      <c r="G310" s="4">
        <f t="shared" si="33"/>
        <v>205095.02968736039</v>
      </c>
      <c r="H310" s="42">
        <f t="shared" si="35"/>
        <v>7.7489019683452796</v>
      </c>
      <c r="I310" s="10">
        <f t="shared" si="36"/>
        <v>1.1916403823026918</v>
      </c>
      <c r="J310" s="4">
        <f t="shared" si="37"/>
        <v>670.24962417378026</v>
      </c>
      <c r="K310" s="4">
        <f t="shared" si="38"/>
        <v>150.67884181776455</v>
      </c>
      <c r="L310" s="42">
        <f>Pressure!Q310</f>
        <v>0.4659801195651409</v>
      </c>
      <c r="M310" s="10">
        <f t="shared" si="40"/>
        <v>1.0589315326485957</v>
      </c>
      <c r="N310" s="10">
        <f t="shared" si="39"/>
        <v>2.5992897854448858</v>
      </c>
    </row>
    <row r="311" spans="3:14">
      <c r="C311" s="4">
        <f>Pressure!AB311*1000000</f>
        <v>4841622.7168881455</v>
      </c>
      <c r="D311" s="78">
        <f>Pressure!I311</f>
        <v>1.1621860174682886E-4</v>
      </c>
      <c r="E311" s="40">
        <f>Pressure!H311</f>
        <v>116.21860174682885</v>
      </c>
      <c r="F311" s="10">
        <f t="shared" si="34"/>
        <v>4.5</v>
      </c>
      <c r="G311" s="4">
        <f t="shared" si="33"/>
        <v>205177.79528326061</v>
      </c>
      <c r="H311" s="42">
        <f t="shared" si="35"/>
        <v>7.7513426345392515</v>
      </c>
      <c r="I311" s="10">
        <f t="shared" si="36"/>
        <v>1.1916782647173949</v>
      </c>
      <c r="J311" s="4">
        <f t="shared" si="37"/>
        <v>670.54141769271075</v>
      </c>
      <c r="K311" s="4">
        <f t="shared" si="38"/>
        <v>150.74443992911981</v>
      </c>
      <c r="L311" s="42">
        <f>Pressure!Q311</f>
        <v>0.46756016724372684</v>
      </c>
      <c r="M311" s="10">
        <f t="shared" si="40"/>
        <v>1.0592568865849856</v>
      </c>
      <c r="N311" s="10">
        <f t="shared" si="39"/>
        <v>2.5992897854448858</v>
      </c>
    </row>
    <row r="312" spans="3:14">
      <c r="C312" s="4">
        <f>Pressure!AB312*1000000</f>
        <v>4843562.4125175318</v>
      </c>
      <c r="D312" s="78">
        <f>Pressure!I312</f>
        <v>1.1621860174682886E-4</v>
      </c>
      <c r="E312" s="40">
        <f>Pressure!H312</f>
        <v>116.21860174682885</v>
      </c>
      <c r="F312" s="10">
        <f t="shared" si="34"/>
        <v>4.5</v>
      </c>
      <c r="G312" s="4">
        <f t="shared" si="33"/>
        <v>205259.99550744781</v>
      </c>
      <c r="H312" s="42">
        <f t="shared" si="35"/>
        <v>7.753766455669199</v>
      </c>
      <c r="I312" s="10">
        <f t="shared" si="36"/>
        <v>1.1917158581195373</v>
      </c>
      <c r="J312" s="4">
        <f t="shared" si="37"/>
        <v>670.83121797036904</v>
      </c>
      <c r="K312" s="4">
        <f t="shared" si="38"/>
        <v>150.80958993983387</v>
      </c>
      <c r="L312" s="42">
        <f>Pressure!Q312</f>
        <v>0.46914001157425744</v>
      </c>
      <c r="M312" s="10">
        <f t="shared" si="40"/>
        <v>1.0595799767906022</v>
      </c>
      <c r="N312" s="10">
        <f t="shared" si="39"/>
        <v>2.5992897854448858</v>
      </c>
    </row>
    <row r="313" spans="3:14">
      <c r="C313" s="4">
        <f>Pressure!AB313*1000000</f>
        <v>4845488.7619731808</v>
      </c>
      <c r="D313" s="78">
        <f>Pressure!I313</f>
        <v>1.1621860174682886E-4</v>
      </c>
      <c r="E313" s="40">
        <f>Pressure!H313</f>
        <v>116.21860174682885</v>
      </c>
      <c r="F313" s="10">
        <f t="shared" si="34"/>
        <v>4.5</v>
      </c>
      <c r="G313" s="4">
        <f t="shared" si="33"/>
        <v>205341.63014884118</v>
      </c>
      <c r="H313" s="42">
        <f t="shared" si="35"/>
        <v>7.7561734291503921</v>
      </c>
      <c r="I313" s="10">
        <f t="shared" si="36"/>
        <v>1.1917531630703024</v>
      </c>
      <c r="J313" s="4">
        <f t="shared" si="37"/>
        <v>671.11902426258132</v>
      </c>
      <c r="K313" s="4">
        <f t="shared" si="38"/>
        <v>150.874291682609</v>
      </c>
      <c r="L313" s="42">
        <f>Pressure!Q313</f>
        <v>0.47071965405286303</v>
      </c>
      <c r="M313" s="10">
        <f t="shared" si="40"/>
        <v>1.0599008034031161</v>
      </c>
      <c r="N313" s="10">
        <f t="shared" si="39"/>
        <v>2.5992897854448858</v>
      </c>
    </row>
    <row r="314" spans="3:14">
      <c r="C314" s="4">
        <f>Pressure!AB314*1000000</f>
        <v>4847401.7603083104</v>
      </c>
      <c r="D314" s="78">
        <f>Pressure!I314</f>
        <v>1.1621860174682886E-4</v>
      </c>
      <c r="E314" s="40">
        <f>Pressure!H314</f>
        <v>116.21860174682885</v>
      </c>
      <c r="F314" s="10">
        <f t="shared" si="34"/>
        <v>4.5</v>
      </c>
      <c r="G314" s="4">
        <f t="shared" si="33"/>
        <v>205422.6989978065</v>
      </c>
      <c r="H314" s="42">
        <f t="shared" si="35"/>
        <v>7.7585635524145227</v>
      </c>
      <c r="I314" s="10">
        <f t="shared" si="36"/>
        <v>1.191790180126028</v>
      </c>
      <c r="J314" s="4">
        <f t="shared" si="37"/>
        <v>671.40483583027356</v>
      </c>
      <c r="K314" s="4">
        <f t="shared" si="38"/>
        <v>150.9385449912939</v>
      </c>
      <c r="L314" s="42">
        <f>Pressure!Q314</f>
        <v>0.47229909617389237</v>
      </c>
      <c r="M314" s="10">
        <f t="shared" si="40"/>
        <v>1.0602193665587776</v>
      </c>
      <c r="N314" s="10">
        <f t="shared" si="39"/>
        <v>2.5992897854448858</v>
      </c>
    </row>
    <row r="315" spans="3:14">
      <c r="C315" s="4">
        <f>Pressure!AB315*1000000</f>
        <v>4849301.4026109781</v>
      </c>
      <c r="D315" s="78">
        <f>Pressure!I315</f>
        <v>1.1621860174682886E-4</v>
      </c>
      <c r="E315" s="40">
        <f>Pressure!H315</f>
        <v>116.21860174682885</v>
      </c>
      <c r="F315" s="10">
        <f t="shared" si="34"/>
        <v>4.5</v>
      </c>
      <c r="G315" s="4">
        <f t="shared" si="33"/>
        <v>205503.20184618596</v>
      </c>
      <c r="H315" s="42">
        <f t="shared" si="35"/>
        <v>7.7609368229105904</v>
      </c>
      <c r="I315" s="10">
        <f t="shared" si="36"/>
        <v>1.1918269098382397</v>
      </c>
      <c r="J315" s="4">
        <f t="shared" si="37"/>
        <v>671.68865193957663</v>
      </c>
      <c r="K315" s="4">
        <f t="shared" si="38"/>
        <v>151.00234970090747</v>
      </c>
      <c r="L315" s="42">
        <f>Pressure!Q315</f>
        <v>0.47387833942992724</v>
      </c>
      <c r="M315" s="10">
        <f t="shared" si="40"/>
        <v>1.0605356663924426</v>
      </c>
      <c r="N315" s="10">
        <f t="shared" si="39"/>
        <v>2.5992897854448858</v>
      </c>
    </row>
    <row r="316" spans="3:14">
      <c r="C316" s="4">
        <f>Pressure!AB316*1000000</f>
        <v>4851187.6840030337</v>
      </c>
      <c r="D316" s="78">
        <f>Pressure!I316</f>
        <v>1.1621860174682886E-4</v>
      </c>
      <c r="E316" s="40">
        <f>Pressure!H316</f>
        <v>116.21860174682885</v>
      </c>
      <c r="F316" s="10">
        <f t="shared" si="34"/>
        <v>4.5</v>
      </c>
      <c r="G316" s="4">
        <f t="shared" si="33"/>
        <v>205583.1384872538</v>
      </c>
      <c r="H316" s="42">
        <f t="shared" si="35"/>
        <v>7.7632932381035866</v>
      </c>
      <c r="I316" s="10">
        <f t="shared" si="36"/>
        <v>1.1918633527536515</v>
      </c>
      <c r="J316" s="4">
        <f t="shared" si="37"/>
        <v>671.97047186167038</v>
      </c>
      <c r="K316" s="4">
        <f t="shared" si="38"/>
        <v>151.06570564760361</v>
      </c>
      <c r="L316" s="42">
        <f>Pressure!Q316</f>
        <v>0.47545738531179704</v>
      </c>
      <c r="M316" s="10">
        <f t="shared" si="40"/>
        <v>1.0608497030375719</v>
      </c>
      <c r="N316" s="10">
        <f t="shared" si="39"/>
        <v>2.5992897854448858</v>
      </c>
    </row>
    <row r="317" spans="3:14">
      <c r="C317" s="4">
        <f>Pressure!AB317*1000000</f>
        <v>4853060.5996411415</v>
      </c>
      <c r="D317" s="78">
        <f>Pressure!I317</f>
        <v>1.1621860174682886E-4</v>
      </c>
      <c r="E317" s="40">
        <f>Pressure!H317</f>
        <v>116.21860174682885</v>
      </c>
      <c r="F317" s="10">
        <f t="shared" si="34"/>
        <v>4.5</v>
      </c>
      <c r="G317" s="4">
        <f t="shared" si="33"/>
        <v>205662.50871575964</v>
      </c>
      <c r="H317" s="42">
        <f t="shared" si="35"/>
        <v>7.7656327954758408</v>
      </c>
      <c r="I317" s="10">
        <f t="shared" si="36"/>
        <v>1.1918995094142064</v>
      </c>
      <c r="J317" s="4">
        <f t="shared" si="37"/>
        <v>672.25029487293637</v>
      </c>
      <c r="K317" s="4">
        <f t="shared" si="38"/>
        <v>151.12861266870564</v>
      </c>
      <c r="L317" s="42">
        <f>Pressure!Q317</f>
        <v>0.47703623530859351</v>
      </c>
      <c r="M317" s="10">
        <f t="shared" si="40"/>
        <v>1.0611614766263424</v>
      </c>
      <c r="N317" s="10">
        <f t="shared" si="39"/>
        <v>2.5992897854448858</v>
      </c>
    </row>
    <row r="318" spans="3:14">
      <c r="C318" s="4">
        <f>Pressure!AB318*1000000</f>
        <v>4854920.1447160756</v>
      </c>
      <c r="D318" s="78">
        <f>Pressure!I318</f>
        <v>1.1621860174682886E-4</v>
      </c>
      <c r="E318" s="40">
        <f>Pressure!H318</f>
        <v>116.21860174682885</v>
      </c>
      <c r="F318" s="10">
        <f t="shared" si="34"/>
        <v>4.5</v>
      </c>
      <c r="G318" s="4">
        <f t="shared" si="33"/>
        <v>205741.3123278986</v>
      </c>
      <c r="H318" s="42">
        <f t="shared" si="35"/>
        <v>7.7679554925260952</v>
      </c>
      <c r="I318" s="10">
        <f t="shared" si="36"/>
        <v>1.191935380357082</v>
      </c>
      <c r="J318" s="4">
        <f t="shared" si="37"/>
        <v>672.52812025485184</v>
      </c>
      <c r="K318" s="4">
        <f t="shared" si="38"/>
        <v>151.1910706026824</v>
      </c>
      <c r="L318" s="42">
        <f>Pressure!Q318</f>
        <v>0.47861489090768511</v>
      </c>
      <c r="M318" s="10">
        <f t="shared" si="40"/>
        <v>1.0614709872895014</v>
      </c>
      <c r="N318" s="10">
        <f t="shared" si="39"/>
        <v>2.5992897854448858</v>
      </c>
    </row>
    <row r="319" spans="3:14">
      <c r="C319" s="4">
        <f>Pressure!AB319*1000000</f>
        <v>4856766.3144531474</v>
      </c>
      <c r="D319" s="78">
        <f>Pressure!I319</f>
        <v>1.1621860174682886E-4</v>
      </c>
      <c r="E319" s="40">
        <f>Pressure!H319</f>
        <v>116.21860174682885</v>
      </c>
      <c r="F319" s="10">
        <f t="shared" si="34"/>
        <v>4.5</v>
      </c>
      <c r="G319" s="4">
        <f t="shared" si="33"/>
        <v>205819.54912132942</v>
      </c>
      <c r="H319" s="42">
        <f t="shared" si="35"/>
        <v>7.7702613267701155</v>
      </c>
      <c r="I319" s="10">
        <f t="shared" si="36"/>
        <v>1.1919709661147189</v>
      </c>
      <c r="J319" s="4">
        <f t="shared" si="37"/>
        <v>672.80394729405464</v>
      </c>
      <c r="K319" s="4">
        <f t="shared" si="38"/>
        <v>151.25307928916294</v>
      </c>
      <c r="L319" s="42">
        <f>Pressure!Q319</f>
        <v>0.48019335359473153</v>
      </c>
      <c r="M319" s="10">
        <f t="shared" si="40"/>
        <v>1.0617782351564831</v>
      </c>
      <c r="N319" s="10">
        <f t="shared" si="39"/>
        <v>2.5992897854448858</v>
      </c>
    </row>
    <row r="320" spans="3:14">
      <c r="C320" s="4">
        <f>Pressure!AB320*1000000</f>
        <v>4858599.1041114125</v>
      </c>
      <c r="D320" s="78">
        <f>Pressure!I320</f>
        <v>1.1621860174682886E-4</v>
      </c>
      <c r="E320" s="40">
        <f>Pressure!H320</f>
        <v>116.21860174682885</v>
      </c>
      <c r="F320" s="10">
        <f t="shared" si="34"/>
        <v>4.5</v>
      </c>
      <c r="G320" s="4">
        <f t="shared" si="33"/>
        <v>205897.2188951408</v>
      </c>
      <c r="H320" s="42">
        <f t="shared" si="35"/>
        <v>7.772550295739669</v>
      </c>
      <c r="I320" s="10">
        <f t="shared" si="36"/>
        <v>1.1920062672148251</v>
      </c>
      <c r="J320" s="4">
        <f t="shared" si="37"/>
        <v>673.07777528222334</v>
      </c>
      <c r="K320" s="4">
        <f t="shared" si="38"/>
        <v>151.31463856890952</v>
      </c>
      <c r="L320" s="42">
        <f>Pressure!Q320</f>
        <v>0.48177162485369812</v>
      </c>
      <c r="M320" s="10">
        <f t="shared" si="40"/>
        <v>1.0620832203552928</v>
      </c>
      <c r="N320" s="10">
        <f t="shared" si="39"/>
        <v>2.5992897854448858</v>
      </c>
    </row>
    <row r="321" spans="3:14">
      <c r="C321" s="4">
        <f>Pressure!AB321*1000000</f>
        <v>4860418.5089843115</v>
      </c>
      <c r="D321" s="78">
        <f>Pressure!I321</f>
        <v>1.1621860174682886E-4</v>
      </c>
      <c r="E321" s="40">
        <f>Pressure!H321</f>
        <v>116.21860174682885</v>
      </c>
      <c r="F321" s="10">
        <f t="shared" si="34"/>
        <v>4.5</v>
      </c>
      <c r="G321" s="4">
        <f t="shared" si="33"/>
        <v>205974.32144987868</v>
      </c>
      <c r="H321" s="42">
        <f t="shared" si="35"/>
        <v>7.7748223969833754</v>
      </c>
      <c r="I321" s="10">
        <f t="shared" si="36"/>
        <v>1.1920412841804076</v>
      </c>
      <c r="J321" s="4">
        <f t="shared" si="37"/>
        <v>673.34960351617451</v>
      </c>
      <c r="K321" s="4">
        <f t="shared" si="38"/>
        <v>151.37574828383941</v>
      </c>
      <c r="L321" s="42">
        <f>Pressure!Q321</f>
        <v>0.48334970616687034</v>
      </c>
      <c r="M321" s="10">
        <f t="shared" si="40"/>
        <v>1.0623859430126026</v>
      </c>
      <c r="N321" s="10">
        <f t="shared" si="39"/>
        <v>2.5992897854448858</v>
      </c>
    </row>
    <row r="322" spans="3:14">
      <c r="C322" s="4">
        <f>Pressure!AB322*1000000</f>
        <v>4862224.5243996177</v>
      </c>
      <c r="D322" s="78">
        <f>Pressure!I322</f>
        <v>1.1621860174682886E-4</v>
      </c>
      <c r="E322" s="40">
        <f>Pressure!H322</f>
        <v>116.21860174682885</v>
      </c>
      <c r="F322" s="10">
        <f t="shared" si="34"/>
        <v>4.5</v>
      </c>
      <c r="G322" s="4">
        <f t="shared" si="33"/>
        <v>206050.85658754391</v>
      </c>
      <c r="H322" s="42">
        <f t="shared" si="35"/>
        <v>7.7770776280666274</v>
      </c>
      <c r="I322" s="10">
        <f t="shared" si="36"/>
        <v>1.1920760175297915</v>
      </c>
      <c r="J322" s="4">
        <f t="shared" si="37"/>
        <v>673.61943129785436</v>
      </c>
      <c r="K322" s="4">
        <f t="shared" si="38"/>
        <v>151.43640827702316</v>
      </c>
      <c r="L322" s="42">
        <f>Pressure!Q322</f>
        <v>0.48492759901486809</v>
      </c>
      <c r="M322" s="10">
        <f t="shared" si="40"/>
        <v>1.0626864032537462</v>
      </c>
      <c r="N322" s="10">
        <f t="shared" si="39"/>
        <v>2.5992897854448858</v>
      </c>
    </row>
    <row r="323" spans="3:14">
      <c r="C323" s="4">
        <f>Pressure!AB323*1000000</f>
        <v>4864017.1457191091</v>
      </c>
      <c r="D323" s="78">
        <f>Pressure!I323</f>
        <v>1.1621860174682886E-4</v>
      </c>
      <c r="E323" s="40">
        <f>Pressure!H323</f>
        <v>116.21860174682885</v>
      </c>
      <c r="F323" s="10">
        <f t="shared" si="34"/>
        <v>4.5</v>
      </c>
      <c r="G323" s="4">
        <f t="shared" si="33"/>
        <v>206126.82411157837</v>
      </c>
      <c r="H323" s="42">
        <f t="shared" si="35"/>
        <v>7.779315986571234</v>
      </c>
      <c r="I323" s="10">
        <f t="shared" si="36"/>
        <v>1.1921104677766314</v>
      </c>
      <c r="J323" s="4">
        <f t="shared" si="37"/>
        <v>673.88725793428853</v>
      </c>
      <c r="K323" s="4">
        <f t="shared" si="38"/>
        <v>151.4966183926731</v>
      </c>
      <c r="L323" s="42">
        <f>Pressure!Q323</f>
        <v>0.48650530487665999</v>
      </c>
      <c r="M323" s="10">
        <f t="shared" si="40"/>
        <v>1.0629846012026742</v>
      </c>
      <c r="N323" s="10">
        <f t="shared" si="39"/>
        <v>2.5992897854448858</v>
      </c>
    </row>
    <row r="324" spans="3:14">
      <c r="C324" s="4">
        <f>Pressure!AB324*1000000</f>
        <v>4865796.368338136</v>
      </c>
      <c r="D324" s="78">
        <f>Pressure!I324</f>
        <v>1.1621860174682886E-4</v>
      </c>
      <c r="E324" s="40">
        <f>Pressure!H324</f>
        <v>116.21860174682885</v>
      </c>
      <c r="F324" s="10">
        <f t="shared" si="34"/>
        <v>4.5</v>
      </c>
      <c r="G324" s="4">
        <f t="shared" si="33"/>
        <v>206202.22382684672</v>
      </c>
      <c r="H324" s="42">
        <f t="shared" si="35"/>
        <v>7.7815374700948619</v>
      </c>
      <c r="I324" s="10">
        <f t="shared" si="36"/>
        <v>1.1921446354299234</v>
      </c>
      <c r="J324" s="4">
        <f t="shared" si="37"/>
        <v>674.15308273751987</v>
      </c>
      <c r="K324" s="4">
        <f t="shared" si="38"/>
        <v>151.55637847612965</v>
      </c>
      <c r="L324" s="42">
        <f>Pressure!Q324</f>
        <v>0.48808282522957774</v>
      </c>
      <c r="M324" s="10">
        <f t="shared" si="40"/>
        <v>1.0632805369819771</v>
      </c>
      <c r="N324" s="10">
        <f t="shared" si="39"/>
        <v>2.5992897854448858</v>
      </c>
    </row>
    <row r="325" spans="3:14">
      <c r="C325" s="4">
        <f>Pressure!AB325*1000000</f>
        <v>4867562.1876872014</v>
      </c>
      <c r="D325" s="78">
        <f>Pressure!I325</f>
        <v>1.1621860174682886E-4</v>
      </c>
      <c r="E325" s="40">
        <f>Pressure!H325</f>
        <v>116.21860174682885</v>
      </c>
      <c r="F325" s="10">
        <f t="shared" si="34"/>
        <v>4.5</v>
      </c>
      <c r="G325" s="4">
        <f t="shared" si="33"/>
        <v>206277.05553970323</v>
      </c>
      <c r="H325" s="42">
        <f t="shared" si="35"/>
        <v>7.7837420762530369</v>
      </c>
      <c r="I325" s="10">
        <f t="shared" si="36"/>
        <v>1.1921785209940527</v>
      </c>
      <c r="J325" s="4">
        <f t="shared" si="37"/>
        <v>674.41690502484187</v>
      </c>
      <c r="K325" s="4">
        <f t="shared" si="38"/>
        <v>151.61568837391346</v>
      </c>
      <c r="L325" s="42">
        <f>Pressure!Q325</f>
        <v>0.48966016154933023</v>
      </c>
      <c r="M325" s="10">
        <f t="shared" si="40"/>
        <v>1.0635742107128701</v>
      </c>
      <c r="N325" s="10">
        <f t="shared" si="39"/>
        <v>2.5992897854448858</v>
      </c>
    </row>
    <row r="326" spans="3:14">
      <c r="C326" s="4">
        <f>Pressure!AB326*1000000</f>
        <v>4869314.5992296785</v>
      </c>
      <c r="D326" s="78">
        <f>Pressure!I326</f>
        <v>1.1621860174682886E-4</v>
      </c>
      <c r="E326" s="40">
        <f>Pressure!H326</f>
        <v>116.21860174682885</v>
      </c>
      <c r="F326" s="10">
        <f t="shared" si="34"/>
        <v>4.5</v>
      </c>
      <c r="G326" s="4">
        <f t="shared" si="33"/>
        <v>206351.31905789522</v>
      </c>
      <c r="H326" s="42">
        <f t="shared" si="35"/>
        <v>7.7859298026763213</v>
      </c>
      <c r="I326" s="10">
        <f t="shared" si="36"/>
        <v>1.1922121249687698</v>
      </c>
      <c r="J326" s="4">
        <f t="shared" si="37"/>
        <v>674.67872411846054</v>
      </c>
      <c r="K326" s="4">
        <f t="shared" si="38"/>
        <v>151.67454793364968</v>
      </c>
      <c r="L326" s="42">
        <f>Pressure!Q326</f>
        <v>0.4912373153100178</v>
      </c>
      <c r="M326" s="10">
        <f t="shared" si="40"/>
        <v>1.0638656225152587</v>
      </c>
      <c r="N326" s="10">
        <f t="shared" si="39"/>
        <v>2.5992897854448858</v>
      </c>
    </row>
    <row r="327" spans="3:14">
      <c r="C327" s="4">
        <f>Pressure!AB327*1000000</f>
        <v>4871053.5984633053</v>
      </c>
      <c r="D327" s="78">
        <f>Pressure!I327</f>
        <v>1.1621860174682886E-4</v>
      </c>
      <c r="E327" s="40">
        <f>Pressure!H327</f>
        <v>116.21860174682885</v>
      </c>
      <c r="F327" s="10">
        <f t="shared" si="34"/>
        <v>4.5</v>
      </c>
      <c r="G327" s="4">
        <f t="shared" si="33"/>
        <v>206425.01419062627</v>
      </c>
      <c r="H327" s="42">
        <f t="shared" si="35"/>
        <v>7.7881006470121772</v>
      </c>
      <c r="I327" s="10">
        <f t="shared" si="36"/>
        <v>1.1922454478492361</v>
      </c>
      <c r="J327" s="4">
        <f t="shared" si="37"/>
        <v>674.93853934571439</v>
      </c>
      <c r="K327" s="4">
        <f t="shared" si="38"/>
        <v>151.73295700411725</v>
      </c>
      <c r="L327" s="42">
        <f>Pressure!Q327</f>
        <v>0.49281428798414645</v>
      </c>
      <c r="M327" s="10">
        <f t="shared" si="40"/>
        <v>1.0641547725076463</v>
      </c>
      <c r="N327" s="10">
        <f t="shared" si="39"/>
        <v>2.5992897854448858</v>
      </c>
    </row>
    <row r="328" spans="3:14">
      <c r="C328" s="4">
        <f>Pressure!AB328*1000000</f>
        <v>4872779.1809202461</v>
      </c>
      <c r="D328" s="78">
        <f>Pressure!I328</f>
        <v>1.1621860174682886E-4</v>
      </c>
      <c r="E328" s="40">
        <f>Pressure!H328</f>
        <v>116.21860174682885</v>
      </c>
      <c r="F328" s="10">
        <f t="shared" si="34"/>
        <v>4.5</v>
      </c>
      <c r="G328" s="4">
        <f t="shared" si="33"/>
        <v>206498.14074855894</v>
      </c>
      <c r="H328" s="42">
        <f t="shared" si="35"/>
        <v>7.7902546069250782</v>
      </c>
      <c r="I328" s="10">
        <f t="shared" si="36"/>
        <v>1.1922784901260441</v>
      </c>
      <c r="J328" s="4">
        <f t="shared" si="37"/>
        <v>675.19635003908706</v>
      </c>
      <c r="K328" s="4">
        <f t="shared" si="38"/>
        <v>151.7909154352518</v>
      </c>
      <c r="L328" s="42">
        <f>Pressure!Q328</f>
        <v>0.49439108104264184</v>
      </c>
      <c r="M328" s="10">
        <f t="shared" si="40"/>
        <v>1.064441660807202</v>
      </c>
      <c r="N328" s="10">
        <f t="shared" si="39"/>
        <v>2.5992897854448858</v>
      </c>
    </row>
    <row r="329" spans="3:14">
      <c r="C329" s="4">
        <f>Pressure!AB329*1000000</f>
        <v>4874491.3421655772</v>
      </c>
      <c r="D329" s="78">
        <f>Pressure!I329</f>
        <v>1.1621860174682886E-4</v>
      </c>
      <c r="E329" s="40">
        <f>Pressure!H329</f>
        <v>116.21860174682885</v>
      </c>
      <c r="F329" s="10">
        <f t="shared" si="34"/>
        <v>4.5</v>
      </c>
      <c r="G329" s="4">
        <f t="shared" si="33"/>
        <v>206570.69854375045</v>
      </c>
      <c r="H329" s="42">
        <f t="shared" si="35"/>
        <v>7.7923916800946209</v>
      </c>
      <c r="I329" s="10">
        <f t="shared" si="36"/>
        <v>1.1923112522852062</v>
      </c>
      <c r="J329" s="4">
        <f t="shared" si="37"/>
        <v>675.45215553597825</v>
      </c>
      <c r="K329" s="4">
        <f t="shared" si="38"/>
        <v>151.84842307809413</v>
      </c>
      <c r="L329" s="42">
        <f>Pressure!Q329</f>
        <v>0.4959676959548634</v>
      </c>
      <c r="M329" s="10">
        <f t="shared" si="40"/>
        <v>1.0647262875297012</v>
      </c>
      <c r="N329" s="10">
        <f t="shared" si="39"/>
        <v>2.5992897854448858</v>
      </c>
    </row>
    <row r="330" spans="3:14">
      <c r="C330" s="4">
        <f>Pressure!AB330*1000000</f>
        <v>4876190.0777991861</v>
      </c>
      <c r="D330" s="78">
        <f>Pressure!I330</f>
        <v>1.1621860174682886E-4</v>
      </c>
      <c r="E330" s="40">
        <f>Pressure!H330</f>
        <v>116.21860174682885</v>
      </c>
      <c r="F330" s="10">
        <f t="shared" si="34"/>
        <v>4.5</v>
      </c>
      <c r="G330" s="4">
        <f t="shared" si="33"/>
        <v>206642.68738973327</v>
      </c>
      <c r="H330" s="42">
        <f t="shared" si="35"/>
        <v>7.7945118642178999</v>
      </c>
      <c r="I330" s="10">
        <f t="shared" si="36"/>
        <v>1.1923437348082082</v>
      </c>
      <c r="J330" s="4">
        <f t="shared" si="37"/>
        <v>675.70595517898914</v>
      </c>
      <c r="K330" s="4">
        <f t="shared" si="38"/>
        <v>151.90547978485435</v>
      </c>
      <c r="L330" s="42">
        <f>Pressure!Q330</f>
        <v>0.49754413418861843</v>
      </c>
      <c r="M330" s="10">
        <f t="shared" si="40"/>
        <v>1.0650086527896423</v>
      </c>
      <c r="N330" s="10">
        <f t="shared" si="39"/>
        <v>2.5992897854448858</v>
      </c>
    </row>
    <row r="331" spans="3:14">
      <c r="C331" s="4">
        <f>Pressure!AB331*1000000</f>
        <v>4877875.3834540211</v>
      </c>
      <c r="D331" s="78">
        <f>Pressure!I331</f>
        <v>1.1621860174682886E-4</v>
      </c>
      <c r="E331" s="40">
        <f>Pressure!H331</f>
        <v>116.21860174682885</v>
      </c>
      <c r="F331" s="10">
        <f t="shared" si="34"/>
        <v>4.5</v>
      </c>
      <c r="G331" s="4">
        <f t="shared" si="33"/>
        <v>206714.10710144092</v>
      </c>
      <c r="H331" s="42">
        <f t="shared" si="35"/>
        <v>7.7966151570073681</v>
      </c>
      <c r="I331" s="10">
        <f t="shared" si="36"/>
        <v>1.1923759381719943</v>
      </c>
      <c r="J331" s="4">
        <f t="shared" si="37"/>
        <v>675.9577483156603</v>
      </c>
      <c r="K331" s="4">
        <f t="shared" si="38"/>
        <v>151.96208540885308</v>
      </c>
      <c r="L331" s="42">
        <f>Pressure!Q331</f>
        <v>0.49912039721017598</v>
      </c>
      <c r="M331" s="10">
        <f t="shared" si="40"/>
        <v>1.0652887567000759</v>
      </c>
      <c r="N331" s="10">
        <f t="shared" si="39"/>
        <v>2.5992897854448858</v>
      </c>
    </row>
    <row r="332" spans="3:14">
      <c r="C332" s="4">
        <f>Pressure!AB332*1000000</f>
        <v>4879547.2547972668</v>
      </c>
      <c r="D332" s="78">
        <f>Pressure!I332</f>
        <v>1.1621860174682886E-4</v>
      </c>
      <c r="E332" s="40">
        <f>Pressure!H332</f>
        <v>116.21860174682885</v>
      </c>
      <c r="F332" s="10">
        <f t="shared" si="34"/>
        <v>4.5</v>
      </c>
      <c r="G332" s="4">
        <f t="shared" si="33"/>
        <v>206784.95749525784</v>
      </c>
      <c r="H332" s="42">
        <f t="shared" si="35"/>
        <v>7.7987015561922961</v>
      </c>
      <c r="I332" s="10">
        <f t="shared" si="36"/>
        <v>1.192407862849006</v>
      </c>
      <c r="J332" s="4">
        <f t="shared" si="37"/>
        <v>676.20753429864703</v>
      </c>
      <c r="K332" s="4">
        <f t="shared" si="38"/>
        <v>152.01823980456072</v>
      </c>
      <c r="L332" s="42">
        <f>Pressure!Q332</f>
        <v>0.500696486484281</v>
      </c>
      <c r="M332" s="10">
        <f t="shared" si="40"/>
        <v>1.0655665993727959</v>
      </c>
      <c r="N332" s="10">
        <f t="shared" si="39"/>
        <v>2.5992897854448858</v>
      </c>
    </row>
    <row r="333" spans="3:14">
      <c r="C333" s="4">
        <f>Pressure!AB333*1000000</f>
        <v>4881205.687529712</v>
      </c>
      <c r="D333" s="78">
        <f>Pressure!I333</f>
        <v>1.1621860174682886E-4</v>
      </c>
      <c r="E333" s="40">
        <f>Pressure!H333</f>
        <v>116.21860174682885</v>
      </c>
      <c r="F333" s="10">
        <f t="shared" si="34"/>
        <v>4.5</v>
      </c>
      <c r="G333" s="4">
        <f t="shared" si="33"/>
        <v>206855.23838899244</v>
      </c>
      <c r="H333" s="42">
        <f t="shared" si="35"/>
        <v>7.8007710595180102</v>
      </c>
      <c r="I333" s="10">
        <f t="shared" si="36"/>
        <v>1.1924395093071884</v>
      </c>
      <c r="J333" s="4">
        <f t="shared" si="37"/>
        <v>676.45531248562611</v>
      </c>
      <c r="K333" s="4">
        <f t="shared" si="38"/>
        <v>152.07394282757659</v>
      </c>
      <c r="L333" s="42">
        <f>Pressure!Q333</f>
        <v>0.50227240347416802</v>
      </c>
      <c r="M333" s="10">
        <f t="shared" si="40"/>
        <v>1.0658421809181369</v>
      </c>
      <c r="N333" s="10">
        <f t="shared" si="39"/>
        <v>2.5992897854448858</v>
      </c>
    </row>
    <row r="334" spans="3:14">
      <c r="C334" s="4">
        <f>Pressure!AB334*1000000</f>
        <v>4882850.6773860073</v>
      </c>
      <c r="D334" s="78">
        <f>Pressure!I334</f>
        <v>1.1621860174682886E-4</v>
      </c>
      <c r="E334" s="40">
        <f>Pressure!H334</f>
        <v>116.21860174682885</v>
      </c>
      <c r="F334" s="10">
        <f t="shared" si="34"/>
        <v>4.5</v>
      </c>
      <c r="G334" s="4">
        <f t="shared" si="33"/>
        <v>206924.94960188822</v>
      </c>
      <c r="H334" s="42">
        <f t="shared" si="35"/>
        <v>7.8028236647462172</v>
      </c>
      <c r="I334" s="10">
        <f t="shared" si="36"/>
        <v>1.1924708780100106</v>
      </c>
      <c r="J334" s="4">
        <f t="shared" si="37"/>
        <v>676.70108223933244</v>
      </c>
      <c r="K334" s="4">
        <f t="shared" si="38"/>
        <v>152.12919433463702</v>
      </c>
      <c r="L334" s="42">
        <f>Pressure!Q334</f>
        <v>0.5038481496415752</v>
      </c>
      <c r="M334" s="10">
        <f t="shared" si="40"/>
        <v>1.0661155014451908</v>
      </c>
      <c r="N334" s="10">
        <f t="shared" si="39"/>
        <v>2.5992897854448858</v>
      </c>
    </row>
    <row r="335" spans="3:14">
      <c r="C335" s="4">
        <f>Pressure!AB335*1000000</f>
        <v>4884482.220134154</v>
      </c>
      <c r="D335" s="78">
        <f>Pressure!I335</f>
        <v>1.1621860174682886E-4</v>
      </c>
      <c r="E335" s="40">
        <f>Pressure!H335</f>
        <v>116.21860174682885</v>
      </c>
      <c r="F335" s="10">
        <f t="shared" si="34"/>
        <v>4.5</v>
      </c>
      <c r="G335" s="4">
        <f t="shared" si="33"/>
        <v>206994.09095460194</v>
      </c>
      <c r="H335" s="42">
        <f t="shared" si="35"/>
        <v>7.8048593696543813</v>
      </c>
      <c r="I335" s="10">
        <f t="shared" si="36"/>
        <v>1.1925019694164745</v>
      </c>
      <c r="J335" s="4">
        <f t="shared" si="37"/>
        <v>676.94484292748427</v>
      </c>
      <c r="K335" s="4">
        <f t="shared" si="38"/>
        <v>152.18399418359883</v>
      </c>
      <c r="L335" s="42">
        <f>Pressure!Q335</f>
        <v>0.50542372644675826</v>
      </c>
      <c r="M335" s="10">
        <f t="shared" si="40"/>
        <v>1.0663865610616963</v>
      </c>
      <c r="N335" s="10">
        <f t="shared" si="39"/>
        <v>2.5992897854448858</v>
      </c>
    </row>
    <row r="336" spans="3:14">
      <c r="C336" s="4">
        <f>Pressure!AB336*1000000</f>
        <v>4886100.3115760125</v>
      </c>
      <c r="D336" s="78">
        <f>Pressure!I336</f>
        <v>1.1621860174682886E-4</v>
      </c>
      <c r="E336" s="40">
        <f>Pressure!H336</f>
        <v>116.21860174682885</v>
      </c>
      <c r="F336" s="10">
        <f t="shared" si="34"/>
        <v>4.5</v>
      </c>
      <c r="G336" s="4">
        <f t="shared" si="33"/>
        <v>207062.66226922529</v>
      </c>
      <c r="H336" s="42">
        <f t="shared" si="35"/>
        <v>7.8068781720363933</v>
      </c>
      <c r="I336" s="10">
        <f t="shared" si="36"/>
        <v>1.1925327839811395</v>
      </c>
      <c r="J336" s="4">
        <f t="shared" si="37"/>
        <v>677.18659392285849</v>
      </c>
      <c r="K336" s="4">
        <f t="shared" si="38"/>
        <v>152.23834223345588</v>
      </c>
      <c r="L336" s="42">
        <f>Pressure!Q336</f>
        <v>0.50699913534850394</v>
      </c>
      <c r="M336" s="10">
        <f t="shared" si="40"/>
        <v>1.066655359873848</v>
      </c>
      <c r="N336" s="10">
        <f t="shared" si="39"/>
        <v>2.5992897854448858</v>
      </c>
    </row>
    <row r="337" spans="3:14">
      <c r="C337" s="4">
        <f>Pressure!AB337*1000000</f>
        <v>4887704.9475469915</v>
      </c>
      <c r="D337" s="78">
        <f>Pressure!I337</f>
        <v>1.1621860174682886E-4</v>
      </c>
      <c r="E337" s="40">
        <f>Pressure!H337</f>
        <v>116.21860174682885</v>
      </c>
      <c r="F337" s="10">
        <f t="shared" si="34"/>
        <v>4.5</v>
      </c>
      <c r="G337" s="4">
        <f t="shared" si="33"/>
        <v>207130.66336927161</v>
      </c>
      <c r="H337" s="42">
        <f t="shared" si="35"/>
        <v>7.8088800697021634</v>
      </c>
      <c r="I337" s="10">
        <f t="shared" si="36"/>
        <v>1.1925633221541343</v>
      </c>
      <c r="J337" s="4">
        <f t="shared" si="37"/>
        <v>677.4263346032443</v>
      </c>
      <c r="K337" s="4">
        <f t="shared" si="38"/>
        <v>152.29223834432901</v>
      </c>
      <c r="L337" s="42">
        <f>Pressure!Q337</f>
        <v>0.50857437780414416</v>
      </c>
      <c r="M337" s="10">
        <f t="shared" si="40"/>
        <v>1.066921897986727</v>
      </c>
      <c r="N337" s="10">
        <f t="shared" si="39"/>
        <v>2.5992897854448858</v>
      </c>
    </row>
    <row r="338" spans="3:14">
      <c r="C338" s="4">
        <f>Pressure!AB338*1000000</f>
        <v>4889296.1239165617</v>
      </c>
      <c r="D338" s="78">
        <f>Pressure!I338</f>
        <v>1.1621860174682886E-4</v>
      </c>
      <c r="E338" s="40">
        <f>Pressure!H338</f>
        <v>116.21860174682885</v>
      </c>
      <c r="F338" s="10">
        <f t="shared" si="34"/>
        <v>4.5</v>
      </c>
      <c r="G338" s="4">
        <f t="shared" si="33"/>
        <v>207198.09407969777</v>
      </c>
      <c r="H338" s="42">
        <f t="shared" si="35"/>
        <v>7.8108650604783163</v>
      </c>
      <c r="I338" s="10">
        <f t="shared" si="36"/>
        <v>1.1925935843811823</v>
      </c>
      <c r="J338" s="4">
        <f t="shared" si="37"/>
        <v>677.66406435151964</v>
      </c>
      <c r="K338" s="4">
        <f t="shared" si="38"/>
        <v>152.34568237748294</v>
      </c>
      <c r="L338" s="42">
        <f>Pressure!Q338</f>
        <v>0.51014945526956956</v>
      </c>
      <c r="M338" s="10">
        <f t="shared" si="40"/>
        <v>1.0671861755039824</v>
      </c>
      <c r="N338" s="10">
        <f t="shared" si="39"/>
        <v>2.5992897854448858</v>
      </c>
    </row>
    <row r="339" spans="3:14">
      <c r="C339" s="4">
        <f>Pressure!AB339*1000000</f>
        <v>4890873.8365866821</v>
      </c>
      <c r="D339" s="78">
        <f>Pressure!I339</f>
        <v>1.1621860174682886E-4</v>
      </c>
      <c r="E339" s="40">
        <f>Pressure!H339</f>
        <v>116.21860174682885</v>
      </c>
      <c r="F339" s="10">
        <f t="shared" si="34"/>
        <v>4.5</v>
      </c>
      <c r="G339" s="4">
        <f t="shared" si="33"/>
        <v>207264.95422683741</v>
      </c>
      <c r="H339" s="42">
        <f t="shared" si="35"/>
        <v>7.8128331422061938</v>
      </c>
      <c r="I339" s="10">
        <f t="shared" si="36"/>
        <v>1.1926235711035884</v>
      </c>
      <c r="J339" s="4">
        <f t="shared" si="37"/>
        <v>677.89978255541678</v>
      </c>
      <c r="K339" s="4">
        <f t="shared" si="38"/>
        <v>152.39867419527377</v>
      </c>
      <c r="L339" s="42">
        <f>Pressure!Q339</f>
        <v>0.51172436919924325</v>
      </c>
      <c r="M339" s="10">
        <f t="shared" si="40"/>
        <v>1.0674481925278887</v>
      </c>
      <c r="N339" s="10">
        <f t="shared" si="39"/>
        <v>2.5992897854448858</v>
      </c>
    </row>
    <row r="340" spans="3:14">
      <c r="C340" s="4">
        <f>Pressure!AB340*1000000</f>
        <v>4892438.0814938312</v>
      </c>
      <c r="D340" s="78">
        <f>Pressure!I340</f>
        <v>1.1621860174682886E-4</v>
      </c>
      <c r="E340" s="40">
        <f>Pressure!H340</f>
        <v>116.21860174682885</v>
      </c>
      <c r="F340" s="10">
        <f t="shared" si="34"/>
        <v>4.5</v>
      </c>
      <c r="G340" s="4">
        <f t="shared" si="33"/>
        <v>207331.24363848704</v>
      </c>
      <c r="H340" s="42">
        <f t="shared" si="35"/>
        <v>7.8147843127444618</v>
      </c>
      <c r="I340" s="10">
        <f t="shared" si="36"/>
        <v>1.1926532827582925</v>
      </c>
      <c r="J340" s="4">
        <f t="shared" si="37"/>
        <v>678.13348860782514</v>
      </c>
      <c r="K340" s="4">
        <f t="shared" si="38"/>
        <v>152.45121366121694</v>
      </c>
      <c r="L340" s="42">
        <f>Pressure!Q340</f>
        <v>0.51329912104621445</v>
      </c>
      <c r="M340" s="10">
        <f t="shared" si="40"/>
        <v>1.0677079491593571</v>
      </c>
      <c r="N340" s="10">
        <f t="shared" si="39"/>
        <v>2.5992897854448858</v>
      </c>
    </row>
    <row r="341" spans="3:14">
      <c r="C341" s="4">
        <f>Pressure!AB341*1000000</f>
        <v>4893988.8546075514</v>
      </c>
      <c r="D341" s="78">
        <f>Pressure!I341</f>
        <v>1.1621860174682886E-4</v>
      </c>
      <c r="E341" s="40">
        <f>Pressure!H341</f>
        <v>116.21860174682885</v>
      </c>
      <c r="F341" s="10">
        <f t="shared" si="34"/>
        <v>4.5</v>
      </c>
      <c r="G341" s="4">
        <f t="shared" si="33"/>
        <v>207396.96214384428</v>
      </c>
      <c r="H341" s="42">
        <f t="shared" si="35"/>
        <v>7.8167185699672457</v>
      </c>
      <c r="I341" s="10">
        <f t="shared" si="36"/>
        <v>1.1926827197778587</v>
      </c>
      <c r="J341" s="4">
        <f t="shared" si="37"/>
        <v>678.36518190657387</v>
      </c>
      <c r="K341" s="4">
        <f t="shared" si="38"/>
        <v>152.50330063993837</v>
      </c>
      <c r="L341" s="42">
        <f>Pressure!Q341</f>
        <v>0.51487371226213219</v>
      </c>
      <c r="M341" s="10">
        <f t="shared" si="40"/>
        <v>1.0679654454980341</v>
      </c>
      <c r="N341" s="10">
        <f t="shared" si="39"/>
        <v>2.5992897854448858</v>
      </c>
    </row>
    <row r="342" spans="3:14">
      <c r="C342" s="4">
        <f>Pressure!AB342*1000000</f>
        <v>4895526.1519309897</v>
      </c>
      <c r="D342" s="78">
        <f>Pressure!I342</f>
        <v>1.1621860174682886E-4</v>
      </c>
      <c r="E342" s="40">
        <f>Pressure!H342</f>
        <v>116.21860174682885</v>
      </c>
      <c r="F342" s="10">
        <f t="shared" si="34"/>
        <v>4.5</v>
      </c>
      <c r="G342" s="4">
        <f t="shared" si="33"/>
        <v>207462.10957353099</v>
      </c>
      <c r="H342" s="42">
        <f t="shared" si="35"/>
        <v>7.8186359117648641</v>
      </c>
      <c r="I342" s="10">
        <f t="shared" si="36"/>
        <v>1.1927118825905008</v>
      </c>
      <c r="J342" s="4">
        <f t="shared" si="37"/>
        <v>678.59486185451328</v>
      </c>
      <c r="K342" s="4">
        <f t="shared" si="38"/>
        <v>152.55493499719287</v>
      </c>
      <c r="L342" s="42">
        <f>Pressure!Q342</f>
        <v>0.51644814429725894</v>
      </c>
      <c r="M342" s="10">
        <f t="shared" si="40"/>
        <v>1.0682206816422255</v>
      </c>
      <c r="N342" s="10">
        <f t="shared" si="39"/>
        <v>2.5992897854448858</v>
      </c>
    </row>
    <row r="343" spans="3:14">
      <c r="C343" s="4">
        <f>Pressure!AB343*1000000</f>
        <v>4897049.9695002297</v>
      </c>
      <c r="D343" s="78">
        <f>Pressure!I343</f>
        <v>1.1621860174682886E-4</v>
      </c>
      <c r="E343" s="40">
        <f>Pressure!H343</f>
        <v>116.21860174682885</v>
      </c>
      <c r="F343" s="10">
        <f t="shared" si="34"/>
        <v>4.5</v>
      </c>
      <c r="G343" s="4">
        <f t="shared" si="33"/>
        <v>207526.68575956463</v>
      </c>
      <c r="H343" s="42">
        <f t="shared" si="35"/>
        <v>7.8205363360429869</v>
      </c>
      <c r="I343" s="10">
        <f t="shared" si="36"/>
        <v>1.1927407716200848</v>
      </c>
      <c r="J343" s="4">
        <f t="shared" si="37"/>
        <v>678.82252785941432</v>
      </c>
      <c r="K343" s="4">
        <f t="shared" si="38"/>
        <v>152.60611659984136</v>
      </c>
      <c r="L343" s="42">
        <f>Pressure!Q343</f>
        <v>0.51802241860048415</v>
      </c>
      <c r="M343" s="10">
        <f t="shared" si="40"/>
        <v>1.0684736576888378</v>
      </c>
      <c r="N343" s="10">
        <f t="shared" si="39"/>
        <v>2.5992897854448858</v>
      </c>
    </row>
    <row r="344" spans="3:14">
      <c r="C344" s="4">
        <f>Pressure!AB344*1000000</f>
        <v>4898560.3033853453</v>
      </c>
      <c r="D344" s="78">
        <f>Pressure!I344</f>
        <v>1.1621860174682886E-4</v>
      </c>
      <c r="E344" s="40">
        <f>Pressure!H344</f>
        <v>116.21860174682885</v>
      </c>
      <c r="F344" s="10">
        <f t="shared" si="34"/>
        <v>4.5</v>
      </c>
      <c r="G344" s="4">
        <f t="shared" si="33"/>
        <v>207590.69053540326</v>
      </c>
      <c r="H344" s="42">
        <f t="shared" si="35"/>
        <v>7.8224198407239705</v>
      </c>
      <c r="I344" s="10">
        <f t="shared" si="36"/>
        <v>1.1927693872861649</v>
      </c>
      <c r="J344" s="4">
        <f t="shared" si="37"/>
        <v>679.04817933412642</v>
      </c>
      <c r="K344" s="4">
        <f t="shared" si="38"/>
        <v>152.65684531588653</v>
      </c>
      <c r="L344" s="42">
        <f>Pressure!Q344</f>
        <v>0.51959653661933758</v>
      </c>
      <c r="M344" s="10">
        <f t="shared" si="40"/>
        <v>1.0687243737333025</v>
      </c>
      <c r="N344" s="10">
        <f t="shared" si="39"/>
        <v>2.5992897854448858</v>
      </c>
    </row>
    <row r="345" spans="3:14">
      <c r="C345" s="4">
        <f>Pressure!AB345*1000000</f>
        <v>4900057.1496895961</v>
      </c>
      <c r="D345" s="78">
        <f>Pressure!I345</f>
        <v>1.1621860174682886E-4</v>
      </c>
      <c r="E345" s="40">
        <f>Pressure!H345</f>
        <v>116.21860174682885</v>
      </c>
      <c r="F345" s="10">
        <f t="shared" si="34"/>
        <v>4.5</v>
      </c>
      <c r="G345" s="4">
        <f t="shared" si="33"/>
        <v>207654.12373591118</v>
      </c>
      <c r="H345" s="42">
        <f t="shared" si="35"/>
        <v>7.8242864237458685</v>
      </c>
      <c r="I345" s="10">
        <f t="shared" si="36"/>
        <v>1.192797730003982</v>
      </c>
      <c r="J345" s="4">
        <f t="shared" si="37"/>
        <v>679.27181569645666</v>
      </c>
      <c r="K345" s="4">
        <f t="shared" si="38"/>
        <v>152.70712101444553</v>
      </c>
      <c r="L345" s="42">
        <f>Pressure!Q345</f>
        <v>0.52117049980000307</v>
      </c>
      <c r="M345" s="10">
        <f t="shared" si="40"/>
        <v>1.0689728298699372</v>
      </c>
      <c r="N345" s="10">
        <f t="shared" si="39"/>
        <v>2.5992897854448858</v>
      </c>
    </row>
    <row r="346" spans="3:14">
      <c r="C346" s="4">
        <f>Pressure!AB346*1000000</f>
        <v>4901540.5045494726</v>
      </c>
      <c r="D346" s="78">
        <f>Pressure!I346</f>
        <v>1.1621860174682886E-4</v>
      </c>
      <c r="E346" s="40">
        <f>Pressure!H346</f>
        <v>116.21860174682885</v>
      </c>
      <c r="F346" s="10">
        <f t="shared" si="34"/>
        <v>4.5</v>
      </c>
      <c r="G346" s="4">
        <f t="shared" si="33"/>
        <v>207716.98519736101</v>
      </c>
      <c r="H346" s="42">
        <f t="shared" si="35"/>
        <v>7.8261360830624938</v>
      </c>
      <c r="I346" s="10">
        <f t="shared" si="36"/>
        <v>1.1928258001844807</v>
      </c>
      <c r="J346" s="4">
        <f t="shared" si="37"/>
        <v>679.4934363691774</v>
      </c>
      <c r="K346" s="4">
        <f t="shared" si="38"/>
        <v>152.75694356575187</v>
      </c>
      <c r="L346" s="42">
        <f>Pressure!Q346</f>
        <v>0.52274430958733209</v>
      </c>
      <c r="M346" s="10">
        <f t="shared" si="40"/>
        <v>1.0692190261917367</v>
      </c>
      <c r="N346" s="10">
        <f t="shared" si="39"/>
        <v>2.5992897854448858</v>
      </c>
    </row>
    <row r="347" spans="3:14">
      <c r="C347" s="4">
        <f>Pressure!AB347*1000000</f>
        <v>4903010.364134741</v>
      </c>
      <c r="D347" s="78">
        <f>Pressure!I347</f>
        <v>1.1621860174682886E-4</v>
      </c>
      <c r="E347" s="40">
        <f>Pressure!H347</f>
        <v>116.21860174682885</v>
      </c>
      <c r="F347" s="10">
        <f t="shared" si="34"/>
        <v>4.5</v>
      </c>
      <c r="G347" s="4">
        <f t="shared" si="33"/>
        <v>207779.27475743543</v>
      </c>
      <c r="H347" s="42">
        <f t="shared" si="35"/>
        <v>7.8279688166434953</v>
      </c>
      <c r="I347" s="10">
        <f t="shared" si="36"/>
        <v>1.1928535982343242</v>
      </c>
      <c r="J347" s="4">
        <f t="shared" si="37"/>
        <v>679.71304078003232</v>
      </c>
      <c r="K347" s="4">
        <f t="shared" si="38"/>
        <v>152.80631284115648</v>
      </c>
      <c r="L347" s="42">
        <f>Pressure!Q347</f>
        <v>0.5243179674248567</v>
      </c>
      <c r="M347" s="10">
        <f t="shared" si="40"/>
        <v>1.0694629627900352</v>
      </c>
      <c r="N347" s="10">
        <f t="shared" si="39"/>
        <v>2.5992897854448858</v>
      </c>
    </row>
    <row r="348" spans="3:14">
      <c r="C348" s="4">
        <f>Pressure!AB348*1000000</f>
        <v>4904466.7246484868</v>
      </c>
      <c r="D348" s="78">
        <f>Pressure!I348</f>
        <v>1.1621860174682886E-4</v>
      </c>
      <c r="E348" s="40">
        <f>Pressure!H348</f>
        <v>116.21860174682885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207840.99225522924</v>
      </c>
      <c r="H348" s="42">
        <f t="shared" si="35"/>
        <v>7.8297846224744134</v>
      </c>
      <c r="I348" s="10">
        <f t="shared" si="36"/>
        <v>1.1928811245559108</v>
      </c>
      <c r="J348" s="4">
        <f t="shared" si="37"/>
        <v>679.93062836174374</v>
      </c>
      <c r="K348" s="4">
        <f t="shared" si="38"/>
        <v>152.85522871312975</v>
      </c>
      <c r="L348" s="42">
        <f>Pressure!Q348</f>
        <v>0.52589147475480347</v>
      </c>
      <c r="M348" s="10">
        <f t="shared" si="40"/>
        <v>1.0697046397551502</v>
      </c>
      <c r="N348" s="10">
        <f t="shared" si="39"/>
        <v>2.5992897854448858</v>
      </c>
    </row>
    <row r="349" spans="3:14">
      <c r="C349" s="4">
        <f>Pressure!AB349*1000000</f>
        <v>4905909.5823271172</v>
      </c>
      <c r="D349" s="78">
        <f>Pressure!I349</f>
        <v>1.1621860174682886E-4</v>
      </c>
      <c r="E349" s="40">
        <f>Pressure!H349</f>
        <v>116.21860174682885</v>
      </c>
      <c r="F349" s="10">
        <f t="shared" ref="F349:F412" si="42">aexit/E349</f>
        <v>4.5</v>
      </c>
      <c r="G349" s="4">
        <f t="shared" si="41"/>
        <v>207902.13753124923</v>
      </c>
      <c r="H349" s="42">
        <f t="shared" ref="H349:H412" si="43">1/(((k+1)/2)^(1/(k-1))*(patm*1000000/C349)^(1/k)*SQRT((k+1)/(k-1)*(1-(patm*1000000/C349)^((k-1)/k))))</f>
        <v>7.8315834985567134</v>
      </c>
      <c r="I349" s="10">
        <f t="shared" ref="I349:I412" si="44">etanoz*SQRT(2*k^2/(k-1)*(2/(k+1))^((k+1)/(k-1))*(1-(G349/C349)^((k-1)/k)))+(G349-patm*1000000)/C349*(aexit/E349)</f>
        <v>1.192908379547386</v>
      </c>
      <c r="J349" s="4">
        <f t="shared" ref="J349:J412" si="45">I349*D349*C349</f>
        <v>680.14619855201158</v>
      </c>
      <c r="K349" s="4">
        <f t="shared" ref="K349:K412" si="46">J349/4.4482</f>
        <v>152.90369105526091</v>
      </c>
      <c r="L349" s="42">
        <f>Pressure!Q349</f>
        <v>0.52746483301810654</v>
      </c>
      <c r="M349" s="10">
        <f t="shared" si="40"/>
        <v>1.0699440571758885</v>
      </c>
      <c r="N349" s="10">
        <f t="shared" si="39"/>
        <v>2.5992897854448858</v>
      </c>
    </row>
    <row r="350" spans="3:14">
      <c r="C350" s="4">
        <f>Pressure!AB350*1000000</f>
        <v>4907338.9334403127</v>
      </c>
      <c r="D350" s="78">
        <f>Pressure!I350</f>
        <v>1.1621860174682886E-4</v>
      </c>
      <c r="E350" s="40">
        <f>Pressure!H350</f>
        <v>116.21860174682885</v>
      </c>
      <c r="F350" s="10">
        <f t="shared" si="42"/>
        <v>4.5</v>
      </c>
      <c r="G350" s="4">
        <f t="shared" si="41"/>
        <v>207962.71042741238</v>
      </c>
      <c r="H350" s="42">
        <f t="shared" si="43"/>
        <v>7.8333654429077253</v>
      </c>
      <c r="I350" s="10">
        <f t="shared" si="44"/>
        <v>1.1929353636026594</v>
      </c>
      <c r="J350" s="4">
        <f t="shared" si="45"/>
        <v>680.35975079350771</v>
      </c>
      <c r="K350" s="4">
        <f t="shared" si="46"/>
        <v>152.95169974225703</v>
      </c>
      <c r="L350" s="42">
        <f>Pressure!Q350</f>
        <v>0.5290380436544212</v>
      </c>
      <c r="M350" s="10">
        <f t="shared" si="40"/>
        <v>1.0701812151398717</v>
      </c>
      <c r="N350" s="10">
        <f t="shared" ref="N350:N413" si="47">N349-1/834*(me-mef)</f>
        <v>2.5992897854448858</v>
      </c>
    </row>
    <row r="351" spans="3:14">
      <c r="C351" s="4">
        <f>Pressure!AB351*1000000</f>
        <v>4908754.7742903838</v>
      </c>
      <c r="D351" s="78">
        <f>Pressure!I351</f>
        <v>1.1621860174682886E-4</v>
      </c>
      <c r="E351" s="40">
        <f>Pressure!H351</f>
        <v>116.21860174682885</v>
      </c>
      <c r="F351" s="10">
        <f t="shared" si="42"/>
        <v>4.5</v>
      </c>
      <c r="G351" s="4">
        <f t="shared" si="41"/>
        <v>208022.71078701832</v>
      </c>
      <c r="H351" s="42">
        <f t="shared" si="43"/>
        <v>7.835130453559854</v>
      </c>
      <c r="I351" s="10">
        <f t="shared" si="44"/>
        <v>1.1929620771114025</v>
      </c>
      <c r="J351" s="4">
        <f t="shared" si="45"/>
        <v>680.57128453377823</v>
      </c>
      <c r="K351" s="4">
        <f t="shared" si="46"/>
        <v>152.99925464992091</v>
      </c>
      <c r="L351" s="42">
        <f>Pressure!Q351</f>
        <v>0.53061110810213696</v>
      </c>
      <c r="M351" s="10">
        <f t="shared" si="40"/>
        <v>1.0704161137331814</v>
      </c>
      <c r="N351" s="10">
        <f t="shared" si="47"/>
        <v>2.5992897854448858</v>
      </c>
    </row>
    <row r="352" spans="3:14">
      <c r="C352" s="4">
        <f>Pressure!AB352*1000000</f>
        <v>4910157.1012134533</v>
      </c>
      <c r="D352" s="78">
        <f>Pressure!I352</f>
        <v>1.1621860174682886E-4</v>
      </c>
      <c r="E352" s="40">
        <f>Pressure!H352</f>
        <v>116.21860174682885</v>
      </c>
      <c r="F352" s="10">
        <f t="shared" si="42"/>
        <v>4.5</v>
      </c>
      <c r="G352" s="4">
        <f t="shared" si="41"/>
        <v>208082.13845479966</v>
      </c>
      <c r="H352" s="42">
        <f t="shared" si="43"/>
        <v>7.8368785285620612</v>
      </c>
      <c r="I352" s="10">
        <f t="shared" si="44"/>
        <v>1.1929885204590887</v>
      </c>
      <c r="J352" s="4">
        <f t="shared" si="45"/>
        <v>680.78079922542179</v>
      </c>
      <c r="K352" s="4">
        <f t="shared" si="46"/>
        <v>153.04635565519126</v>
      </c>
      <c r="L352" s="42">
        <f>Pressure!Q352</f>
        <v>0.53218402779839102</v>
      </c>
      <c r="M352" s="10">
        <f t="shared" si="40"/>
        <v>1.0706487530406765</v>
      </c>
      <c r="N352" s="10">
        <f t="shared" si="47"/>
        <v>2.5992897854448858</v>
      </c>
    </row>
    <row r="353" spans="3:14">
      <c r="C353" s="4">
        <f>Pressure!AB353*1000000</f>
        <v>4911545.9105785424</v>
      </c>
      <c r="D353" s="78">
        <f>Pressure!I353</f>
        <v>1.1621860174682886E-4</v>
      </c>
      <c r="E353" s="40">
        <f>Pressure!H353</f>
        <v>116.21860174682885</v>
      </c>
      <c r="F353" s="10">
        <f t="shared" si="42"/>
        <v>4.5</v>
      </c>
      <c r="G353" s="4">
        <f t="shared" si="41"/>
        <v>208140.99327688312</v>
      </c>
      <c r="H353" s="42">
        <f t="shared" si="43"/>
        <v>7.8386096659787636</v>
      </c>
      <c r="I353" s="10">
        <f t="shared" si="44"/>
        <v>1.193014694026987</v>
      </c>
      <c r="J353" s="4">
        <f t="shared" si="45"/>
        <v>680.98829432595187</v>
      </c>
      <c r="K353" s="4">
        <f t="shared" si="46"/>
        <v>153.09300263611166</v>
      </c>
      <c r="L353" s="42">
        <f>Pressure!Q353</f>
        <v>0.53375680417908133</v>
      </c>
      <c r="M353" s="10">
        <f t="shared" si="40"/>
        <v>1.0708791331458274</v>
      </c>
      <c r="N353" s="10">
        <f t="shared" si="47"/>
        <v>2.5992897854448858</v>
      </c>
    </row>
    <row r="354" spans="3:14">
      <c r="C354" s="4">
        <f>Pressure!AB354*1000000</f>
        <v>4912921.1987878419</v>
      </c>
      <c r="D354" s="78">
        <f>Pressure!I354</f>
        <v>1.1621860174682886E-4</v>
      </c>
      <c r="E354" s="40">
        <f>Pressure!H354</f>
        <v>116.21860174682885</v>
      </c>
      <c r="F354" s="10">
        <f t="shared" si="42"/>
        <v>4.5</v>
      </c>
      <c r="G354" s="4">
        <f t="shared" si="41"/>
        <v>208199.27510080114</v>
      </c>
      <c r="H354" s="42">
        <f t="shared" si="43"/>
        <v>7.8403238638901458</v>
      </c>
      <c r="I354" s="10">
        <f t="shared" si="44"/>
        <v>1.193040598192183</v>
      </c>
      <c r="J354" s="4">
        <f t="shared" si="45"/>
        <v>681.19376929783789</v>
      </c>
      <c r="K354" s="4">
        <f t="shared" si="46"/>
        <v>153.13919547183983</v>
      </c>
      <c r="L354" s="42">
        <f>Pressure!Q354</f>
        <v>0.53532943867888005</v>
      </c>
      <c r="M354" s="10">
        <f t="shared" si="40"/>
        <v>1.0711072541308932</v>
      </c>
      <c r="N354" s="10">
        <f t="shared" si="47"/>
        <v>2.5992897854448858</v>
      </c>
    </row>
    <row r="355" spans="3:14">
      <c r="C355" s="4">
        <f>Pressure!AB355*1000000</f>
        <v>4914282.9622761887</v>
      </c>
      <c r="D355" s="78">
        <f>Pressure!I355</f>
        <v>1.1621860174682886E-4</v>
      </c>
      <c r="E355" s="40">
        <f>Pressure!H355</f>
        <v>116.21860174682885</v>
      </c>
      <c r="F355" s="10">
        <f t="shared" si="42"/>
        <v>4.5</v>
      </c>
      <c r="G355" s="4">
        <f t="shared" si="41"/>
        <v>208256.98377546956</v>
      </c>
      <c r="H355" s="42">
        <f t="shared" si="43"/>
        <v>7.8420211203915393</v>
      </c>
      <c r="I355" s="10">
        <f t="shared" si="44"/>
        <v>1.1930662333275801</v>
      </c>
      <c r="J355" s="4">
        <f t="shared" si="45"/>
        <v>681.39722360842609</v>
      </c>
      <c r="K355" s="4">
        <f t="shared" si="46"/>
        <v>153.18493404262986</v>
      </c>
      <c r="L355" s="42">
        <f>Pressure!Q355</f>
        <v>0.53690193273124653</v>
      </c>
      <c r="M355" s="10">
        <f t="shared" si="40"/>
        <v>1.0713331160766184</v>
      </c>
      <c r="N355" s="10">
        <f t="shared" si="47"/>
        <v>2.5992897854448858</v>
      </c>
    </row>
    <row r="356" spans="3:14">
      <c r="C356" s="4">
        <f>Pressure!AB356*1000000</f>
        <v>4915631.1975118741</v>
      </c>
      <c r="D356" s="78">
        <f>Pressure!I356</f>
        <v>1.1621860174682886E-4</v>
      </c>
      <c r="E356" s="40">
        <f>Pressure!H356</f>
        <v>116.21860174682885</v>
      </c>
      <c r="F356" s="10">
        <f t="shared" si="42"/>
        <v>4.5</v>
      </c>
      <c r="G356" s="4">
        <f t="shared" si="41"/>
        <v>208314.11915122205</v>
      </c>
      <c r="H356" s="42">
        <f t="shared" si="43"/>
        <v>7.8437014335944495</v>
      </c>
      <c r="I356" s="10">
        <f t="shared" si="44"/>
        <v>1.1930915998019302</v>
      </c>
      <c r="J356" s="4">
        <f t="shared" si="45"/>
        <v>681.59865673006175</v>
      </c>
      <c r="K356" s="4">
        <f t="shared" si="46"/>
        <v>153.23021822985967</v>
      </c>
      <c r="L356" s="42">
        <f>Pressure!Q356</f>
        <v>0.53847428776844064</v>
      </c>
      <c r="M356" s="10">
        <f t="shared" si="40"/>
        <v>1.0715567190625186</v>
      </c>
      <c r="N356" s="10">
        <f t="shared" si="47"/>
        <v>2.5992897854448858</v>
      </c>
    </row>
    <row r="357" spans="3:14">
      <c r="C357" s="4">
        <f>Pressure!AB357*1000000</f>
        <v>4916965.9009963833</v>
      </c>
      <c r="D357" s="78">
        <f>Pressure!I357</f>
        <v>1.1621860174682886E-4</v>
      </c>
      <c r="E357" s="40">
        <f>Pressure!H357</f>
        <v>116.21860174682885</v>
      </c>
      <c r="F357" s="10">
        <f t="shared" si="42"/>
        <v>4.5</v>
      </c>
      <c r="G357" s="4">
        <f t="shared" si="41"/>
        <v>208370.68107979884</v>
      </c>
      <c r="H357" s="42">
        <f t="shared" si="43"/>
        <v>7.8453648016262223</v>
      </c>
      <c r="I357" s="10">
        <f t="shared" si="44"/>
        <v>1.1931166979798407</v>
      </c>
      <c r="J357" s="4">
        <f t="shared" si="45"/>
        <v>681.79806814004917</v>
      </c>
      <c r="K357" s="4">
        <f t="shared" si="46"/>
        <v>153.27504791602203</v>
      </c>
      <c r="L357" s="42">
        <f>Pressure!Q357</f>
        <v>0.54004650522153574</v>
      </c>
      <c r="M357" s="10">
        <f t="shared" si="40"/>
        <v>1.071778063166746</v>
      </c>
      <c r="N357" s="10">
        <f t="shared" si="47"/>
        <v>2.5992897854448858</v>
      </c>
    </row>
    <row r="358" spans="3:14">
      <c r="C358" s="4">
        <f>Pressure!AB358*1000000</f>
        <v>4918287.0692634722</v>
      </c>
      <c r="D358" s="78">
        <f>Pressure!I358</f>
        <v>1.1621860174682886E-4</v>
      </c>
      <c r="E358" s="40">
        <f>Pressure!H358</f>
        <v>116.21860174682885</v>
      </c>
      <c r="F358" s="10">
        <f t="shared" si="42"/>
        <v>4.5</v>
      </c>
      <c r="G358" s="4">
        <f t="shared" si="41"/>
        <v>208426.66941430786</v>
      </c>
      <c r="H358" s="42">
        <f t="shared" si="43"/>
        <v>7.8470112226289181</v>
      </c>
      <c r="I358" s="10">
        <f t="shared" si="44"/>
        <v>1.1931415282217699</v>
      </c>
      <c r="J358" s="4">
        <f t="shared" si="45"/>
        <v>681.99545732051411</v>
      </c>
      <c r="K358" s="4">
        <f t="shared" si="46"/>
        <v>153.3194229846936</v>
      </c>
      <c r="L358" s="42">
        <f>Pressure!Q358</f>
        <v>0.54161858652043193</v>
      </c>
      <c r="M358" s="10">
        <f t="shared" si="40"/>
        <v>1.071997148466127</v>
      </c>
      <c r="N358" s="10">
        <f t="shared" si="47"/>
        <v>2.5992897854448858</v>
      </c>
    </row>
    <row r="359" spans="3:14">
      <c r="C359" s="4">
        <f>Pressure!AB359*1000000</f>
        <v>4919594.698880503</v>
      </c>
      <c r="D359" s="78">
        <f>Pressure!I359</f>
        <v>1.1621860174682886E-4</v>
      </c>
      <c r="E359" s="40">
        <f>Pressure!H359</f>
        <v>116.21860174682885</v>
      </c>
      <c r="F359" s="10">
        <f t="shared" si="42"/>
        <v>4.5</v>
      </c>
      <c r="G359" s="4">
        <f t="shared" si="41"/>
        <v>208482.08400928107</v>
      </c>
      <c r="H359" s="42">
        <f t="shared" si="43"/>
        <v>7.8486406947609959</v>
      </c>
      <c r="I359" s="10">
        <f t="shared" si="44"/>
        <v>1.193166090884066</v>
      </c>
      <c r="J359" s="4">
        <f t="shared" si="45"/>
        <v>682.19082375860296</v>
      </c>
      <c r="K359" s="4">
        <f t="shared" si="46"/>
        <v>153.36334332057979</v>
      </c>
      <c r="L359" s="42">
        <f>Pressure!Q359</f>
        <v>0.54319053309386911</v>
      </c>
      <c r="M359" s="10">
        <f t="shared" si="40"/>
        <v>1.0722139750361621</v>
      </c>
      <c r="N359" s="10">
        <f t="shared" si="47"/>
        <v>2.5992897854448858</v>
      </c>
    </row>
    <row r="360" spans="3:14">
      <c r="C360" s="4">
        <f>Pressure!AB360*1000000</f>
        <v>4920888.7864475222</v>
      </c>
      <c r="D360" s="78">
        <f>Pressure!I360</f>
        <v>1.1621860174682886E-4</v>
      </c>
      <c r="E360" s="40">
        <f>Pressure!H360</f>
        <v>116.21860174682885</v>
      </c>
      <c r="F360" s="10">
        <f t="shared" si="42"/>
        <v>4.5</v>
      </c>
      <c r="G360" s="4">
        <f t="shared" si="41"/>
        <v>208536.92472063561</v>
      </c>
      <c r="H360" s="42">
        <f t="shared" si="43"/>
        <v>7.8502532161961458</v>
      </c>
      <c r="I360" s="10">
        <f t="shared" si="44"/>
        <v>1.1931903863189612</v>
      </c>
      <c r="J360" s="4">
        <f t="shared" si="45"/>
        <v>682.38416694634577</v>
      </c>
      <c r="K360" s="4">
        <f t="shared" si="46"/>
        <v>153.40680880948378</v>
      </c>
      <c r="L360" s="42">
        <f>Pressure!Q360</f>
        <v>0.54476234636943988</v>
      </c>
      <c r="M360" s="10">
        <f t="shared" ref="M360:M423" si="48">(J360+J359)/2*(L360-L359)</f>
        <v>1.0724285429509464</v>
      </c>
      <c r="N360" s="10">
        <f t="shared" si="47"/>
        <v>2.5992897854448858</v>
      </c>
    </row>
    <row r="361" spans="3:14">
      <c r="C361" s="4">
        <f>Pressure!AB361*1000000</f>
        <v>4922169.3285974925</v>
      </c>
      <c r="D361" s="78">
        <f>Pressure!I361</f>
        <v>1.1621860174682886E-4</v>
      </c>
      <c r="E361" s="40">
        <f>Pressure!H361</f>
        <v>116.21860174682885</v>
      </c>
      <c r="F361" s="10">
        <f t="shared" si="42"/>
        <v>4.5</v>
      </c>
      <c r="G361" s="4">
        <f t="shared" si="41"/>
        <v>208591.19140568352</v>
      </c>
      <c r="H361" s="42">
        <f t="shared" si="43"/>
        <v>7.8518487851236145</v>
      </c>
      <c r="I361" s="10">
        <f t="shared" si="44"/>
        <v>1.1932144148745896</v>
      </c>
      <c r="J361" s="4">
        <f t="shared" si="45"/>
        <v>682.57548638069022</v>
      </c>
      <c r="K361" s="4">
        <f t="shared" si="46"/>
        <v>153.44981933831443</v>
      </c>
      <c r="L361" s="42">
        <f>Pressure!Q361</f>
        <v>0.54633402777360274</v>
      </c>
      <c r="M361" s="10">
        <f t="shared" si="48"/>
        <v>1.0726408522833442</v>
      </c>
      <c r="N361" s="10">
        <f t="shared" si="47"/>
        <v>2.5992897854448858</v>
      </c>
    </row>
    <row r="362" spans="3:14">
      <c r="C362" s="4">
        <f>Pressure!AB362*1000000</f>
        <v>4923436.3219961757</v>
      </c>
      <c r="D362" s="78">
        <f>Pressure!I362</f>
        <v>1.1621860174682886E-4</v>
      </c>
      <c r="E362" s="40">
        <f>Pressure!H362</f>
        <v>116.21860174682885</v>
      </c>
      <c r="F362" s="10">
        <f t="shared" si="42"/>
        <v>4.5</v>
      </c>
      <c r="G362" s="4">
        <f t="shared" si="41"/>
        <v>208644.88392312679</v>
      </c>
      <c r="H362" s="42">
        <f t="shared" si="43"/>
        <v>7.8534273997480684</v>
      </c>
      <c r="I362" s="10">
        <f t="shared" si="44"/>
        <v>1.1932381768949964</v>
      </c>
      <c r="J362" s="4">
        <f t="shared" si="45"/>
        <v>682.76478156348446</v>
      </c>
      <c r="K362" s="4">
        <f t="shared" si="46"/>
        <v>153.49237479508216</v>
      </c>
      <c r="L362" s="42">
        <f>Pressure!Q362</f>
        <v>0.5479055787316951</v>
      </c>
      <c r="M362" s="10">
        <f t="shared" si="48"/>
        <v>1.0728509031048739</v>
      </c>
      <c r="N362" s="10">
        <f t="shared" si="47"/>
        <v>2.5992897854448858</v>
      </c>
    </row>
    <row r="363" spans="3:14">
      <c r="C363" s="4">
        <f>Pressure!AB363*1000000</f>
        <v>4924689.7633424075</v>
      </c>
      <c r="D363" s="78">
        <f>Pressure!I363</f>
        <v>1.1621860174682886E-4</v>
      </c>
      <c r="E363" s="40">
        <f>Pressure!H363</f>
        <v>116.21860174682885</v>
      </c>
      <c r="F363" s="10">
        <f t="shared" si="42"/>
        <v>4.5</v>
      </c>
      <c r="G363" s="4">
        <f t="shared" si="41"/>
        <v>208698.00213306904</v>
      </c>
      <c r="H363" s="42">
        <f t="shared" si="43"/>
        <v>7.8549890582899247</v>
      </c>
      <c r="I363" s="10">
        <f t="shared" si="44"/>
        <v>1.1932616727201559</v>
      </c>
      <c r="J363" s="4">
        <f t="shared" si="45"/>
        <v>682.9520520015177</v>
      </c>
      <c r="K363" s="4">
        <f t="shared" si="46"/>
        <v>153.53447506890825</v>
      </c>
      <c r="L363" s="42">
        <f>Pressure!Q363</f>
        <v>0.54947700066794591</v>
      </c>
      <c r="M363" s="10">
        <f t="shared" si="48"/>
        <v>1.0730586954855248</v>
      </c>
      <c r="N363" s="10">
        <f t="shared" si="47"/>
        <v>2.5992897854448858</v>
      </c>
    </row>
    <row r="364" spans="3:14">
      <c r="C364" s="4">
        <f>Pressure!AB364*1000000</f>
        <v>4925929.6493676137</v>
      </c>
      <c r="D364" s="78">
        <f>Pressure!I364</f>
        <v>1.1621860174682886E-4</v>
      </c>
      <c r="E364" s="40">
        <f>Pressure!H364</f>
        <v>116.21860174682885</v>
      </c>
      <c r="F364" s="10">
        <f t="shared" si="42"/>
        <v>4.5</v>
      </c>
      <c r="G364" s="4">
        <f t="shared" si="41"/>
        <v>208750.54589699491</v>
      </c>
      <c r="H364" s="42">
        <f t="shared" si="43"/>
        <v>7.8565337589847992</v>
      </c>
      <c r="I364" s="10">
        <f t="shared" si="44"/>
        <v>1.193284902685974</v>
      </c>
      <c r="J364" s="4">
        <f t="shared" si="45"/>
        <v>683.13729720644881</v>
      </c>
      <c r="K364" s="4">
        <f t="shared" si="46"/>
        <v>153.57612005000874</v>
      </c>
      <c r="L364" s="42">
        <f>Pressure!Q364</f>
        <v>0.55104829500548913</v>
      </c>
      <c r="M364" s="10">
        <f t="shared" si="48"/>
        <v>1.0732642294942878</v>
      </c>
      <c r="N364" s="10">
        <f t="shared" si="47"/>
        <v>2.5992897854448858</v>
      </c>
    </row>
    <row r="365" spans="3:14">
      <c r="C365" s="4">
        <f>Pressure!AB365*1000000</f>
        <v>4927155.976836103</v>
      </c>
      <c r="D365" s="78">
        <f>Pressure!I365</f>
        <v>1.1621860174682886E-4</v>
      </c>
      <c r="E365" s="40">
        <f>Pressure!H365</f>
        <v>116.21860174682885</v>
      </c>
      <c r="F365" s="10">
        <f t="shared" si="42"/>
        <v>4.5</v>
      </c>
      <c r="G365" s="4">
        <f t="shared" si="41"/>
        <v>208802.51507778265</v>
      </c>
      <c r="H365" s="42">
        <f t="shared" si="43"/>
        <v>7.8580615000838332</v>
      </c>
      <c r="I365" s="10">
        <f t="shared" si="44"/>
        <v>1.1933078671243058</v>
      </c>
      <c r="J365" s="4">
        <f t="shared" si="45"/>
        <v>683.32051669484895</v>
      </c>
      <c r="K365" s="4">
        <f t="shared" si="46"/>
        <v>153.61730962970393</v>
      </c>
      <c r="L365" s="42">
        <f>Pressure!Q365</f>
        <v>0.55261946316637622</v>
      </c>
      <c r="M365" s="10">
        <f t="shared" si="48"/>
        <v>1.0734675051985501</v>
      </c>
      <c r="N365" s="10">
        <f t="shared" si="47"/>
        <v>2.5992897854448858</v>
      </c>
    </row>
    <row r="366" spans="3:14">
      <c r="C366" s="4">
        <f>Pressure!AB366*1000000</f>
        <v>4928368.7425451735</v>
      </c>
      <c r="D366" s="78">
        <f>Pressure!I366</f>
        <v>1.1621860174682886E-4</v>
      </c>
      <c r="E366" s="40">
        <f>Pressure!H366</f>
        <v>116.21860174682885</v>
      </c>
      <c r="F366" s="10">
        <f t="shared" si="42"/>
        <v>4.5</v>
      </c>
      <c r="G366" s="4">
        <f t="shared" si="41"/>
        <v>208853.90953970843</v>
      </c>
      <c r="H366" s="42">
        <f t="shared" si="43"/>
        <v>7.8595722798538743</v>
      </c>
      <c r="I366" s="10">
        <f t="shared" si="44"/>
        <v>1.1933305663629694</v>
      </c>
      <c r="J366" s="4">
        <f t="shared" si="45"/>
        <v>683.50170998821852</v>
      </c>
      <c r="K366" s="4">
        <f t="shared" si="46"/>
        <v>153.65804370042233</v>
      </c>
      <c r="L366" s="42">
        <f>Pressure!Q366</f>
        <v>0.5541905065715893</v>
      </c>
      <c r="M366" s="10">
        <f t="shared" si="48"/>
        <v>1.073668522664545</v>
      </c>
      <c r="N366" s="10">
        <f t="shared" si="47"/>
        <v>2.5992897854448858</v>
      </c>
    </row>
    <row r="367" spans="3:14">
      <c r="C367" s="4">
        <f>Pressure!AB367*1000000</f>
        <v>4929567.943324442</v>
      </c>
      <c r="D367" s="78">
        <f>Pressure!I367</f>
        <v>1.1621860174682886E-4</v>
      </c>
      <c r="E367" s="40">
        <f>Pressure!H367</f>
        <v>116.21860174682885</v>
      </c>
      <c r="F367" s="10">
        <f t="shared" si="42"/>
        <v>4.5</v>
      </c>
      <c r="G367" s="4">
        <f t="shared" si="41"/>
        <v>208904.72914841815</v>
      </c>
      <c r="H367" s="42">
        <f t="shared" si="43"/>
        <v>7.8610660965766384</v>
      </c>
      <c r="I367" s="10">
        <f t="shared" si="44"/>
        <v>1.1933530007257445</v>
      </c>
      <c r="J367" s="4">
        <f t="shared" si="45"/>
        <v>683.68087661288632</v>
      </c>
      <c r="K367" s="4">
        <f t="shared" si="46"/>
        <v>153.69832215567789</v>
      </c>
      <c r="L367" s="42">
        <f>Pressure!Q367</f>
        <v>0.55576142664105366</v>
      </c>
      <c r="M367" s="10">
        <f t="shared" si="48"/>
        <v>1.0738672819569317</v>
      </c>
      <c r="N367" s="10">
        <f t="shared" si="47"/>
        <v>2.5992897854448858</v>
      </c>
    </row>
    <row r="368" spans="3:14">
      <c r="C368" s="4">
        <f>Pressure!AB368*1000000</f>
        <v>4930753.576036728</v>
      </c>
      <c r="D368" s="78">
        <f>Pressure!I368</f>
        <v>1.1621860174682886E-4</v>
      </c>
      <c r="E368" s="40">
        <f>Pressure!H368</f>
        <v>116.21860174682885</v>
      </c>
      <c r="F368" s="10">
        <f t="shared" si="42"/>
        <v>4.5</v>
      </c>
      <c r="G368" s="4">
        <f t="shared" si="41"/>
        <v>208954.97377096463</v>
      </c>
      <c r="H368" s="42">
        <f t="shared" si="43"/>
        <v>7.862542948549808</v>
      </c>
      <c r="I368" s="10">
        <f t="shared" si="44"/>
        <v>1.1933751705324009</v>
      </c>
      <c r="J368" s="4">
        <f t="shared" si="45"/>
        <v>683.85801610014198</v>
      </c>
      <c r="K368" s="4">
        <f t="shared" si="46"/>
        <v>153.73814489009982</v>
      </c>
      <c r="L368" s="42">
        <f>Pressure!Q368</f>
        <v>0.55733222479365108</v>
      </c>
      <c r="M368" s="10">
        <f t="shared" si="48"/>
        <v>1.0740637831393725</v>
      </c>
      <c r="N368" s="10">
        <f t="shared" si="47"/>
        <v>2.5992897854448858</v>
      </c>
    </row>
    <row r="369" spans="3:14">
      <c r="C369" s="4">
        <f>Pressure!AB369*1000000</f>
        <v>4931925.6375770587</v>
      </c>
      <c r="D369" s="78">
        <f>Pressure!I369</f>
        <v>1.1621860174682886E-4</v>
      </c>
      <c r="E369" s="40">
        <f>Pressure!H369</f>
        <v>116.21860174682885</v>
      </c>
      <c r="F369" s="10">
        <f t="shared" si="42"/>
        <v>4.5</v>
      </c>
      <c r="G369" s="4">
        <f t="shared" si="41"/>
        <v>209004.6432757657</v>
      </c>
      <c r="H369" s="42">
        <f t="shared" si="43"/>
        <v>7.8640028340858255</v>
      </c>
      <c r="I369" s="10">
        <f t="shared" si="44"/>
        <v>1.1933970760986907</v>
      </c>
      <c r="J369" s="4">
        <f t="shared" si="45"/>
        <v>684.0331279860867</v>
      </c>
      <c r="K369" s="4">
        <f t="shared" si="46"/>
        <v>153.77751179939901</v>
      </c>
      <c r="L369" s="42">
        <f>Pressure!Q369</f>
        <v>0.55890290244723229</v>
      </c>
      <c r="M369" s="10">
        <f t="shared" si="48"/>
        <v>1.074258026273937</v>
      </c>
      <c r="N369" s="10">
        <f t="shared" si="47"/>
        <v>2.5992897854448858</v>
      </c>
    </row>
    <row r="370" spans="3:14">
      <c r="C370" s="4">
        <f>Pressure!AB370*1000000</f>
        <v>4933084.1248734556</v>
      </c>
      <c r="D370" s="78">
        <f>Pressure!I370</f>
        <v>1.1621860174682886E-4</v>
      </c>
      <c r="E370" s="40">
        <f>Pressure!H370</f>
        <v>116.21860174682885</v>
      </c>
      <c r="F370" s="10">
        <f t="shared" si="42"/>
        <v>4.5</v>
      </c>
      <c r="G370" s="4">
        <f t="shared" si="41"/>
        <v>209053.73753263731</v>
      </c>
      <c r="H370" s="42">
        <f t="shared" si="43"/>
        <v>7.865445751512862</v>
      </c>
      <c r="I370" s="10">
        <f t="shared" si="44"/>
        <v>1.193418717736374</v>
      </c>
      <c r="J370" s="4">
        <f t="shared" si="45"/>
        <v>684.20621181175147</v>
      </c>
      <c r="K370" s="4">
        <f t="shared" si="46"/>
        <v>153.81642278039465</v>
      </c>
      <c r="L370" s="42">
        <f>Pressure!Q370</f>
        <v>0.56047346101862994</v>
      </c>
      <c r="M370" s="10">
        <f t="shared" si="48"/>
        <v>1.074450011421479</v>
      </c>
      <c r="N370" s="10">
        <f t="shared" si="47"/>
        <v>2.5992897854448858</v>
      </c>
    </row>
    <row r="371" spans="3:14">
      <c r="C371" s="4">
        <f>Pressure!AB371*1000000</f>
        <v>4934229.0348868575</v>
      </c>
      <c r="D371" s="78">
        <f>Pressure!I371</f>
        <v>1.1621860174682886E-4</v>
      </c>
      <c r="E371" s="40">
        <f>Pressure!H371</f>
        <v>116.21860174682885</v>
      </c>
      <c r="F371" s="10">
        <f t="shared" si="42"/>
        <v>4.5</v>
      </c>
      <c r="G371" s="4">
        <f t="shared" si="41"/>
        <v>209102.25641279048</v>
      </c>
      <c r="H371" s="42">
        <f t="shared" si="43"/>
        <v>7.8668716991747489</v>
      </c>
      <c r="I371" s="10">
        <f t="shared" si="44"/>
        <v>1.1934400957532287</v>
      </c>
      <c r="J371" s="4">
        <f t="shared" si="45"/>
        <v>684.37726712308529</v>
      </c>
      <c r="K371" s="4">
        <f t="shared" si="46"/>
        <v>153.8548777310115</v>
      </c>
      <c r="L371" s="42">
        <f>Pressure!Q371</f>
        <v>0.56204390192367126</v>
      </c>
      <c r="M371" s="10">
        <f t="shared" si="48"/>
        <v>1.0746397386415159</v>
      </c>
      <c r="N371" s="10">
        <f t="shared" si="47"/>
        <v>2.5992897854448858</v>
      </c>
    </row>
    <row r="372" spans="3:14">
      <c r="C372" s="4">
        <f>Pressure!AB372*1000000</f>
        <v>4935360.3646100657</v>
      </c>
      <c r="D372" s="78">
        <f>Pressure!I372</f>
        <v>1.1621860174682886E-4</v>
      </c>
      <c r="E372" s="40">
        <f>Pressure!H372</f>
        <v>116.21860174682885</v>
      </c>
      <c r="F372" s="10">
        <f t="shared" si="42"/>
        <v>4.5</v>
      </c>
      <c r="G372" s="4">
        <f t="shared" si="41"/>
        <v>209150.19978878641</v>
      </c>
      <c r="H372" s="42">
        <f t="shared" si="43"/>
        <v>7.8682806754296575</v>
      </c>
      <c r="I372" s="10">
        <f t="shared" si="44"/>
        <v>1.1934612104530422</v>
      </c>
      <c r="J372" s="4">
        <f t="shared" si="45"/>
        <v>684.54629347079776</v>
      </c>
      <c r="K372" s="4">
        <f t="shared" si="46"/>
        <v>153.89287655024455</v>
      </c>
      <c r="L372" s="42">
        <f>Pressure!Q372</f>
        <v>0.56361422657719085</v>
      </c>
      <c r="M372" s="10">
        <f t="shared" si="48"/>
        <v>1.0748272079921919</v>
      </c>
      <c r="N372" s="10">
        <f t="shared" si="47"/>
        <v>2.5992897854448858</v>
      </c>
    </row>
    <row r="373" spans="3:14">
      <c r="C373" s="4">
        <f>Pressure!AB373*1000000</f>
        <v>4936478.1110692909</v>
      </c>
      <c r="D373" s="78">
        <f>Pressure!I373</f>
        <v>1.1621860174682886E-4</v>
      </c>
      <c r="E373" s="40">
        <f>Pressure!H373</f>
        <v>116.21860174682885</v>
      </c>
      <c r="F373" s="10">
        <f t="shared" si="42"/>
        <v>4.5</v>
      </c>
      <c r="G373" s="4">
        <f t="shared" si="41"/>
        <v>209197.56753460222</v>
      </c>
      <c r="H373" s="42">
        <f t="shared" si="43"/>
        <v>7.8696726786520497</v>
      </c>
      <c r="I373" s="10">
        <f t="shared" si="44"/>
        <v>1.1934820621356497</v>
      </c>
      <c r="J373" s="4">
        <f t="shared" si="45"/>
        <v>684.71329041058959</v>
      </c>
      <c r="K373" s="4">
        <f t="shared" si="46"/>
        <v>153.93041913821088</v>
      </c>
      <c r="L373" s="42">
        <f>Pressure!Q373</f>
        <v>0.56518443639304328</v>
      </c>
      <c r="M373" s="10">
        <f t="shared" si="48"/>
        <v>1.0750124195302841</v>
      </c>
      <c r="N373" s="10">
        <f t="shared" si="47"/>
        <v>2.5992897854448858</v>
      </c>
    </row>
    <row r="374" spans="3:14">
      <c r="C374" s="4">
        <f>Pressure!AB374*1000000</f>
        <v>4937582.27132292</v>
      </c>
      <c r="D374" s="78">
        <f>Pressure!I374</f>
        <v>1.1621860174682886E-4</v>
      </c>
      <c r="E374" s="40">
        <f>Pressure!H374</f>
        <v>116.21860174682885</v>
      </c>
      <c r="F374" s="10">
        <f t="shared" si="42"/>
        <v>4.5</v>
      </c>
      <c r="G374" s="4">
        <f t="shared" si="41"/>
        <v>209244.35952557845</v>
      </c>
      <c r="H374" s="42">
        <f t="shared" si="43"/>
        <v>7.8710477072311376</v>
      </c>
      <c r="I374" s="10">
        <f t="shared" si="44"/>
        <v>1.1935026510969222</v>
      </c>
      <c r="J374" s="4">
        <f t="shared" si="45"/>
        <v>684.87825750296906</v>
      </c>
      <c r="K374" s="4">
        <f t="shared" si="46"/>
        <v>153.96750539610832</v>
      </c>
      <c r="L374" s="42">
        <f>Pressure!Q374</f>
        <v>0.56675453278411603</v>
      </c>
      <c r="M374" s="10">
        <f t="shared" si="48"/>
        <v>1.0751953733114104</v>
      </c>
      <c r="N374" s="10">
        <f t="shared" si="47"/>
        <v>2.5992897854448858</v>
      </c>
    </row>
    <row r="375" spans="3:14">
      <c r="C375" s="4">
        <f>Pressure!AB375*1000000</f>
        <v>4938672.8424619725</v>
      </c>
      <c r="D375" s="78">
        <f>Pressure!I375</f>
        <v>1.1621860174682886E-4</v>
      </c>
      <c r="E375" s="40">
        <f>Pressure!H375</f>
        <v>116.21860174682885</v>
      </c>
      <c r="F375" s="10">
        <f t="shared" si="42"/>
        <v>4.5</v>
      </c>
      <c r="G375" s="4">
        <f t="shared" si="41"/>
        <v>209290.57563843869</v>
      </c>
      <c r="H375" s="42">
        <f t="shared" si="43"/>
        <v>7.8724057595714614</v>
      </c>
      <c r="I375" s="10">
        <f t="shared" si="44"/>
        <v>1.1935229776287859</v>
      </c>
      <c r="J375" s="4">
        <f t="shared" si="45"/>
        <v>685.04119431331981</v>
      </c>
      <c r="K375" s="4">
        <f t="shared" si="46"/>
        <v>154.0041352262308</v>
      </c>
      <c r="L375" s="42">
        <f>Pressure!Q375</f>
        <v>0.568324517162342</v>
      </c>
      <c r="M375" s="10">
        <f t="shared" si="48"/>
        <v>1.0753760693897323</v>
      </c>
      <c r="N375" s="10">
        <f t="shared" si="47"/>
        <v>2.5992897854448858</v>
      </c>
    </row>
    <row r="376" spans="3:14">
      <c r="C376" s="4">
        <f>Pressure!AB376*1000000</f>
        <v>4939749.821609986</v>
      </c>
      <c r="D376" s="78">
        <f>Pressure!I376</f>
        <v>1.1621860174682886E-4</v>
      </c>
      <c r="E376" s="40">
        <f>Pressure!H376</f>
        <v>116.21860174682885</v>
      </c>
      <c r="F376" s="10">
        <f t="shared" si="42"/>
        <v>4.5</v>
      </c>
      <c r="G376" s="4">
        <f t="shared" si="41"/>
        <v>209336.21575128447</v>
      </c>
      <c r="H376" s="42">
        <f t="shared" si="43"/>
        <v>7.8737468340927741</v>
      </c>
      <c r="I376" s="10">
        <f t="shared" si="44"/>
        <v>1.1935430420192297</v>
      </c>
      <c r="J376" s="4">
        <f t="shared" si="45"/>
        <v>685.20210041188398</v>
      </c>
      <c r="K376" s="4">
        <f t="shared" si="46"/>
        <v>154.0403085319644</v>
      </c>
      <c r="L376" s="42">
        <f>Pressure!Q376</f>
        <v>0.56989439093871208</v>
      </c>
      <c r="M376" s="10">
        <f t="shared" si="48"/>
        <v>1.0755545078180171</v>
      </c>
      <c r="N376" s="10">
        <f t="shared" si="47"/>
        <v>2.5992897854448858</v>
      </c>
    </row>
    <row r="377" spans="3:14">
      <c r="C377" s="4">
        <f>Pressure!AB377*1000000</f>
        <v>4940813.2059230823</v>
      </c>
      <c r="D377" s="78">
        <f>Pressure!I377</f>
        <v>1.1621860174682886E-4</v>
      </c>
      <c r="E377" s="40">
        <f>Pressure!H377</f>
        <v>116.21860174682885</v>
      </c>
      <c r="F377" s="10">
        <f t="shared" si="42"/>
        <v>4.5</v>
      </c>
      <c r="G377" s="4">
        <f t="shared" si="41"/>
        <v>209381.27974359819</v>
      </c>
      <c r="H377" s="42">
        <f t="shared" si="43"/>
        <v>7.8750709292301124</v>
      </c>
      <c r="I377" s="10">
        <f t="shared" si="44"/>
        <v>1.1935628445523165</v>
      </c>
      <c r="J377" s="4">
        <f t="shared" si="45"/>
        <v>685.36097537377202</v>
      </c>
      <c r="K377" s="4">
        <f t="shared" si="46"/>
        <v>154.07602521778966</v>
      </c>
      <c r="L377" s="42">
        <f>Pressure!Q377</f>
        <v>0.57146415552328811</v>
      </c>
      <c r="M377" s="10">
        <f t="shared" si="48"/>
        <v>1.0757306886479567</v>
      </c>
      <c r="N377" s="10">
        <f t="shared" si="47"/>
        <v>2.5992897854448858</v>
      </c>
    </row>
    <row r="378" spans="3:14">
      <c r="C378" s="4">
        <f>Pressure!AB378*1000000</f>
        <v>4941862.9925898369</v>
      </c>
      <c r="D378" s="78">
        <f>Pressure!I378</f>
        <v>1.1621860174682886E-4</v>
      </c>
      <c r="E378" s="40">
        <f>Pressure!H378</f>
        <v>116.21860174682885</v>
      </c>
      <c r="F378" s="10">
        <f t="shared" si="42"/>
        <v>4.5</v>
      </c>
      <c r="G378" s="4">
        <f t="shared" si="41"/>
        <v>209425.76749623765</v>
      </c>
      <c r="H378" s="42">
        <f t="shared" si="43"/>
        <v>7.8763780434336468</v>
      </c>
      <c r="I378" s="10">
        <f t="shared" si="44"/>
        <v>1.1935823855081911</v>
      </c>
      <c r="J378" s="4">
        <f t="shared" si="45"/>
        <v>685.51781877894268</v>
      </c>
      <c r="K378" s="4">
        <f t="shared" si="46"/>
        <v>154.11128518927717</v>
      </c>
      <c r="L378" s="42">
        <f>Pressure!Q378</f>
        <v>0.573033812325215</v>
      </c>
      <c r="M378" s="10">
        <f t="shared" si="48"/>
        <v>1.0759046119295699</v>
      </c>
      <c r="N378" s="10">
        <f t="shared" si="47"/>
        <v>2.5992897854448858</v>
      </c>
    </row>
    <row r="379" spans="3:14">
      <c r="C379" s="4">
        <f>Pressure!AB379*1000000</f>
        <v>4942899.1788313696</v>
      </c>
      <c r="D379" s="78">
        <f>Pressure!I379</f>
        <v>1.1621860174682886E-4</v>
      </c>
      <c r="E379" s="40">
        <f>Pressure!H379</f>
        <v>116.21860174682885</v>
      </c>
      <c r="F379" s="10">
        <f t="shared" si="42"/>
        <v>4.5</v>
      </c>
      <c r="G379" s="4">
        <f t="shared" si="41"/>
        <v>209469.67889143972</v>
      </c>
      <c r="H379" s="42">
        <f t="shared" si="43"/>
        <v>7.8776681751688153</v>
      </c>
      <c r="I379" s="10">
        <f t="shared" si="44"/>
        <v>1.193601665163091</v>
      </c>
      <c r="J379" s="4">
        <f t="shared" si="45"/>
        <v>685.67263021221731</v>
      </c>
      <c r="K379" s="4">
        <f t="shared" si="46"/>
        <v>154.14608835309053</v>
      </c>
      <c r="L379" s="42">
        <f>Pressure!Q379</f>
        <v>0.57460336275273372</v>
      </c>
      <c r="M379" s="10">
        <f t="shared" si="48"/>
        <v>1.0760762777118287</v>
      </c>
      <c r="N379" s="10">
        <f t="shared" si="47"/>
        <v>2.5992897854448858</v>
      </c>
    </row>
    <row r="380" spans="3:14">
      <c r="C380" s="4">
        <f>Pressure!AB380*1000000</f>
        <v>4943921.7619012026</v>
      </c>
      <c r="D380" s="78">
        <f>Pressure!I380</f>
        <v>1.1621860174682886E-4</v>
      </c>
      <c r="E380" s="40">
        <f>Pressure!H380</f>
        <v>116.21860174682885</v>
      </c>
      <c r="F380" s="10">
        <f t="shared" si="42"/>
        <v>4.5</v>
      </c>
      <c r="G380" s="4">
        <f t="shared" si="41"/>
        <v>209513.0138128144</v>
      </c>
      <c r="H380" s="42">
        <f t="shared" si="43"/>
        <v>7.8789413229161367</v>
      </c>
      <c r="I380" s="10">
        <f t="shared" si="44"/>
        <v>1.1936206837893544</v>
      </c>
      <c r="J380" s="4">
        <f t="shared" si="45"/>
        <v>685.82540926325839</v>
      </c>
      <c r="K380" s="4">
        <f t="shared" si="46"/>
        <v>154.18043461698178</v>
      </c>
      <c r="L380" s="42">
        <f>Pressure!Q380</f>
        <v>0.57617280821319372</v>
      </c>
      <c r="M380" s="10">
        <f t="shared" si="48"/>
        <v>1.0762456860422918</v>
      </c>
      <c r="N380" s="10">
        <f t="shared" si="47"/>
        <v>2.5992897854448858</v>
      </c>
    </row>
    <row r="381" spans="3:14">
      <c r="C381" s="4">
        <f>Pressure!AB381*1000000</f>
        <v>4944930.739085434</v>
      </c>
      <c r="D381" s="78">
        <f>Pressure!I381</f>
        <v>1.1621860174682886E-4</v>
      </c>
      <c r="E381" s="40">
        <f>Pressure!H381</f>
        <v>116.21860174682885</v>
      </c>
      <c r="F381" s="10">
        <f t="shared" si="42"/>
        <v>4.5</v>
      </c>
      <c r="G381" s="4">
        <f t="shared" si="41"/>
        <v>209555.7721453523</v>
      </c>
      <c r="H381" s="42">
        <f t="shared" si="43"/>
        <v>7.880197485171446</v>
      </c>
      <c r="I381" s="10">
        <f t="shared" si="44"/>
        <v>1.1936394416554319</v>
      </c>
      <c r="J381" s="4">
        <f t="shared" si="45"/>
        <v>685.97615552659545</v>
      </c>
      <c r="K381" s="4">
        <f t="shared" si="46"/>
        <v>154.2143238897971</v>
      </c>
      <c r="L381" s="42">
        <f>Pressure!Q381</f>
        <v>0.5777421501130654</v>
      </c>
      <c r="M381" s="10">
        <f t="shared" si="48"/>
        <v>1.0764128369671255</v>
      </c>
      <c r="N381" s="10">
        <f t="shared" si="47"/>
        <v>2.5992897854448858</v>
      </c>
    </row>
    <row r="382" spans="3:14">
      <c r="C382" s="4">
        <f>Pressure!AB382*1000000</f>
        <v>4945926.1077021565</v>
      </c>
      <c r="D382" s="78">
        <f>Pressure!I382</f>
        <v>1.1621860174682886E-4</v>
      </c>
      <c r="E382" s="40">
        <f>Pressure!H382</f>
        <v>116.21860174682885</v>
      </c>
      <c r="F382" s="10">
        <f t="shared" si="42"/>
        <v>4.5</v>
      </c>
      <c r="G382" s="4">
        <f t="shared" si="41"/>
        <v>209597.9537753998</v>
      </c>
      <c r="H382" s="42">
        <f t="shared" si="43"/>
        <v>7.8814366604451758</v>
      </c>
      <c r="I382" s="10">
        <f t="shared" si="44"/>
        <v>1.1936579390258859</v>
      </c>
      <c r="J382" s="4">
        <f t="shared" si="45"/>
        <v>686.12486860153797</v>
      </c>
      <c r="K382" s="4">
        <f t="shared" si="46"/>
        <v>154.24775608145723</v>
      </c>
      <c r="L382" s="42">
        <f>Pressure!Q382</f>
        <v>0.57931138985795272</v>
      </c>
      <c r="M382" s="10">
        <f t="shared" si="48"/>
        <v>1.0765777305312303</v>
      </c>
      <c r="N382" s="10">
        <f t="shared" si="47"/>
        <v>2.5992897854448858</v>
      </c>
    </row>
    <row r="383" spans="3:14">
      <c r="C383" s="4">
        <f>Pressure!AB383*1000000</f>
        <v>4946907.865102509</v>
      </c>
      <c r="D383" s="78">
        <f>Pressure!I383</f>
        <v>1.1621860174682886E-4</v>
      </c>
      <c r="E383" s="40">
        <f>Pressure!H383</f>
        <v>116.21860174682885</v>
      </c>
      <c r="F383" s="10">
        <f t="shared" si="42"/>
        <v>4.5</v>
      </c>
      <c r="G383" s="4">
        <f t="shared" si="41"/>
        <v>209639.5585907037</v>
      </c>
      <c r="H383" s="42">
        <f t="shared" si="43"/>
        <v>7.8826588472636798</v>
      </c>
      <c r="I383" s="10">
        <f t="shared" si="44"/>
        <v>1.1936761761614183</v>
      </c>
      <c r="J383" s="4">
        <f t="shared" si="45"/>
        <v>686.27154809233298</v>
      </c>
      <c r="K383" s="4">
        <f t="shared" si="46"/>
        <v>154.28073110299289</v>
      </c>
      <c r="L383" s="42">
        <f>Pressure!Q383</f>
        <v>0.58088052885260577</v>
      </c>
      <c r="M383" s="10">
        <f t="shared" si="48"/>
        <v>1.0767403667782358</v>
      </c>
      <c r="N383" s="10">
        <f t="shared" si="47"/>
        <v>2.5992897854448858</v>
      </c>
    </row>
    <row r="384" spans="3:14">
      <c r="C384" s="4">
        <f>Pressure!AB384*1000000</f>
        <v>4947876.0086694472</v>
      </c>
      <c r="D384" s="78">
        <f>Pressure!I384</f>
        <v>1.1621860174682886E-4</v>
      </c>
      <c r="E384" s="40">
        <f>Pressure!H384</f>
        <v>116.21860174682885</v>
      </c>
      <c r="F384" s="10">
        <f t="shared" si="42"/>
        <v>4.5</v>
      </c>
      <c r="G384" s="4">
        <f t="shared" si="41"/>
        <v>209680.5864803592</v>
      </c>
      <c r="H384" s="42">
        <f t="shared" si="43"/>
        <v>7.8838640441676917</v>
      </c>
      <c r="I384" s="10">
        <f t="shared" si="44"/>
        <v>1.1936941533188576</v>
      </c>
      <c r="J384" s="4">
        <f t="shared" si="45"/>
        <v>686.41619360798029</v>
      </c>
      <c r="K384" s="4">
        <f t="shared" si="46"/>
        <v>154.31324886650339</v>
      </c>
      <c r="L384" s="42">
        <f>Pressure!Q384</f>
        <v>0.58244956850093299</v>
      </c>
      <c r="M384" s="10">
        <f t="shared" si="48"/>
        <v>1.0769007457502724</v>
      </c>
      <c r="N384" s="10">
        <f t="shared" si="47"/>
        <v>2.5992897854448858</v>
      </c>
    </row>
    <row r="385" spans="3:14">
      <c r="C385" s="4">
        <f>Pressure!AB385*1000000</f>
        <v>4948830.5358186318</v>
      </c>
      <c r="D385" s="78">
        <f>Pressure!I385</f>
        <v>1.1621860174682886E-4</v>
      </c>
      <c r="E385" s="40">
        <f>Pressure!H385</f>
        <v>116.21860174682885</v>
      </c>
      <c r="F385" s="10">
        <f t="shared" si="42"/>
        <v>4.5</v>
      </c>
      <c r="G385" s="4">
        <f t="shared" si="41"/>
        <v>209721.03733484741</v>
      </c>
      <c r="H385" s="42">
        <f t="shared" si="43"/>
        <v>7.8850522497134667</v>
      </c>
      <c r="I385" s="10">
        <f t="shared" si="44"/>
        <v>1.1937118707511847</v>
      </c>
      <c r="J385" s="4">
        <f t="shared" si="45"/>
        <v>686.55880476236723</v>
      </c>
      <c r="K385" s="4">
        <f t="shared" si="46"/>
        <v>154.34530928518666</v>
      </c>
      <c r="L385" s="42">
        <f>Pressure!Q385</f>
        <v>0.58401851020601403</v>
      </c>
      <c r="M385" s="10">
        <f t="shared" si="48"/>
        <v>1.0770588674884052</v>
      </c>
      <c r="N385" s="10">
        <f t="shared" si="47"/>
        <v>2.5992897854448858</v>
      </c>
    </row>
    <row r="386" spans="3:14">
      <c r="C386" s="4">
        <f>Pressure!AB386*1000000</f>
        <v>4949771.443997913</v>
      </c>
      <c r="D386" s="78">
        <f>Pressure!I386</f>
        <v>1.1621860174682886E-4</v>
      </c>
      <c r="E386" s="40">
        <f>Pressure!H386</f>
        <v>116.21860174682885</v>
      </c>
      <c r="F386" s="10">
        <f t="shared" si="42"/>
        <v>4.5</v>
      </c>
      <c r="G386" s="4">
        <f t="shared" si="41"/>
        <v>209760.91104601361</v>
      </c>
      <c r="H386" s="42">
        <f t="shared" si="43"/>
        <v>7.8862234624721159</v>
      </c>
      <c r="I386" s="10">
        <f t="shared" si="44"/>
        <v>1.1937293287075306</v>
      </c>
      <c r="J386" s="4">
        <f t="shared" si="45"/>
        <v>686.69938117418963</v>
      </c>
      <c r="K386" s="4">
        <f t="shared" si="46"/>
        <v>154.37691227332172</v>
      </c>
      <c r="L386" s="42">
        <f>Pressure!Q386</f>
        <v>0.58558735537011164</v>
      </c>
      <c r="M386" s="10">
        <f t="shared" si="48"/>
        <v>1.0772147320320118</v>
      </c>
      <c r="N386" s="10">
        <f t="shared" si="47"/>
        <v>2.5992897854448858</v>
      </c>
    </row>
    <row r="387" spans="3:14">
      <c r="C387" s="4">
        <f>Pressure!AB387*1000000</f>
        <v>4950698.7306874981</v>
      </c>
      <c r="D387" s="78">
        <f>Pressure!I387</f>
        <v>1.1621860174682886E-4</v>
      </c>
      <c r="E387" s="40">
        <f>Pressure!H387</f>
        <v>116.21860174682885</v>
      </c>
      <c r="F387" s="10">
        <f t="shared" si="42"/>
        <v>4.5</v>
      </c>
      <c r="G387" s="4">
        <f t="shared" si="41"/>
        <v>209800.20750707429</v>
      </c>
      <c r="H387" s="42">
        <f t="shared" si="43"/>
        <v>7.887377681029851</v>
      </c>
      <c r="I387" s="10">
        <f t="shared" si="44"/>
        <v>1.1937465274331895</v>
      </c>
      <c r="J387" s="4">
        <f t="shared" si="45"/>
        <v>686.83792246697783</v>
      </c>
      <c r="K387" s="4">
        <f t="shared" si="46"/>
        <v>154.40805774627441</v>
      </c>
      <c r="L387" s="42">
        <f>Pressure!Q387</f>
        <v>0.58715610539468477</v>
      </c>
      <c r="M387" s="10">
        <f t="shared" si="48"/>
        <v>1.0773683394195954</v>
      </c>
      <c r="N387" s="10">
        <f t="shared" si="47"/>
        <v>2.5992897854448858</v>
      </c>
    </row>
    <row r="388" spans="3:14">
      <c r="C388" s="4">
        <f>Pressure!AB388*1000000</f>
        <v>4951612.3933998784</v>
      </c>
      <c r="D388" s="78">
        <f>Pressure!I388</f>
        <v>1.1621860174682886E-4</v>
      </c>
      <c r="E388" s="40">
        <f>Pressure!H388</f>
        <v>116.21860174682885</v>
      </c>
      <c r="F388" s="10">
        <f t="shared" si="42"/>
        <v>4.5</v>
      </c>
      <c r="G388" s="4">
        <f t="shared" si="41"/>
        <v>209838.92661261401</v>
      </c>
      <c r="H388" s="42">
        <f t="shared" si="43"/>
        <v>7.8885149039878799</v>
      </c>
      <c r="I388" s="10">
        <f t="shared" si="44"/>
        <v>1.1937634671696253</v>
      </c>
      <c r="J388" s="4">
        <f t="shared" si="45"/>
        <v>686.97442826908537</v>
      </c>
      <c r="K388" s="4">
        <f t="shared" si="46"/>
        <v>154.4387456204949</v>
      </c>
      <c r="L388" s="42">
        <f>Pressure!Q388</f>
        <v>0.58872476168040033</v>
      </c>
      <c r="M388" s="10">
        <f t="shared" si="48"/>
        <v>1.0775196896879002</v>
      </c>
      <c r="N388" s="10">
        <f t="shared" si="47"/>
        <v>2.5992897854448858</v>
      </c>
    </row>
    <row r="389" spans="3:14">
      <c r="C389" s="4">
        <f>Pressure!AB389*1000000</f>
        <v>4952512.4296798883</v>
      </c>
      <c r="D389" s="78">
        <f>Pressure!I389</f>
        <v>1.1621860174682886E-4</v>
      </c>
      <c r="E389" s="40">
        <f>Pressure!H389</f>
        <v>116.21860174682885</v>
      </c>
      <c r="F389" s="10">
        <f t="shared" si="42"/>
        <v>4.5</v>
      </c>
      <c r="G389" s="4">
        <f t="shared" si="41"/>
        <v>209877.06825858803</v>
      </c>
      <c r="H389" s="42">
        <f t="shared" si="43"/>
        <v>7.8896351299624961</v>
      </c>
      <c r="I389" s="10">
        <f t="shared" si="44"/>
        <v>1.1937801481544814</v>
      </c>
      <c r="J389" s="4">
        <f t="shared" si="45"/>
        <v>687.10889821369824</v>
      </c>
      <c r="K389" s="4">
        <f t="shared" si="46"/>
        <v>154.46897581351968</v>
      </c>
      <c r="L389" s="42">
        <f>Pressure!Q389</f>
        <v>0.59029332562714609</v>
      </c>
      <c r="M389" s="10">
        <f t="shared" si="48"/>
        <v>1.077668782872689</v>
      </c>
      <c r="N389" s="10">
        <f t="shared" si="47"/>
        <v>2.5992897854448858</v>
      </c>
    </row>
    <row r="390" spans="3:14">
      <c r="C390" s="4">
        <f>Pressure!AB390*1000000</f>
        <v>4953398.8371045878</v>
      </c>
      <c r="D390" s="78">
        <f>Pressure!I390</f>
        <v>1.1621860174682886E-4</v>
      </c>
      <c r="E390" s="40">
        <f>Pressure!H390</f>
        <v>116.21860174682885</v>
      </c>
      <c r="F390" s="10">
        <f t="shared" si="42"/>
        <v>4.5</v>
      </c>
      <c r="G390" s="4">
        <f t="shared" si="41"/>
        <v>209914.63234231726</v>
      </c>
      <c r="H390" s="42">
        <f t="shared" si="43"/>
        <v>7.8907383575849357</v>
      </c>
      <c r="I390" s="10">
        <f t="shared" si="44"/>
        <v>1.1937965706215867</v>
      </c>
      <c r="J390" s="4">
        <f t="shared" si="45"/>
        <v>687.24133193881721</v>
      </c>
      <c r="K390" s="4">
        <f t="shared" si="46"/>
        <v>154.49874824396773</v>
      </c>
      <c r="L390" s="42">
        <f>Pressure!Q390</f>
        <v>0.59186179863404265</v>
      </c>
      <c r="M390" s="10">
        <f t="shared" si="48"/>
        <v>1.0778156190081432</v>
      </c>
      <c r="N390" s="10">
        <f t="shared" si="47"/>
        <v>2.5992897854448858</v>
      </c>
    </row>
    <row r="391" spans="3:14">
      <c r="C391" s="4">
        <f>Pressure!AB391*1000000</f>
        <v>4954271.6132832514</v>
      </c>
      <c r="D391" s="78">
        <f>Pressure!I391</f>
        <v>1.1621860174682886E-4</v>
      </c>
      <c r="E391" s="40">
        <f>Pressure!H391</f>
        <v>116.21860174682885</v>
      </c>
      <c r="F391" s="10">
        <f t="shared" si="42"/>
        <v>4.5</v>
      </c>
      <c r="G391" s="4">
        <f t="shared" si="41"/>
        <v>209951.61876248778</v>
      </c>
      <c r="H391" s="42">
        <f t="shared" si="43"/>
        <v>7.8918245855013751</v>
      </c>
      <c r="I391" s="10">
        <f t="shared" si="44"/>
        <v>1.1938127348009631</v>
      </c>
      <c r="J391" s="4">
        <f t="shared" si="45"/>
        <v>687.37172908725552</v>
      </c>
      <c r="K391" s="4">
        <f t="shared" si="46"/>
        <v>154.52806283153984</v>
      </c>
      <c r="L391" s="42">
        <f>Pressure!Q391</f>
        <v>0.59343018209945608</v>
      </c>
      <c r="M391" s="10">
        <f t="shared" si="48"/>
        <v>1.0779601981273219</v>
      </c>
      <c r="N391" s="10">
        <f t="shared" si="47"/>
        <v>2.5992897854448858</v>
      </c>
    </row>
    <row r="392" spans="3:14">
      <c r="C392" s="4">
        <f>Pressure!AB392*1000000</f>
        <v>4955130.755857355</v>
      </c>
      <c r="D392" s="78">
        <f>Pressure!I392</f>
        <v>1.1621860174682886E-4</v>
      </c>
      <c r="E392" s="40">
        <f>Pressure!H392</f>
        <v>116.21860174682885</v>
      </c>
      <c r="F392" s="10">
        <f t="shared" si="42"/>
        <v>4.5</v>
      </c>
      <c r="G392" s="4">
        <f t="shared" si="41"/>
        <v>209988.02741915028</v>
      </c>
      <c r="H392" s="42">
        <f t="shared" si="43"/>
        <v>7.8928938123729244</v>
      </c>
      <c r="I392" s="10">
        <f t="shared" si="44"/>
        <v>1.1938286409188337</v>
      </c>
      <c r="J392" s="4">
        <f t="shared" si="45"/>
        <v>687.50008930663796</v>
      </c>
      <c r="K392" s="4">
        <f t="shared" si="46"/>
        <v>154.55691949701855</v>
      </c>
      <c r="L392" s="42">
        <f>Pressure!Q392</f>
        <v>0.59499847742101009</v>
      </c>
      <c r="M392" s="10">
        <f t="shared" si="48"/>
        <v>1.078102520261794</v>
      </c>
      <c r="N392" s="10">
        <f t="shared" si="47"/>
        <v>2.5992897854448858</v>
      </c>
    </row>
    <row r="393" spans="3:14">
      <c r="C393" s="4">
        <f>Pressure!AB393*1000000</f>
        <v>4955976.2625006726</v>
      </c>
      <c r="D393" s="78">
        <f>Pressure!I393</f>
        <v>1.1621860174682886E-4</v>
      </c>
      <c r="E393" s="40">
        <f>Pressure!H393</f>
        <v>116.21860174682885</v>
      </c>
      <c r="F393" s="10">
        <f t="shared" si="42"/>
        <v>4.5</v>
      </c>
      <c r="G393" s="4">
        <f t="shared" si="41"/>
        <v>210023.85821372422</v>
      </c>
      <c r="H393" s="42">
        <f t="shared" si="43"/>
        <v>7.893946036875743</v>
      </c>
      <c r="I393" s="10">
        <f t="shared" si="44"/>
        <v>1.193844289197632</v>
      </c>
      <c r="J393" s="4">
        <f t="shared" si="45"/>
        <v>687.62641224941478</v>
      </c>
      <c r="K393" s="4">
        <f t="shared" si="46"/>
        <v>154.58531816227122</v>
      </c>
      <c r="L393" s="42">
        <f>Pressure!Q393</f>
        <v>0.59656668599559837</v>
      </c>
      <c r="M393" s="10">
        <f t="shared" si="48"/>
        <v>1.0782425854418938</v>
      </c>
      <c r="N393" s="10">
        <f t="shared" si="47"/>
        <v>2.5992897854448858</v>
      </c>
    </row>
    <row r="394" spans="3:14">
      <c r="C394" s="4">
        <f>Pressure!AB394*1000000</f>
        <v>4956808.1309193559</v>
      </c>
      <c r="D394" s="78">
        <f>Pressure!I394</f>
        <v>1.1621860174682886E-4</v>
      </c>
      <c r="E394" s="40">
        <f>Pressure!H394</f>
        <v>116.21860174682885</v>
      </c>
      <c r="F394" s="10">
        <f t="shared" si="42"/>
        <v>4.5</v>
      </c>
      <c r="G394" s="4">
        <f t="shared" si="41"/>
        <v>210059.11104900108</v>
      </c>
      <c r="H394" s="42">
        <f t="shared" si="43"/>
        <v>7.8949812577011418</v>
      </c>
      <c r="I394" s="10">
        <f t="shared" si="44"/>
        <v>1.1938596798560113</v>
      </c>
      <c r="J394" s="4">
        <f t="shared" si="45"/>
        <v>687.75069757287349</v>
      </c>
      <c r="K394" s="4">
        <f t="shared" si="46"/>
        <v>154.61325875025258</v>
      </c>
      <c r="L394" s="42">
        <f>Pressure!Q394</f>
        <v>0.59813480921939688</v>
      </c>
      <c r="M394" s="10">
        <f t="shared" si="48"/>
        <v>1.0783803936966034</v>
      </c>
      <c r="N394" s="10">
        <f t="shared" si="47"/>
        <v>2.5992897854448858</v>
      </c>
    </row>
    <row r="395" spans="3:14">
      <c r="C395" s="4">
        <f>Pressure!AB395*1000000</f>
        <v>4957626.3588513751</v>
      </c>
      <c r="D395" s="78">
        <f>Pressure!I395</f>
        <v>1.1621860174682886E-4</v>
      </c>
      <c r="E395" s="40">
        <f>Pressure!H395</f>
        <v>116.21860174682885</v>
      </c>
      <c r="F395" s="10">
        <f t="shared" si="42"/>
        <v>4.5</v>
      </c>
      <c r="G395" s="4">
        <f t="shared" si="41"/>
        <v>210093.78582912084</v>
      </c>
      <c r="H395" s="42">
        <f t="shared" si="43"/>
        <v>7.8959994735549257</v>
      </c>
      <c r="I395" s="10">
        <f t="shared" si="44"/>
        <v>1.1938748131088424</v>
      </c>
      <c r="J395" s="4">
        <f t="shared" si="45"/>
        <v>687.8729449390554</v>
      </c>
      <c r="K395" s="4">
        <f t="shared" si="46"/>
        <v>154.64074118498615</v>
      </c>
      <c r="L395" s="42">
        <f>Pressure!Q395</f>
        <v>0.59970284848787625</v>
      </c>
      <c r="M395" s="10">
        <f t="shared" si="48"/>
        <v>1.0785159450536663</v>
      </c>
      <c r="N395" s="10">
        <f t="shared" si="47"/>
        <v>2.5992897854448858</v>
      </c>
    </row>
    <row r="396" spans="3:14">
      <c r="C396" s="4">
        <f>Pressure!AB396*1000000</f>
        <v>4958430.9440670153</v>
      </c>
      <c r="D396" s="78">
        <f>Pressure!I396</f>
        <v>1.1621860174682886E-4</v>
      </c>
      <c r="E396" s="40">
        <f>Pressure!H396</f>
        <v>116.21860174682885</v>
      </c>
      <c r="F396" s="10">
        <f t="shared" si="42"/>
        <v>4.5</v>
      </c>
      <c r="G396" s="4">
        <f t="shared" si="41"/>
        <v>210127.88245959283</v>
      </c>
      <c r="H396" s="42">
        <f t="shared" si="43"/>
        <v>7.8970006831579713</v>
      </c>
      <c r="I396" s="10">
        <f t="shared" si="44"/>
        <v>1.1938896891672284</v>
      </c>
      <c r="J396" s="4">
        <f t="shared" si="45"/>
        <v>687.99315401482977</v>
      </c>
      <c r="K396" s="4">
        <f t="shared" si="46"/>
        <v>154.66776539158082</v>
      </c>
      <c r="L396" s="42">
        <f>Pressure!Q396</f>
        <v>0.60127080519581377</v>
      </c>
      <c r="M396" s="10">
        <f t="shared" si="48"/>
        <v>1.0786492395392884</v>
      </c>
      <c r="N396" s="10">
        <f t="shared" si="47"/>
        <v>2.5992897854448858</v>
      </c>
    </row>
    <row r="397" spans="3:14">
      <c r="C397" s="4">
        <f>Pressure!AB397*1000000</f>
        <v>4959221.8843688881</v>
      </c>
      <c r="D397" s="78">
        <f>Pressure!I397</f>
        <v>1.1621860174682886E-4</v>
      </c>
      <c r="E397" s="40">
        <f>Pressure!H397</f>
        <v>116.21860174682885</v>
      </c>
      <c r="F397" s="10">
        <f t="shared" si="42"/>
        <v>4.5</v>
      </c>
      <c r="G397" s="4">
        <f t="shared" si="41"/>
        <v>210161.40084729638</v>
      </c>
      <c r="H397" s="42">
        <f t="shared" si="43"/>
        <v>7.8979848852462871</v>
      </c>
      <c r="I397" s="10">
        <f t="shared" si="44"/>
        <v>1.1939043082385146</v>
      </c>
      <c r="J397" s="4">
        <f t="shared" si="45"/>
        <v>688.11132447189607</v>
      </c>
      <c r="K397" s="4">
        <f t="shared" si="46"/>
        <v>154.6943312962313</v>
      </c>
      <c r="L397" s="42">
        <f>Pressure!Q397</f>
        <v>0.60283868073730607</v>
      </c>
      <c r="M397" s="10">
        <f t="shared" si="48"/>
        <v>1.0787802771786716</v>
      </c>
      <c r="N397" s="10">
        <f t="shared" si="47"/>
        <v>2.5992897854448858</v>
      </c>
    </row>
    <row r="398" spans="3:14">
      <c r="C398" s="4">
        <f>Pressure!AB398*1000000</f>
        <v>4959999.1775914533</v>
      </c>
      <c r="D398" s="78">
        <f>Pressure!I398</f>
        <v>1.1621860174682886E-4</v>
      </c>
      <c r="E398" s="40">
        <f>Pressure!H398</f>
        <v>116.21860174682885</v>
      </c>
      <c r="F398" s="10">
        <f t="shared" si="42"/>
        <v>4.5</v>
      </c>
      <c r="G398" s="4">
        <f t="shared" si="41"/>
        <v>210194.34090046043</v>
      </c>
      <c r="H398" s="42">
        <f t="shared" si="43"/>
        <v>7.8989520785703942</v>
      </c>
      <c r="I398" s="10">
        <f t="shared" si="44"/>
        <v>1.1939186705262852</v>
      </c>
      <c r="J398" s="4">
        <f t="shared" si="45"/>
        <v>688.22745598671145</v>
      </c>
      <c r="K398" s="4">
        <f t="shared" si="46"/>
        <v>154.72043882620193</v>
      </c>
      <c r="L398" s="42">
        <f>Pressure!Q398</f>
        <v>0.60440647650578083</v>
      </c>
      <c r="M398" s="10">
        <f t="shared" si="48"/>
        <v>1.0789090579953629</v>
      </c>
      <c r="N398" s="10">
        <f t="shared" si="47"/>
        <v>2.5992897854448858</v>
      </c>
    </row>
    <row r="399" spans="3:14">
      <c r="C399" s="4">
        <f>Pressure!AB399*1000000</f>
        <v>4960762.8216013368</v>
      </c>
      <c r="D399" s="78">
        <f>Pressure!I399</f>
        <v>1.1621860174682886E-4</v>
      </c>
      <c r="E399" s="40">
        <f>Pressure!H399</f>
        <v>116.21860174682885</v>
      </c>
      <c r="F399" s="10">
        <f t="shared" si="42"/>
        <v>4.5</v>
      </c>
      <c r="G399" s="4">
        <f t="shared" si="41"/>
        <v>210226.70252867707</v>
      </c>
      <c r="H399" s="42">
        <f t="shared" si="43"/>
        <v>7.8999022618957522</v>
      </c>
      <c r="I399" s="10">
        <f t="shared" si="44"/>
        <v>1.1939327762303762</v>
      </c>
      <c r="J399" s="4">
        <f t="shared" si="45"/>
        <v>688.34154824053905</v>
      </c>
      <c r="K399" s="4">
        <f t="shared" si="46"/>
        <v>154.74608790983748</v>
      </c>
      <c r="L399" s="42">
        <f>Pressure!Q399</f>
        <v>0.60597419389400942</v>
      </c>
      <c r="M399" s="10">
        <f t="shared" si="48"/>
        <v>1.0790355820117841</v>
      </c>
      <c r="N399" s="10">
        <f t="shared" si="47"/>
        <v>2.5992897854448858</v>
      </c>
    </row>
    <row r="400" spans="3:14">
      <c r="C400" s="4">
        <f>Pressure!AB400*1000000</f>
        <v>4961512.8142977394</v>
      </c>
      <c r="D400" s="78">
        <f>Pressure!I400</f>
        <v>1.1621860174682886E-4</v>
      </c>
      <c r="E400" s="40">
        <f>Pressure!H400</f>
        <v>116.21860174682885</v>
      </c>
      <c r="F400" s="10">
        <f t="shared" si="42"/>
        <v>4.5</v>
      </c>
      <c r="G400" s="4">
        <f t="shared" si="41"/>
        <v>210258.48564291882</v>
      </c>
      <c r="H400" s="42">
        <f t="shared" si="43"/>
        <v>7.9008354340032581</v>
      </c>
      <c r="I400" s="10">
        <f t="shared" si="44"/>
        <v>1.1939466255468907</v>
      </c>
      <c r="J400" s="4">
        <f t="shared" si="45"/>
        <v>688.45360091950909</v>
      </c>
      <c r="K400" s="4">
        <f t="shared" si="46"/>
        <v>154.77127847657684</v>
      </c>
      <c r="L400" s="42">
        <f>Pressure!Q400</f>
        <v>0.6075418342941189</v>
      </c>
      <c r="M400" s="10">
        <f t="shared" si="48"/>
        <v>1.0791598492490262</v>
      </c>
      <c r="N400" s="10">
        <f t="shared" si="47"/>
        <v>2.5992897854448858</v>
      </c>
    </row>
    <row r="401" spans="3:14">
      <c r="C401" s="4">
        <f>Pressure!AB401*1000000</f>
        <v>4962249.1536110062</v>
      </c>
      <c r="D401" s="78">
        <f>Pressure!I401</f>
        <v>1.1621860174682886E-4</v>
      </c>
      <c r="E401" s="40">
        <f>Pressure!H401</f>
        <v>116.21860174682885</v>
      </c>
      <c r="F401" s="10">
        <f t="shared" si="42"/>
        <v>4.5</v>
      </c>
      <c r="G401" s="4">
        <f t="shared" si="41"/>
        <v>210289.69015547814</v>
      </c>
      <c r="H401" s="42">
        <f t="shared" si="43"/>
        <v>7.9017515936874725</v>
      </c>
      <c r="I401" s="10">
        <f t="shared" si="44"/>
        <v>1.1939602186681786</v>
      </c>
      <c r="J401" s="4">
        <f t="shared" si="45"/>
        <v>688.56361371440471</v>
      </c>
      <c r="K401" s="4">
        <f t="shared" si="46"/>
        <v>154.79601045690498</v>
      </c>
      <c r="L401" s="42">
        <f>Pressure!Q401</f>
        <v>0.60910939909760431</v>
      </c>
      <c r="M401" s="10">
        <f t="shared" si="48"/>
        <v>1.0792818597268192</v>
      </c>
      <c r="N401" s="10">
        <f t="shared" si="47"/>
        <v>2.5992897854448858</v>
      </c>
    </row>
    <row r="402" spans="3:14">
      <c r="C402" s="4">
        <f>Pressure!AB402*1000000</f>
        <v>4962971.837504535</v>
      </c>
      <c r="D402" s="78">
        <f>Pressure!I402</f>
        <v>1.1621860174682886E-4</v>
      </c>
      <c r="E402" s="40">
        <f>Pressure!H402</f>
        <v>116.21860174682885</v>
      </c>
      <c r="F402" s="10">
        <f t="shared" si="42"/>
        <v>4.5</v>
      </c>
      <c r="G402" s="4">
        <f t="shared" si="41"/>
        <v>210320.31598004801</v>
      </c>
      <c r="H402" s="42">
        <f t="shared" si="43"/>
        <v>7.9026507397590091</v>
      </c>
      <c r="I402" s="10">
        <f t="shared" si="44"/>
        <v>1.1939735557828781</v>
      </c>
      <c r="J402" s="4">
        <f t="shared" si="45"/>
        <v>688.6715863209472</v>
      </c>
      <c r="K402" s="4">
        <f t="shared" si="46"/>
        <v>154.82028378241699</v>
      </c>
      <c r="L402" s="42">
        <f>Pressure!Q402</f>
        <v>0.61067688969534062</v>
      </c>
      <c r="M402" s="10">
        <f t="shared" si="48"/>
        <v>1.0794016134634499</v>
      </c>
      <c r="N402" s="10">
        <f t="shared" si="47"/>
        <v>2.5992897854448858</v>
      </c>
    </row>
    <row r="403" spans="3:14">
      <c r="C403" s="4">
        <f>Pressure!AB403*1000000</f>
        <v>4963680.8639731146</v>
      </c>
      <c r="D403" s="78">
        <f>Pressure!I403</f>
        <v>1.1621860174682886E-4</v>
      </c>
      <c r="E403" s="40">
        <f>Pressure!H403</f>
        <v>116.21860174682885</v>
      </c>
      <c r="F403" s="10">
        <f t="shared" si="42"/>
        <v>4.5</v>
      </c>
      <c r="G403" s="4">
        <f t="shared" si="41"/>
        <v>210350.36303165185</v>
      </c>
      <c r="H403" s="42">
        <f t="shared" si="43"/>
        <v>7.9035328710424544</v>
      </c>
      <c r="I403" s="10">
        <f t="shared" si="44"/>
        <v>1.1939866370758927</v>
      </c>
      <c r="J403" s="4">
        <f t="shared" si="45"/>
        <v>688.77751843954798</v>
      </c>
      <c r="K403" s="4">
        <f t="shared" si="46"/>
        <v>154.84409838576232</v>
      </c>
      <c r="L403" s="42">
        <f>Pressure!Q403</f>
        <v>0.61224430747759528</v>
      </c>
      <c r="M403" s="10">
        <f t="shared" si="48"/>
        <v>1.0795191104761848</v>
      </c>
      <c r="N403" s="10">
        <f t="shared" si="47"/>
        <v>2.5992897854448858</v>
      </c>
    </row>
    <row r="404" spans="3:14">
      <c r="C404" s="4">
        <f>Pressure!AB404*1000000</f>
        <v>4964376.2310440093</v>
      </c>
      <c r="D404" s="78">
        <f>Pressure!I404</f>
        <v>1.1621860174682886E-4</v>
      </c>
      <c r="E404" s="40">
        <f>Pressure!H404</f>
        <v>116.21860174682885</v>
      </c>
      <c r="F404" s="10">
        <f t="shared" si="42"/>
        <v>4.5</v>
      </c>
      <c r="G404" s="4">
        <f t="shared" si="41"/>
        <v>210379.83122668925</v>
      </c>
      <c r="H404" s="42">
        <f t="shared" si="43"/>
        <v>7.9043979863777505</v>
      </c>
      <c r="I404" s="10">
        <f t="shared" si="44"/>
        <v>1.1939994627284158</v>
      </c>
      <c r="J404" s="4">
        <f t="shared" si="45"/>
        <v>688.88140977547027</v>
      </c>
      <c r="K404" s="4">
        <f t="shared" si="46"/>
        <v>154.86745420068124</v>
      </c>
      <c r="L404" s="42">
        <f>Pressure!Q404</f>
        <v>0.61381165383404002</v>
      </c>
      <c r="M404" s="10">
        <f t="shared" si="48"/>
        <v>1.0796343507806818</v>
      </c>
      <c r="N404" s="10">
        <f t="shared" si="47"/>
        <v>2.5992897854448858</v>
      </c>
    </row>
    <row r="405" spans="3:14">
      <c r="C405" s="4">
        <f>Pressure!AB405*1000000</f>
        <v>4965057.9367760587</v>
      </c>
      <c r="D405" s="78">
        <f>Pressure!I405</f>
        <v>1.1621860174682886E-4</v>
      </c>
      <c r="E405" s="40">
        <f>Pressure!H405</f>
        <v>116.21860174682885</v>
      </c>
      <c r="F405" s="10">
        <f t="shared" si="42"/>
        <v>4.5</v>
      </c>
      <c r="G405" s="4">
        <f t="shared" si="41"/>
        <v>210408.72048289789</v>
      </c>
      <c r="H405" s="42">
        <f t="shared" si="43"/>
        <v>7.9052460846190558</v>
      </c>
      <c r="I405" s="10">
        <f t="shared" si="44"/>
        <v>1.1940120329179225</v>
      </c>
      <c r="J405" s="4">
        <f t="shared" si="45"/>
        <v>688.98326003869522</v>
      </c>
      <c r="K405" s="4">
        <f t="shared" si="46"/>
        <v>154.89035116197456</v>
      </c>
      <c r="L405" s="42">
        <f>Pressure!Q405</f>
        <v>0.61537893015376299</v>
      </c>
      <c r="M405" s="10">
        <f t="shared" si="48"/>
        <v>1.07974733439133</v>
      </c>
      <c r="N405" s="10">
        <f t="shared" si="47"/>
        <v>2.5992897854448858</v>
      </c>
    </row>
    <row r="406" spans="3:14">
      <c r="C406" s="4">
        <f>Pressure!AB406*1000000</f>
        <v>4965725.9792606216</v>
      </c>
      <c r="D406" s="78">
        <f>Pressure!I406</f>
        <v>1.1621860174682886E-4</v>
      </c>
      <c r="E406" s="40">
        <f>Pressure!H406</f>
        <v>116.21860174682885</v>
      </c>
      <c r="F406" s="10">
        <f t="shared" si="42"/>
        <v>4.5</v>
      </c>
      <c r="G406" s="4">
        <f t="shared" si="41"/>
        <v>210437.03071939363</v>
      </c>
      <c r="H406" s="42">
        <f t="shared" si="43"/>
        <v>7.9060771646359145</v>
      </c>
      <c r="I406" s="10">
        <f t="shared" si="44"/>
        <v>1.1940243478181904</v>
      </c>
      <c r="J406" s="4">
        <f t="shared" si="45"/>
        <v>689.08306894406201</v>
      </c>
      <c r="K406" s="4">
        <f t="shared" si="46"/>
        <v>154.91278920553529</v>
      </c>
      <c r="L406" s="42">
        <f>Pressure!Q406</f>
        <v>0.61694613782528118</v>
      </c>
      <c r="M406" s="10">
        <f t="shared" si="48"/>
        <v>1.0798580613213429</v>
      </c>
      <c r="N406" s="10">
        <f t="shared" si="47"/>
        <v>2.5992897854448858</v>
      </c>
    </row>
    <row r="407" spans="3:14">
      <c r="C407" s="4">
        <f>Pressure!AB407*1000000</f>
        <v>4966380.3566208696</v>
      </c>
      <c r="D407" s="78">
        <f>Pressure!I407</f>
        <v>1.1621860174682886E-4</v>
      </c>
      <c r="E407" s="40">
        <f>Pressure!H407</f>
        <v>116.21860174682885</v>
      </c>
      <c r="F407" s="10">
        <f t="shared" si="42"/>
        <v>4.5</v>
      </c>
      <c r="G407" s="4">
        <f t="shared" si="41"/>
        <v>210464.76185664037</v>
      </c>
      <c r="H407" s="42">
        <f t="shared" si="43"/>
        <v>7.9068912253124326</v>
      </c>
      <c r="I407" s="10">
        <f t="shared" si="44"/>
        <v>1.1940364075992953</v>
      </c>
      <c r="J407" s="4">
        <f t="shared" si="45"/>
        <v>689.18083621116318</v>
      </c>
      <c r="K407" s="4">
        <f t="shared" si="46"/>
        <v>154.93476826832497</v>
      </c>
      <c r="L407" s="42">
        <f>Pressure!Q407</f>
        <v>0.61851327823655211</v>
      </c>
      <c r="M407" s="10">
        <f t="shared" si="48"/>
        <v>1.0799665315824178</v>
      </c>
      <c r="N407" s="10">
        <f t="shared" si="47"/>
        <v>2.5992897854448858</v>
      </c>
    </row>
    <row r="408" spans="3:14">
      <c r="C408" s="4">
        <f>Pressure!AB408*1000000</f>
        <v>4967021.0670117149</v>
      </c>
      <c r="D408" s="78">
        <f>Pressure!I408</f>
        <v>1.1621860174682886E-4</v>
      </c>
      <c r="E408" s="40">
        <f>Pressure!H408</f>
        <v>116.21860174682885</v>
      </c>
      <c r="F408" s="10">
        <f t="shared" si="42"/>
        <v>4.5</v>
      </c>
      <c r="G408" s="4">
        <f t="shared" si="41"/>
        <v>210491.91381644717</v>
      </c>
      <c r="H408" s="42">
        <f t="shared" si="43"/>
        <v>7.9076882655471321</v>
      </c>
      <c r="I408" s="10">
        <f t="shared" si="44"/>
        <v>1.1940482124276135</v>
      </c>
      <c r="J408" s="4">
        <f t="shared" si="45"/>
        <v>689.27656156433329</v>
      </c>
      <c r="K408" s="4">
        <f t="shared" si="46"/>
        <v>154.95628828837133</v>
      </c>
      <c r="L408" s="42">
        <f>Pressure!Q408</f>
        <v>0.6200803527749863</v>
      </c>
      <c r="M408" s="10">
        <f t="shared" si="48"/>
        <v>1.0800727451851138</v>
      </c>
      <c r="N408" s="10">
        <f t="shared" si="47"/>
        <v>2.5992897854448858</v>
      </c>
    </row>
    <row r="409" spans="3:14">
      <c r="C409" s="4">
        <f>Pressure!AB409*1000000</f>
        <v>4967648.1086203437</v>
      </c>
      <c r="D409" s="78">
        <f>Pressure!I409</f>
        <v>1.1621860174682886E-4</v>
      </c>
      <c r="E409" s="40">
        <f>Pressure!H409</f>
        <v>116.21860174682885</v>
      </c>
      <c r="F409" s="10">
        <f t="shared" si="42"/>
        <v>4.5</v>
      </c>
      <c r="G409" s="4">
        <f t="shared" si="41"/>
        <v>210518.48652199082</v>
      </c>
      <c r="H409" s="42">
        <f t="shared" si="43"/>
        <v>7.9084682842536616</v>
      </c>
      <c r="I409" s="10">
        <f t="shared" si="44"/>
        <v>1.1940597624658384</v>
      </c>
      <c r="J409" s="4">
        <f t="shared" si="45"/>
        <v>689.37024473272891</v>
      </c>
      <c r="K409" s="4">
        <f t="shared" si="46"/>
        <v>154.97734920478595</v>
      </c>
      <c r="L409" s="42">
        <f>Pressure!Q409</f>
        <v>0.62164736282745914</v>
      </c>
      <c r="M409" s="10">
        <f t="shared" si="48"/>
        <v>1.0801767021385358</v>
      </c>
      <c r="N409" s="10">
        <f t="shared" si="47"/>
        <v>2.5992897854448858</v>
      </c>
    </row>
    <row r="410" spans="3:14">
      <c r="C410" s="4">
        <f>Pressure!AB410*1000000</f>
        <v>4968261.4796658112</v>
      </c>
      <c r="D410" s="78">
        <f>Pressure!I410</f>
        <v>1.1621860174682886E-4</v>
      </c>
      <c r="E410" s="40">
        <f>Pressure!H410</f>
        <v>116.21860174682885</v>
      </c>
      <c r="F410" s="10">
        <f t="shared" si="42"/>
        <v>4.5</v>
      </c>
      <c r="G410" s="4">
        <f t="shared" si="41"/>
        <v>210544.47989779862</v>
      </c>
      <c r="H410" s="42">
        <f t="shared" si="43"/>
        <v>7.9092312803602711</v>
      </c>
      <c r="I410" s="10">
        <f t="shared" si="44"/>
        <v>1.1940710578729785</v>
      </c>
      <c r="J410" s="4">
        <f t="shared" si="45"/>
        <v>689.46188545026791</v>
      </c>
      <c r="K410" s="4">
        <f t="shared" si="46"/>
        <v>154.99795095775099</v>
      </c>
      <c r="L410" s="42">
        <f>Pressure!Q410</f>
        <v>0.62321430978032299</v>
      </c>
      <c r="M410" s="10">
        <f t="shared" si="48"/>
        <v>1.0802784024505139</v>
      </c>
      <c r="N410" s="10">
        <f t="shared" si="47"/>
        <v>2.5992897854448858</v>
      </c>
    </row>
    <row r="411" spans="3:14">
      <c r="C411" s="4">
        <f>Pressure!AB411*1000000</f>
        <v>4968861.1783991214</v>
      </c>
      <c r="D411" s="78">
        <f>Pressure!I411</f>
        <v>1.1621860174682886E-4</v>
      </c>
      <c r="E411" s="40">
        <f>Pressure!H411</f>
        <v>116.21860174682885</v>
      </c>
      <c r="F411" s="10">
        <f t="shared" si="42"/>
        <v>4.5</v>
      </c>
      <c r="G411" s="4">
        <f t="shared" si="41"/>
        <v>210569.89386975177</v>
      </c>
      <c r="H411" s="42">
        <f t="shared" si="43"/>
        <v>7.9099772528099361</v>
      </c>
      <c r="I411" s="10">
        <f t="shared" si="44"/>
        <v>1.1940820988043634</v>
      </c>
      <c r="J411" s="4">
        <f t="shared" si="45"/>
        <v>689.55148345564135</v>
      </c>
      <c r="K411" s="4">
        <f t="shared" si="46"/>
        <v>155.01809348852152</v>
      </c>
      <c r="L411" s="42">
        <f>Pressure!Q411</f>
        <v>0.6247811950194192</v>
      </c>
      <c r="M411" s="10">
        <f t="shared" si="48"/>
        <v>1.0803778461274995</v>
      </c>
      <c r="N411" s="10">
        <f t="shared" si="47"/>
        <v>2.5992897854448858</v>
      </c>
    </row>
    <row r="412" spans="3:14">
      <c r="C412" s="4">
        <f>Pressure!AB412*1000000</f>
        <v>4969447.2031032993</v>
      </c>
      <c r="D412" s="78">
        <f>Pressure!I412</f>
        <v>1.1621860174682886E-4</v>
      </c>
      <c r="E412" s="40">
        <f>Pressure!H412</f>
        <v>116.21860174682885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210594.72836508849</v>
      </c>
      <c r="H412" s="42">
        <f t="shared" si="43"/>
        <v>7.9107062005604298</v>
      </c>
      <c r="I412" s="10">
        <f t="shared" si="44"/>
        <v>1.1940928854116521</v>
      </c>
      <c r="J412" s="4">
        <f t="shared" si="45"/>
        <v>689.63903849232474</v>
      </c>
      <c r="K412" s="4">
        <f t="shared" si="46"/>
        <v>155.03777673942824</v>
      </c>
      <c r="L412" s="42">
        <f>Pressure!Q412</f>
        <v>0.62634801993009015</v>
      </c>
      <c r="M412" s="10">
        <f t="shared" si="48"/>
        <v>1.0804750331746713</v>
      </c>
      <c r="N412" s="10">
        <f t="shared" si="47"/>
        <v>2.5992897854448858</v>
      </c>
    </row>
    <row r="413" spans="3:14">
      <c r="C413" s="4">
        <f>Pressure!AB413*1000000</f>
        <v>4970019.5520931771</v>
      </c>
      <c r="D413" s="78">
        <f>Pressure!I413</f>
        <v>1.1621860174682886E-4</v>
      </c>
      <c r="E413" s="40">
        <f>Pressure!H413</f>
        <v>116.21860174682885</v>
      </c>
      <c r="F413" s="10">
        <f t="shared" ref="F413:F476" si="50">aexit/E413</f>
        <v>4.5</v>
      </c>
      <c r="G413" s="4">
        <f t="shared" si="49"/>
        <v>210618.98331239494</v>
      </c>
      <c r="H413" s="42">
        <f t="shared" ref="H413:H476" si="51">1/(((k+1)/2)^(1/(k-1))*(patm*1000000/C413)^(1/k)*SQRT((k+1)/(k-1)*(1-(patm*1000000/C413)^((k-1)/k))))</f>
        <v>7.9114181225840854</v>
      </c>
      <c r="I413" s="10">
        <f t="shared" ref="I413:I476" si="52">etanoz*SQRT(2*k^2/(k-1)*(2/(k+1))^((k+1)/(k-1))*(1-(G413/C413)^((k-1)/k)))+(G413-patm*1000000)/C413*(aexit/E413)</f>
        <v>1.1941034178428325</v>
      </c>
      <c r="J413" s="4">
        <f t="shared" ref="J413:J476" si="53">I413*D413*C413</f>
        <v>689.72455030854542</v>
      </c>
      <c r="K413" s="4">
        <f t="shared" ref="K413:K474" si="54">J413/4.4482</f>
        <v>155.0570006538702</v>
      </c>
      <c r="L413" s="42">
        <f>Pressure!Q413</f>
        <v>0.62791478589719141</v>
      </c>
      <c r="M413" s="10">
        <f t="shared" si="48"/>
        <v>1.0805699635959287</v>
      </c>
      <c r="N413" s="10">
        <f t="shared" si="47"/>
        <v>2.5992897854448858</v>
      </c>
    </row>
    <row r="414" spans="3:14">
      <c r="C414" s="4">
        <f>Pressure!AB414*1000000</f>
        <v>4970578.223715621</v>
      </c>
      <c r="D414" s="78">
        <f>Pressure!I414</f>
        <v>1.1621860174682886E-4</v>
      </c>
      <c r="E414" s="40">
        <f>Pressure!H414</f>
        <v>116.21860174682885</v>
      </c>
      <c r="F414" s="10">
        <f t="shared" si="50"/>
        <v>4.5</v>
      </c>
      <c r="G414" s="4">
        <f t="shared" si="49"/>
        <v>210642.65864161472</v>
      </c>
      <c r="H414" s="42">
        <f t="shared" si="51"/>
        <v>7.912113017868057</v>
      </c>
      <c r="I414" s="10">
        <f t="shared" si="52"/>
        <v>1.1941136962422316</v>
      </c>
      <c r="J414" s="4">
        <f t="shared" si="53"/>
        <v>689.80801865731678</v>
      </c>
      <c r="K414" s="4">
        <f t="shared" si="54"/>
        <v>155.07576517632228</v>
      </c>
      <c r="L414" s="42">
        <f>Pressure!Q414</f>
        <v>0.62948149430510369</v>
      </c>
      <c r="M414" s="10">
        <f t="shared" si="48"/>
        <v>1.0806626373938266</v>
      </c>
      <c r="N414" s="10">
        <f t="shared" ref="N414:N477" si="55">N413-1/834*(me-mef)</f>
        <v>2.5992897854448858</v>
      </c>
    </row>
    <row r="415" spans="3:14">
      <c r="C415" s="4">
        <f>Pressure!AB415*1000000</f>
        <v>4971123.2163492339</v>
      </c>
      <c r="D415" s="78">
        <f>Pressure!I415</f>
        <v>1.1621860174682886E-4</v>
      </c>
      <c r="E415" s="40">
        <f>Pressure!H415</f>
        <v>116.21860174682885</v>
      </c>
      <c r="F415" s="10">
        <f t="shared" si="50"/>
        <v>4.5</v>
      </c>
      <c r="G415" s="4">
        <f t="shared" si="49"/>
        <v>210665.75428403649</v>
      </c>
      <c r="H415" s="42">
        <f t="shared" si="51"/>
        <v>7.9127908854139619</v>
      </c>
      <c r="I415" s="10">
        <f t="shared" si="52"/>
        <v>1.1941237207505147</v>
      </c>
      <c r="J415" s="4">
        <f t="shared" si="53"/>
        <v>689.88944329639412</v>
      </c>
      <c r="K415" s="4">
        <f t="shared" si="54"/>
        <v>155.09407025232545</v>
      </c>
      <c r="L415" s="42">
        <f>Pressure!Q415</f>
        <v>0.63104814653774477</v>
      </c>
      <c r="M415" s="10">
        <f t="shared" si="48"/>
        <v>1.0807530545695028</v>
      </c>
      <c r="N415" s="10">
        <f t="shared" si="55"/>
        <v>2.5992897854448858</v>
      </c>
    </row>
    <row r="416" spans="3:14">
      <c r="C416" s="4">
        <f>Pressure!AB416*1000000</f>
        <v>4971654.5284046847</v>
      </c>
      <c r="D416" s="78">
        <f>Pressure!I416</f>
        <v>1.1621860174682886E-4</v>
      </c>
      <c r="E416" s="40">
        <f>Pressure!H416</f>
        <v>116.21860174682885</v>
      </c>
      <c r="F416" s="10">
        <f t="shared" si="50"/>
        <v>4.5</v>
      </c>
      <c r="G416" s="4">
        <f t="shared" si="49"/>
        <v>210688.2701723077</v>
      </c>
      <c r="H416" s="42">
        <f t="shared" si="51"/>
        <v>7.9134517242383176</v>
      </c>
      <c r="I416" s="10">
        <f t="shared" si="52"/>
        <v>1.1941334915046959</v>
      </c>
      <c r="J416" s="4">
        <f t="shared" si="53"/>
        <v>689.96882398832338</v>
      </c>
      <c r="K416" s="4">
        <f t="shared" si="54"/>
        <v>155.11191582849767</v>
      </c>
      <c r="L416" s="42">
        <f>Pressure!Q416</f>
        <v>0.63261474397858153</v>
      </c>
      <c r="M416" s="10">
        <f t="shared" si="48"/>
        <v>1.0808412151228413</v>
      </c>
      <c r="N416" s="10">
        <f t="shared" si="55"/>
        <v>2.5992897854448858</v>
      </c>
    </row>
    <row r="417" spans="3:14">
      <c r="C417" s="4">
        <f>Pressure!AB417*1000000</f>
        <v>4972172.1583244344</v>
      </c>
      <c r="D417" s="78">
        <f>Pressure!I417</f>
        <v>1.1621860174682886E-4</v>
      </c>
      <c r="E417" s="40">
        <f>Pressure!H417</f>
        <v>116.21860174682885</v>
      </c>
      <c r="F417" s="10">
        <f t="shared" si="50"/>
        <v>4.5</v>
      </c>
      <c r="G417" s="4">
        <f t="shared" si="49"/>
        <v>210710.20624042314</v>
      </c>
      <c r="H417" s="42">
        <f t="shared" si="51"/>
        <v>7.9140955333721665</v>
      </c>
      <c r="I417" s="10">
        <f t="shared" si="52"/>
        <v>1.1941430086381386</v>
      </c>
      <c r="J417" s="4">
        <f t="shared" si="53"/>
        <v>690.04616050040045</v>
      </c>
      <c r="K417" s="4">
        <f t="shared" si="54"/>
        <v>155.12930185252472</v>
      </c>
      <c r="L417" s="42">
        <f>Pressure!Q417</f>
        <v>0.634181288010642</v>
      </c>
      <c r="M417" s="10">
        <f t="shared" si="48"/>
        <v>1.080927119052415</v>
      </c>
      <c r="N417" s="10">
        <f t="shared" si="55"/>
        <v>2.5992897854448858</v>
      </c>
    </row>
    <row r="418" spans="3:14">
      <c r="C418" s="4">
        <f>Pressure!AB418*1000000</f>
        <v>4972676.104582889</v>
      </c>
      <c r="D418" s="78">
        <f>Pressure!I418</f>
        <v>1.1621860174682886E-4</v>
      </c>
      <c r="E418" s="40">
        <f>Pressure!H418</f>
        <v>116.21860174682885</v>
      </c>
      <c r="F418" s="10">
        <f t="shared" si="50"/>
        <v>4.5</v>
      </c>
      <c r="G418" s="4">
        <f t="shared" si="49"/>
        <v>210731.56242373132</v>
      </c>
      <c r="H418" s="42">
        <f t="shared" si="51"/>
        <v>7.9147223118612926</v>
      </c>
      <c r="I418" s="10">
        <f t="shared" si="52"/>
        <v>1.1941522722805618</v>
      </c>
      <c r="J418" s="4">
        <f t="shared" si="53"/>
        <v>690.12145260469379</v>
      </c>
      <c r="K418" s="4">
        <f t="shared" si="54"/>
        <v>155.14622827316529</v>
      </c>
      <c r="L418" s="42">
        <f>Pressure!Q418</f>
        <v>0.63574778001652732</v>
      </c>
      <c r="M418" s="10">
        <f t="shared" si="48"/>
        <v>1.0810107663554784</v>
      </c>
      <c r="N418" s="10">
        <f t="shared" si="55"/>
        <v>2.5992897854448858</v>
      </c>
    </row>
    <row r="419" spans="3:14">
      <c r="C419" s="4">
        <f>Pressure!AB419*1000000</f>
        <v>4973166.3656863431</v>
      </c>
      <c r="D419" s="78">
        <f>Pressure!I419</f>
        <v>1.1621860174682886E-4</v>
      </c>
      <c r="E419" s="40">
        <f>Pressure!H419</f>
        <v>116.21860174682885</v>
      </c>
      <c r="F419" s="10">
        <f t="shared" si="50"/>
        <v>4.5</v>
      </c>
      <c r="G419" s="4">
        <f t="shared" si="49"/>
        <v>210752.33865893216</v>
      </c>
      <c r="H419" s="42">
        <f t="shared" si="51"/>
        <v>7.9153320587661398</v>
      </c>
      <c r="I419" s="10">
        <f t="shared" si="52"/>
        <v>1.1941612825580434</v>
      </c>
      <c r="J419" s="4">
        <f t="shared" si="53"/>
        <v>690.19470007803625</v>
      </c>
      <c r="K419" s="4">
        <f t="shared" si="54"/>
        <v>155.16269504024916</v>
      </c>
      <c r="L419" s="42">
        <f>Pressure!Q419</f>
        <v>0.63731422137842364</v>
      </c>
      <c r="M419" s="10">
        <f t="shared" si="48"/>
        <v>1.0810921570279124</v>
      </c>
      <c r="N419" s="10">
        <f t="shared" si="55"/>
        <v>2.5992897854448858</v>
      </c>
    </row>
    <row r="420" spans="3:14">
      <c r="C420" s="4">
        <f>Pressure!AB420*1000000</f>
        <v>4973642.9401727775</v>
      </c>
      <c r="D420" s="78">
        <f>Pressure!I420</f>
        <v>1.1621860174682886E-4</v>
      </c>
      <c r="E420" s="40">
        <f>Pressure!H420</f>
        <v>116.21860174682885</v>
      </c>
      <c r="F420" s="10">
        <f t="shared" si="50"/>
        <v>4.5</v>
      </c>
      <c r="G420" s="4">
        <f t="shared" si="49"/>
        <v>210772.53488406839</v>
      </c>
      <c r="H420" s="42">
        <f t="shared" si="51"/>
        <v>7.9159247731615858</v>
      </c>
      <c r="I420" s="10">
        <f t="shared" si="52"/>
        <v>1.1941700395930221</v>
      </c>
      <c r="J420" s="4">
        <f t="shared" si="53"/>
        <v>690.26590270199506</v>
      </c>
      <c r="K420" s="4">
        <f t="shared" si="54"/>
        <v>155.17870210467044</v>
      </c>
      <c r="L420" s="42">
        <f>Pressure!Q420</f>
        <v>0.6388806134781142</v>
      </c>
      <c r="M420" s="10">
        <f t="shared" si="48"/>
        <v>1.0811712910643556</v>
      </c>
      <c r="N420" s="10">
        <f t="shared" si="55"/>
        <v>2.5992897854448858</v>
      </c>
    </row>
    <row r="421" spans="3:14">
      <c r="C421" s="4">
        <f>Pressure!AB421*1000000</f>
        <v>4974105.8266122034</v>
      </c>
      <c r="D421" s="78">
        <f>Pressure!I421</f>
        <v>1.1621860174682886E-4</v>
      </c>
      <c r="E421" s="40">
        <f>Pressure!H421</f>
        <v>116.21860174682885</v>
      </c>
      <c r="F421" s="10">
        <f t="shared" si="50"/>
        <v>4.5</v>
      </c>
      <c r="G421" s="4">
        <f t="shared" si="49"/>
        <v>210792.15103854003</v>
      </c>
      <c r="H421" s="42">
        <f t="shared" si="51"/>
        <v>7.9165004541373438</v>
      </c>
      <c r="I421" s="10">
        <f t="shared" si="52"/>
        <v>1.1941785435043064</v>
      </c>
      <c r="J421" s="4">
        <f t="shared" si="53"/>
        <v>690.33506026292252</v>
      </c>
      <c r="K421" s="4">
        <f t="shared" si="54"/>
        <v>155.19424941839901</v>
      </c>
      <c r="L421" s="42">
        <f>Pressure!Q421</f>
        <v>0.64044695769699111</v>
      </c>
      <c r="M421" s="10">
        <f t="shared" si="48"/>
        <v>1.0812481684579993</v>
      </c>
      <c r="N421" s="10">
        <f t="shared" si="55"/>
        <v>2.5992897854448858</v>
      </c>
    </row>
    <row r="422" spans="3:14">
      <c r="C422" s="4">
        <f>Pressure!AB422*1000000</f>
        <v>4974555.023606386</v>
      </c>
      <c r="D422" s="78">
        <f>Pressure!I422</f>
        <v>1.1621860174682886E-4</v>
      </c>
      <c r="E422" s="40">
        <f>Pressure!H422</f>
        <v>116.21860174682885</v>
      </c>
      <c r="F422" s="10">
        <f t="shared" si="50"/>
        <v>4.5</v>
      </c>
      <c r="G422" s="4">
        <f t="shared" si="49"/>
        <v>210811.18706309286</v>
      </c>
      <c r="H422" s="42">
        <f t="shared" si="51"/>
        <v>7.9170591007976538</v>
      </c>
      <c r="I422" s="10">
        <f t="shared" si="52"/>
        <v>1.1941867944070741</v>
      </c>
      <c r="J422" s="4">
        <f t="shared" si="53"/>
        <v>690.4021725519151</v>
      </c>
      <c r="K422" s="4">
        <f t="shared" si="54"/>
        <v>155.20933693447128</v>
      </c>
      <c r="L422" s="42">
        <f>Pressure!Q422</f>
        <v>0.64201325541606746</v>
      </c>
      <c r="M422" s="10">
        <f t="shared" si="48"/>
        <v>1.0813227892008346</v>
      </c>
      <c r="N422" s="10">
        <f t="shared" si="55"/>
        <v>2.5992897854448858</v>
      </c>
    </row>
    <row r="423" spans="3:14">
      <c r="C423" s="4">
        <f>Pressure!AB423*1000000</f>
        <v>4974990.5297888853</v>
      </c>
      <c r="D423" s="78">
        <f>Pressure!I423</f>
        <v>1.1621860174682886E-4</v>
      </c>
      <c r="E423" s="40">
        <f>Pressure!H423</f>
        <v>116.21860174682885</v>
      </c>
      <c r="F423" s="10">
        <f t="shared" si="50"/>
        <v>4.5</v>
      </c>
      <c r="G423" s="4">
        <f t="shared" si="49"/>
        <v>210829.64289982003</v>
      </c>
      <c r="H423" s="42">
        <f t="shared" si="51"/>
        <v>7.9176007122613008</v>
      </c>
      <c r="I423" s="10">
        <f t="shared" si="52"/>
        <v>1.1941947924128771</v>
      </c>
      <c r="J423" s="4">
        <f t="shared" si="53"/>
        <v>690.46723936482033</v>
      </c>
      <c r="K423" s="4">
        <f t="shared" si="54"/>
        <v>155.22396460699167</v>
      </c>
      <c r="L423" s="42">
        <f>Pressure!Q423</f>
        <v>0.64357950801598907</v>
      </c>
      <c r="M423" s="10">
        <f t="shared" si="48"/>
        <v>1.0813951532834005</v>
      </c>
      <c r="N423" s="10">
        <f t="shared" si="55"/>
        <v>2.5992897854448858</v>
      </c>
    </row>
    <row r="424" spans="3:14">
      <c r="C424" s="4">
        <f>Pressure!AB424*1000000</f>
        <v>4975412.3438252527</v>
      </c>
      <c r="D424" s="78">
        <f>Pressure!I424</f>
        <v>1.1621860174682886E-4</v>
      </c>
      <c r="E424" s="40">
        <f>Pressure!H424</f>
        <v>116.21860174682885</v>
      </c>
      <c r="F424" s="10">
        <f t="shared" si="50"/>
        <v>4.5</v>
      </c>
      <c r="G424" s="4">
        <f t="shared" si="49"/>
        <v>210847.51849217041</v>
      </c>
      <c r="H424" s="42">
        <f t="shared" si="51"/>
        <v>7.9181252876618924</v>
      </c>
      <c r="I424" s="10">
        <f t="shared" si="52"/>
        <v>1.1942025376296486</v>
      </c>
      <c r="J424" s="4">
        <f t="shared" si="53"/>
        <v>690.53026050226458</v>
      </c>
      <c r="K424" s="4">
        <f t="shared" si="54"/>
        <v>155.23813239113903</v>
      </c>
      <c r="L424" s="42">
        <f>Pressure!Q424</f>
        <v>0.64514571687704658</v>
      </c>
      <c r="M424" s="10">
        <f t="shared" ref="M424:M473" si="56">(J424+J423)/2*(L424-L423)</f>
        <v>1.0814652606950526</v>
      </c>
      <c r="N424" s="10">
        <f t="shared" si="55"/>
        <v>2.5992897854448858</v>
      </c>
    </row>
    <row r="425" spans="3:14">
      <c r="C425" s="4">
        <f>Pressure!AB425*1000000</f>
        <v>4975820.4644124918</v>
      </c>
      <c r="D425" s="78">
        <f>Pressure!I425</f>
        <v>1.1621860174682886E-4</v>
      </c>
      <c r="E425" s="40">
        <f>Pressure!H425</f>
        <v>116.21860174682885</v>
      </c>
      <c r="F425" s="10">
        <f t="shared" si="50"/>
        <v>4.5</v>
      </c>
      <c r="G425" s="4">
        <f t="shared" si="49"/>
        <v>210864.81378492573</v>
      </c>
      <c r="H425" s="42">
        <f t="shared" si="51"/>
        <v>7.9186328261471708</v>
      </c>
      <c r="I425" s="10">
        <f t="shared" si="52"/>
        <v>1.194210030161696</v>
      </c>
      <c r="J425" s="4">
        <f t="shared" si="53"/>
        <v>690.59123576957359</v>
      </c>
      <c r="K425" s="4">
        <f t="shared" si="54"/>
        <v>155.25184024314859</v>
      </c>
      <c r="L425" s="42">
        <f>Pressure!Q425</f>
        <v>0.64671188337918739</v>
      </c>
      <c r="M425" s="10">
        <f t="shared" si="56"/>
        <v>1.0815331114237725</v>
      </c>
      <c r="N425" s="10">
        <f t="shared" si="55"/>
        <v>2.5992897854448858</v>
      </c>
    </row>
    <row r="426" spans="3:14">
      <c r="C426" s="4">
        <f>Pressure!AB426*1000000</f>
        <v>4976214.8902799645</v>
      </c>
      <c r="D426" s="78">
        <f>Pressure!I426</f>
        <v>1.1621860174682886E-4</v>
      </c>
      <c r="E426" s="40">
        <f>Pressure!H426</f>
        <v>116.21860174682885</v>
      </c>
      <c r="F426" s="10">
        <f t="shared" si="50"/>
        <v>4.5</v>
      </c>
      <c r="G426" s="4">
        <f t="shared" si="49"/>
        <v>210881.52872423906</v>
      </c>
      <c r="H426" s="42">
        <f t="shared" si="51"/>
        <v>7.9191233268801442</v>
      </c>
      <c r="I426" s="10">
        <f t="shared" si="52"/>
        <v>1.1942172701097231</v>
      </c>
      <c r="J426" s="4">
        <f t="shared" si="53"/>
        <v>690.65016497690783</v>
      </c>
      <c r="K426" s="4">
        <f t="shared" si="54"/>
        <v>155.26508812034257</v>
      </c>
      <c r="L426" s="42">
        <f>Pressure!Q426</f>
        <v>0.64827800890202736</v>
      </c>
      <c r="M426" s="10">
        <f t="shared" si="56"/>
        <v>1.081598705456146</v>
      </c>
      <c r="N426" s="10">
        <f t="shared" si="55"/>
        <v>2.5992897854448858</v>
      </c>
    </row>
    <row r="427" spans="3:14">
      <c r="C427" s="4">
        <f>Pressure!AB427*1000000</f>
        <v>4976595.6201881748</v>
      </c>
      <c r="D427" s="78">
        <f>Pressure!I427</f>
        <v>1.1621860174682886E-4</v>
      </c>
      <c r="E427" s="40">
        <f>Pressure!H427</f>
        <v>116.21860174682885</v>
      </c>
      <c r="F427" s="10">
        <f t="shared" si="50"/>
        <v>4.5</v>
      </c>
      <c r="G427" s="4">
        <f t="shared" si="49"/>
        <v>210897.6632575831</v>
      </c>
      <c r="H427" s="42">
        <f t="shared" si="51"/>
        <v>7.9195967890375911</v>
      </c>
      <c r="I427" s="10">
        <f t="shared" si="52"/>
        <v>1.1942242575708086</v>
      </c>
      <c r="J427" s="4">
        <f t="shared" si="53"/>
        <v>690.70704793907998</v>
      </c>
      <c r="K427" s="4">
        <f t="shared" si="54"/>
        <v>155.27787598108898</v>
      </c>
      <c r="L427" s="42">
        <f>Pressure!Q427</f>
        <v>0.64984409482486294</v>
      </c>
      <c r="M427" s="10">
        <f t="shared" si="56"/>
        <v>1.0816620427775603</v>
      </c>
      <c r="N427" s="10">
        <f t="shared" si="55"/>
        <v>2.5992897854448858</v>
      </c>
    </row>
    <row r="428" spans="3:14">
      <c r="C428" s="4">
        <f>Pressure!AB428*1000000</f>
        <v>4976962.6529299216</v>
      </c>
      <c r="D428" s="78">
        <f>Pressure!I428</f>
        <v>1.1621860174682886E-4</v>
      </c>
      <c r="E428" s="40">
        <f>Pressure!H428</f>
        <v>116.21860174682885</v>
      </c>
      <c r="F428" s="10">
        <f t="shared" si="50"/>
        <v>4.5</v>
      </c>
      <c r="G428" s="4">
        <f t="shared" si="49"/>
        <v>210913.21733379926</v>
      </c>
      <c r="H428" s="42">
        <f t="shared" si="51"/>
        <v>7.9200532118114833</v>
      </c>
      <c r="I428" s="10">
        <f t="shared" si="52"/>
        <v>1.1942309926384327</v>
      </c>
      <c r="J428" s="4">
        <f t="shared" si="53"/>
        <v>690.76188447572861</v>
      </c>
      <c r="K428" s="4">
        <f t="shared" si="54"/>
        <v>155.29020378484074</v>
      </c>
      <c r="L428" s="42">
        <f>Pressure!Q428</f>
        <v>0.65141014252668283</v>
      </c>
      <c r="M428" s="10">
        <f t="shared" si="56"/>
        <v>1.0817231233718971</v>
      </c>
      <c r="N428" s="10">
        <f t="shared" si="55"/>
        <v>2.5992897854448858</v>
      </c>
    </row>
    <row r="429" spans="3:14">
      <c r="C429" s="4">
        <f>Pressure!AB429*1000000</f>
        <v>4977315.9873296777</v>
      </c>
      <c r="D429" s="78">
        <f>Pressure!I429</f>
        <v>1.1621860174682886E-4</v>
      </c>
      <c r="E429" s="40">
        <f>Pressure!H429</f>
        <v>116.21860174682885</v>
      </c>
      <c r="F429" s="10">
        <f t="shared" si="50"/>
        <v>4.5</v>
      </c>
      <c r="G429" s="4">
        <f t="shared" si="49"/>
        <v>210928.19090307117</v>
      </c>
      <c r="H429" s="42">
        <f t="shared" si="51"/>
        <v>7.9204925944082127</v>
      </c>
      <c r="I429" s="10">
        <f t="shared" si="52"/>
        <v>1.1942374754024672</v>
      </c>
      <c r="J429" s="4">
        <f t="shared" si="53"/>
        <v>690.81467441122379</v>
      </c>
      <c r="K429" s="4">
        <f t="shared" si="54"/>
        <v>155.30207149211452</v>
      </c>
      <c r="L429" s="42">
        <f>Pressure!Q429</f>
        <v>0.65297615338618009</v>
      </c>
      <c r="M429" s="10">
        <f t="shared" si="56"/>
        <v>1.0817819472219099</v>
      </c>
      <c r="N429" s="10">
        <f t="shared" si="55"/>
        <v>2.5992897854448858</v>
      </c>
    </row>
    <row r="430" spans="3:14">
      <c r="C430" s="4">
        <f>Pressure!AB430*1000000</f>
        <v>4977655.6222434919</v>
      </c>
      <c r="D430" s="78">
        <f>Pressure!I430</f>
        <v>1.1621860174682886E-4</v>
      </c>
      <c r="E430" s="40">
        <f>Pressure!H430</f>
        <v>116.21860174682885</v>
      </c>
      <c r="F430" s="10">
        <f t="shared" si="50"/>
        <v>4.5</v>
      </c>
      <c r="G430" s="4">
        <f t="shared" si="49"/>
        <v>210942.58391692053</v>
      </c>
      <c r="H430" s="42">
        <f t="shared" si="51"/>
        <v>7.9209149360484705</v>
      </c>
      <c r="I430" s="10">
        <f t="shared" si="52"/>
        <v>1.1942437059491777</v>
      </c>
      <c r="J430" s="4">
        <f t="shared" si="53"/>
        <v>690.86541757465363</v>
      </c>
      <c r="K430" s="4">
        <f t="shared" si="54"/>
        <v>155.31347906448758</v>
      </c>
      <c r="L430" s="42">
        <f>Pressure!Q430</f>
        <v>0.65454212878176388</v>
      </c>
      <c r="M430" s="10">
        <f t="shared" si="56"/>
        <v>1.0818385143089126</v>
      </c>
      <c r="N430" s="10">
        <f t="shared" si="55"/>
        <v>2.5992897854448858</v>
      </c>
    </row>
    <row r="431" spans="3:14">
      <c r="C431" s="4">
        <f>Pressure!AB431*1000000</f>
        <v>4977981.5565592889</v>
      </c>
      <c r="D431" s="78">
        <f>Pressure!I431</f>
        <v>1.1621860174682886E-4</v>
      </c>
      <c r="E431" s="40">
        <f>Pressure!H431</f>
        <v>116.21860174682885</v>
      </c>
      <c r="F431" s="10">
        <f t="shared" si="50"/>
        <v>4.5</v>
      </c>
      <c r="G431" s="4">
        <f t="shared" si="49"/>
        <v>210956.39632821997</v>
      </c>
      <c r="H431" s="42">
        <f t="shared" si="51"/>
        <v>7.9213202359676442</v>
      </c>
      <c r="I431" s="10">
        <f t="shared" si="52"/>
        <v>1.1942496843612314</v>
      </c>
      <c r="J431" s="4">
        <f t="shared" si="53"/>
        <v>690.91411379986801</v>
      </c>
      <c r="K431" s="4">
        <f t="shared" si="54"/>
        <v>155.32442646460771</v>
      </c>
      <c r="L431" s="42">
        <f>Pressure!Q431</f>
        <v>0.65610807009157135</v>
      </c>
      <c r="M431" s="10">
        <f t="shared" si="56"/>
        <v>1.0818928246128869</v>
      </c>
      <c r="N431" s="10">
        <f t="shared" si="55"/>
        <v>2.5992897854448858</v>
      </c>
    </row>
    <row r="432" spans="3:14">
      <c r="C432" s="4">
        <f>Pressure!AB432*1000000</f>
        <v>4978293.7891968256</v>
      </c>
      <c r="D432" s="78">
        <f>Pressure!I432</f>
        <v>1.1621860174682886E-4</v>
      </c>
      <c r="E432" s="40">
        <f>Pressure!H432</f>
        <v>116.21860174682885</v>
      </c>
      <c r="F432" s="10">
        <f t="shared" si="50"/>
        <v>4.5</v>
      </c>
      <c r="G432" s="4">
        <f t="shared" si="49"/>
        <v>210969.62809119106</v>
      </c>
      <c r="H432" s="42">
        <f t="shared" si="51"/>
        <v>7.921708493415724</v>
      </c>
      <c r="I432" s="10">
        <f t="shared" si="52"/>
        <v>1.1942554107176997</v>
      </c>
      <c r="J432" s="4">
        <f t="shared" si="53"/>
        <v>690.96076292547389</v>
      </c>
      <c r="K432" s="4">
        <f t="shared" si="54"/>
        <v>155.33491365619216</v>
      </c>
      <c r="L432" s="42">
        <f>Pressure!Q432</f>
        <v>0.65767397869347965</v>
      </c>
      <c r="M432" s="10">
        <f t="shared" si="56"/>
        <v>1.0819448781125962</v>
      </c>
      <c r="N432" s="10">
        <f t="shared" si="55"/>
        <v>2.5992897854448858</v>
      </c>
    </row>
    <row r="433" spans="3:14">
      <c r="C433" s="4">
        <f>Pressure!AB433*1000000</f>
        <v>4978592.3191074934</v>
      </c>
      <c r="D433" s="78">
        <f>Pressure!I433</f>
        <v>1.1621860174682886E-4</v>
      </c>
      <c r="E433" s="40">
        <f>Pressure!H433</f>
        <v>116.21860174682885</v>
      </c>
      <c r="F433" s="10">
        <f t="shared" si="50"/>
        <v>4.5</v>
      </c>
      <c r="G433" s="4">
        <f t="shared" si="49"/>
        <v>210982.27916139594</v>
      </c>
      <c r="H433" s="42">
        <f t="shared" si="51"/>
        <v>7.9220797076571063</v>
      </c>
      <c r="I433" s="10">
        <f t="shared" si="52"/>
        <v>1.1942608850940564</v>
      </c>
      <c r="J433" s="4">
        <f t="shared" si="53"/>
        <v>691.00536479480343</v>
      </c>
      <c r="K433" s="4">
        <f t="shared" si="54"/>
        <v>155.34494060402037</v>
      </c>
      <c r="L433" s="42">
        <f>Pressure!Q433</f>
        <v>0.65923985596511758</v>
      </c>
      <c r="M433" s="10">
        <f t="shared" si="56"/>
        <v>1.0819946747853297</v>
      </c>
      <c r="N433" s="10">
        <f t="shared" si="55"/>
        <v>2.5992897854448858</v>
      </c>
    </row>
    <row r="434" spans="3:14">
      <c r="C434" s="4">
        <f>Pressure!AB434*1000000</f>
        <v>4978877.1452746606</v>
      </c>
      <c r="D434" s="78">
        <f>Pressure!I434</f>
        <v>1.1621860174682886E-4</v>
      </c>
      <c r="E434" s="40">
        <f>Pressure!H434</f>
        <v>116.21860174682885</v>
      </c>
      <c r="F434" s="10">
        <f t="shared" si="50"/>
        <v>4.5</v>
      </c>
      <c r="G434" s="4">
        <f t="shared" si="49"/>
        <v>210994.34949575193</v>
      </c>
      <c r="H434" s="42">
        <f t="shared" si="51"/>
        <v>7.9224338779709766</v>
      </c>
      <c r="I434" s="10">
        <f t="shared" si="52"/>
        <v>1.1942661075621865</v>
      </c>
      <c r="J434" s="4">
        <f t="shared" si="53"/>
        <v>691.04791925596669</v>
      </c>
      <c r="K434" s="4">
        <f t="shared" si="54"/>
        <v>155.35450727394601</v>
      </c>
      <c r="L434" s="42">
        <f>Pressure!Q434</f>
        <v>0.66080570328387755</v>
      </c>
      <c r="M434" s="10">
        <f t="shared" si="56"/>
        <v>1.0820422146071562</v>
      </c>
      <c r="N434" s="10">
        <f t="shared" si="55"/>
        <v>2.5992897854448858</v>
      </c>
    </row>
    <row r="435" spans="3:14">
      <c r="C435" s="4">
        <f>Pressure!AB435*1000000</f>
        <v>4979148.2667130874</v>
      </c>
      <c r="D435" s="78">
        <f>Pressure!I435</f>
        <v>1.1621860174682886E-4</v>
      </c>
      <c r="E435" s="40">
        <f>Pressure!H435</f>
        <v>116.21860174682885</v>
      </c>
      <c r="F435" s="10">
        <f t="shared" si="50"/>
        <v>4.5</v>
      </c>
      <c r="G435" s="4">
        <f t="shared" si="49"/>
        <v>211005.83905250661</v>
      </c>
      <c r="H435" s="42">
        <f t="shared" si="51"/>
        <v>7.9227710036506078</v>
      </c>
      <c r="I435" s="10">
        <f t="shared" si="52"/>
        <v>1.1942710781903791</v>
      </c>
      <c r="J435" s="4">
        <f t="shared" si="53"/>
        <v>691.08842616176412</v>
      </c>
      <c r="K435" s="4">
        <f t="shared" si="54"/>
        <v>155.36361363287716</v>
      </c>
      <c r="L435" s="42">
        <f>Pressure!Q435</f>
        <v>0.6623715220269274</v>
      </c>
      <c r="M435" s="10">
        <f t="shared" si="56"/>
        <v>1.0820874975527457</v>
      </c>
      <c r="N435" s="10">
        <f t="shared" si="55"/>
        <v>2.5992897854448858</v>
      </c>
    </row>
    <row r="436" spans="3:14">
      <c r="C436" s="4">
        <f>Pressure!AB436*1000000</f>
        <v>4979405.6824696399</v>
      </c>
      <c r="D436" s="78">
        <f>Pressure!I436</f>
        <v>1.1621860174682886E-4</v>
      </c>
      <c r="E436" s="40">
        <f>Pressure!H436</f>
        <v>116.21860174682885</v>
      </c>
      <c r="F436" s="10">
        <f t="shared" si="50"/>
        <v>4.5</v>
      </c>
      <c r="G436" s="4">
        <f t="shared" si="49"/>
        <v>211016.74779126816</v>
      </c>
      <c r="H436" s="42">
        <f t="shared" si="51"/>
        <v>7.9230910840042457</v>
      </c>
      <c r="I436" s="10">
        <f t="shared" si="52"/>
        <v>1.1942757970433411</v>
      </c>
      <c r="J436" s="4">
        <f t="shared" si="53"/>
        <v>691.12688536979272</v>
      </c>
      <c r="K436" s="4">
        <f t="shared" si="54"/>
        <v>155.37225964880014</v>
      </c>
      <c r="L436" s="42">
        <f>Pressure!Q436</f>
        <v>0.66393731357122232</v>
      </c>
      <c r="M436" s="10">
        <f t="shared" si="56"/>
        <v>1.0821305235955441</v>
      </c>
      <c r="N436" s="10">
        <f t="shared" si="55"/>
        <v>2.5992897854448858</v>
      </c>
    </row>
    <row r="437" spans="3:14">
      <c r="C437" s="4">
        <f>Pressure!AB437*1000000</f>
        <v>4979649.3916225052</v>
      </c>
      <c r="D437" s="78">
        <f>Pressure!I437</f>
        <v>1.1621860174682886E-4</v>
      </c>
      <c r="E437" s="40">
        <f>Pressure!H437</f>
        <v>116.21860174682885</v>
      </c>
      <c r="F437" s="10">
        <f t="shared" si="50"/>
        <v>4.5</v>
      </c>
      <c r="G437" s="4">
        <f t="shared" si="49"/>
        <v>211027.07567297213</v>
      </c>
      <c r="H437" s="42">
        <f t="shared" si="51"/>
        <v>7.9233941183541257</v>
      </c>
      <c r="I437" s="10">
        <f t="shared" si="52"/>
        <v>1.1942802641821855</v>
      </c>
      <c r="J437" s="4">
        <f t="shared" si="53"/>
        <v>691.16329674232861</v>
      </c>
      <c r="K437" s="4">
        <f t="shared" si="54"/>
        <v>155.38044529075324</v>
      </c>
      <c r="L437" s="42">
        <f>Pressure!Q437</f>
        <v>0.6655030792935166</v>
      </c>
      <c r="M437" s="10">
        <f t="shared" si="56"/>
        <v>1.0821712927075364</v>
      </c>
      <c r="N437" s="10">
        <f t="shared" si="55"/>
        <v>2.5992897854448858</v>
      </c>
    </row>
    <row r="438" spans="3:14">
      <c r="C438" s="4">
        <f>Pressure!AB438*1000000</f>
        <v>4979879.3932819879</v>
      </c>
      <c r="D438" s="78">
        <f>Pressure!I438</f>
        <v>1.1621860174682886E-4</v>
      </c>
      <c r="E438" s="40">
        <f>Pressure!H438</f>
        <v>116.21860174682885</v>
      </c>
      <c r="F438" s="10">
        <f t="shared" si="50"/>
        <v>4.5</v>
      </c>
      <c r="G438" s="4">
        <f t="shared" si="49"/>
        <v>211036.82265991508</v>
      </c>
      <c r="H438" s="42">
        <f t="shared" si="51"/>
        <v>7.9236801060374793</v>
      </c>
      <c r="I438" s="10">
        <f t="shared" si="52"/>
        <v>1.194284479664449</v>
      </c>
      <c r="J438" s="4">
        <f t="shared" si="53"/>
        <v>691.19766014644756</v>
      </c>
      <c r="K438" s="4">
        <f t="shared" si="54"/>
        <v>155.38817052885383</v>
      </c>
      <c r="L438" s="42">
        <f>Pressure!Q438</f>
        <v>0.66706882057037553</v>
      </c>
      <c r="M438" s="10">
        <f t="shared" si="56"/>
        <v>1.082209804859485</v>
      </c>
      <c r="N438" s="10">
        <f t="shared" si="55"/>
        <v>2.5992897854448858</v>
      </c>
    </row>
    <row r="439" spans="3:14">
      <c r="C439" s="4">
        <f>Pressure!AB439*1000000</f>
        <v>4980095.6865898967</v>
      </c>
      <c r="D439" s="78">
        <f>Pressure!I439</f>
        <v>1.1621860174682886E-4</v>
      </c>
      <c r="E439" s="40">
        <f>Pressure!H439</f>
        <v>116.21860174682885</v>
      </c>
      <c r="F439" s="10">
        <f t="shared" si="50"/>
        <v>4.5</v>
      </c>
      <c r="G439" s="4">
        <f t="shared" si="49"/>
        <v>211045.98871572866</v>
      </c>
      <c r="H439" s="42">
        <f t="shared" si="51"/>
        <v>7.9239490464057436</v>
      </c>
      <c r="I439" s="10">
        <f t="shared" si="52"/>
        <v>1.1942884435440806</v>
      </c>
      <c r="J439" s="4">
        <f t="shared" si="53"/>
        <v>691.22997545393082</v>
      </c>
      <c r="K439" s="4">
        <f t="shared" si="54"/>
        <v>155.39543533427698</v>
      </c>
      <c r="L439" s="42">
        <f>Pressure!Q439</f>
        <v>0.66863453877818724</v>
      </c>
      <c r="M439" s="10">
        <f t="shared" si="56"/>
        <v>1.0822460600207993</v>
      </c>
      <c r="N439" s="10">
        <f t="shared" si="55"/>
        <v>2.5992897854448858</v>
      </c>
    </row>
    <row r="440" spans="3:14">
      <c r="C440" s="4">
        <f>Pressure!AB440*1000000</f>
        <v>4980298.2707197173</v>
      </c>
      <c r="D440" s="78">
        <f>Pressure!I440</f>
        <v>1.1621860174682886E-4</v>
      </c>
      <c r="E440" s="40">
        <f>Pressure!H440</f>
        <v>116.21860174682885</v>
      </c>
      <c r="F440" s="10">
        <f t="shared" si="50"/>
        <v>4.5</v>
      </c>
      <c r="G440" s="4">
        <f t="shared" si="49"/>
        <v>211054.5738053869</v>
      </c>
      <c r="H440" s="42">
        <f t="shared" si="51"/>
        <v>7.9242009388248151</v>
      </c>
      <c r="I440" s="10">
        <f t="shared" si="52"/>
        <v>1.1942921558714483</v>
      </c>
      <c r="J440" s="4">
        <f t="shared" si="53"/>
        <v>691.26024254129311</v>
      </c>
      <c r="K440" s="4">
        <f t="shared" si="54"/>
        <v>155.40223967926198</v>
      </c>
      <c r="L440" s="42">
        <f>Pressure!Q440</f>
        <v>0.67020023529317441</v>
      </c>
      <c r="M440" s="10">
        <f t="shared" si="56"/>
        <v>1.0822800581594871</v>
      </c>
      <c r="N440" s="10">
        <f t="shared" si="55"/>
        <v>2.5992897854448858</v>
      </c>
    </row>
    <row r="441" spans="3:14">
      <c r="C441" s="4">
        <f>Pressure!AB441*1000000</f>
        <v>4980487.1448769774</v>
      </c>
      <c r="D441" s="78">
        <f>Pressure!I441</f>
        <v>1.1621860174682886E-4</v>
      </c>
      <c r="E441" s="40">
        <f>Pressure!H441</f>
        <v>116.21860174682885</v>
      </c>
      <c r="F441" s="10">
        <f t="shared" si="50"/>
        <v>4.5</v>
      </c>
      <c r="G441" s="4">
        <f t="shared" si="49"/>
        <v>211062.5778952218</v>
      </c>
      <c r="H441" s="42">
        <f t="shared" si="51"/>
        <v>7.9244357826754674</v>
      </c>
      <c r="I441" s="10">
        <f t="shared" si="52"/>
        <v>1.1942956166933472</v>
      </c>
      <c r="J441" s="4">
        <f t="shared" si="53"/>
        <v>691.28846128983673</v>
      </c>
      <c r="K441" s="4">
        <f t="shared" si="54"/>
        <v>155.4085835371244</v>
      </c>
      <c r="L441" s="42">
        <f>Pressure!Q441</f>
        <v>0.67176591149140619</v>
      </c>
      <c r="M441" s="10">
        <f t="shared" si="56"/>
        <v>1.0823117992422995</v>
      </c>
      <c r="N441" s="10">
        <f t="shared" si="55"/>
        <v>2.5992897854448858</v>
      </c>
    </row>
    <row r="442" spans="3:14">
      <c r="C442" s="4">
        <f>Pressure!AB442*1000000</f>
        <v>4980662.3082985366</v>
      </c>
      <c r="D442" s="78">
        <f>Pressure!I442</f>
        <v>1.1621860174682886E-4</v>
      </c>
      <c r="E442" s="40">
        <f>Pressure!H442</f>
        <v>116.21860174682885</v>
      </c>
      <c r="F442" s="10">
        <f t="shared" si="50"/>
        <v>4.5</v>
      </c>
      <c r="G442" s="4">
        <f t="shared" si="49"/>
        <v>211070.00095289302</v>
      </c>
      <c r="H442" s="42">
        <f t="shared" si="51"/>
        <v>7.9246535773524904</v>
      </c>
      <c r="I442" s="10">
        <f t="shared" si="52"/>
        <v>1.1942988260529865</v>
      </c>
      <c r="J442" s="4">
        <f t="shared" si="53"/>
        <v>691.31463158554413</v>
      </c>
      <c r="K442" s="4">
        <f t="shared" si="54"/>
        <v>155.41446688223195</v>
      </c>
      <c r="L442" s="42">
        <f>Pressure!Q442</f>
        <v>0.67333156874881017</v>
      </c>
      <c r="M442" s="10">
        <f t="shared" si="56"/>
        <v>1.0823412832347679</v>
      </c>
      <c r="N442" s="10">
        <f t="shared" si="55"/>
        <v>2.5992897854448858</v>
      </c>
    </row>
    <row r="443" spans="3:14">
      <c r="C443" s="4">
        <f>Pressure!AB443*1000000</f>
        <v>4980823.7602530289</v>
      </c>
      <c r="D443" s="78">
        <f>Pressure!I443</f>
        <v>1.1621860174682886E-4</v>
      </c>
      <c r="E443" s="40">
        <f>Pressure!H443</f>
        <v>116.21860174682885</v>
      </c>
      <c r="F443" s="10">
        <f t="shared" si="50"/>
        <v>4.5</v>
      </c>
      <c r="G443" s="4">
        <f t="shared" si="49"/>
        <v>211076.84294740684</v>
      </c>
      <c r="H443" s="42">
        <f t="shared" si="51"/>
        <v>7.9248543222652312</v>
      </c>
      <c r="I443" s="10">
        <f t="shared" si="52"/>
        <v>1.194301783990001</v>
      </c>
      <c r="J443" s="4">
        <f t="shared" si="53"/>
        <v>691.33875331914567</v>
      </c>
      <c r="K443" s="4">
        <f t="shared" si="54"/>
        <v>155.41988969001972</v>
      </c>
      <c r="L443" s="42">
        <f>Pressure!Q443</f>
        <v>0.67489720844118395</v>
      </c>
      <c r="M443" s="10">
        <f t="shared" si="56"/>
        <v>1.08236851010087</v>
      </c>
      <c r="N443" s="10">
        <f t="shared" si="55"/>
        <v>2.5992897854448858</v>
      </c>
    </row>
    <row r="444" spans="3:14">
      <c r="C444" s="4">
        <f>Pressure!AB444*1000000</f>
        <v>4980971.5000409856</v>
      </c>
      <c r="D444" s="78">
        <f>Pressure!I444</f>
        <v>1.1621860174682886E-4</v>
      </c>
      <c r="E444" s="40">
        <f>Pressure!H444</f>
        <v>116.21860174682885</v>
      </c>
      <c r="F444" s="10">
        <f t="shared" si="50"/>
        <v>4.5</v>
      </c>
      <c r="G444" s="4">
        <f t="shared" si="49"/>
        <v>211083.10384912122</v>
      </c>
      <c r="H444" s="42">
        <f t="shared" si="51"/>
        <v>7.9250380168377514</v>
      </c>
      <c r="I444" s="10">
        <f t="shared" si="52"/>
        <v>1.1943044905404527</v>
      </c>
      <c r="J444" s="4">
        <f t="shared" si="53"/>
        <v>691.36082638613743</v>
      </c>
      <c r="K444" s="4">
        <f t="shared" si="54"/>
        <v>155.42485193699417</v>
      </c>
      <c r="L444" s="42">
        <f>Pressure!Q444</f>
        <v>0.67646283194420698</v>
      </c>
      <c r="M444" s="10">
        <f t="shared" si="56"/>
        <v>1.082393479803327</v>
      </c>
      <c r="N444" s="10">
        <f t="shared" si="55"/>
        <v>2.5992897854448858</v>
      </c>
    </row>
    <row r="445" spans="3:14">
      <c r="C445" s="4">
        <f>Pressure!AB445*1000000</f>
        <v>4981105.5269944463</v>
      </c>
      <c r="D445" s="78">
        <f>Pressure!I445</f>
        <v>1.1621860174682886E-4</v>
      </c>
      <c r="E445" s="40">
        <f>Pressure!H445</f>
        <v>116.21860174682885</v>
      </c>
      <c r="F445" s="10">
        <f t="shared" si="50"/>
        <v>4.5</v>
      </c>
      <c r="G445" s="4">
        <f t="shared" si="49"/>
        <v>211088.78362972944</v>
      </c>
      <c r="H445" s="42">
        <f t="shared" si="51"/>
        <v>7.9252046605083448</v>
      </c>
      <c r="I445" s="10">
        <f t="shared" si="52"/>
        <v>1.1943069457368269</v>
      </c>
      <c r="J445" s="4">
        <f t="shared" si="53"/>
        <v>691.38085068672274</v>
      </c>
      <c r="K445" s="4">
        <f t="shared" si="54"/>
        <v>155.42935360072002</v>
      </c>
      <c r="L445" s="42">
        <f>Pressure!Q445</f>
        <v>0.67802844063345258</v>
      </c>
      <c r="M445" s="10">
        <f t="shared" si="56"/>
        <v>1.0824161923036524</v>
      </c>
      <c r="N445" s="10">
        <f t="shared" si="55"/>
        <v>2.5992897854448858</v>
      </c>
    </row>
    <row r="446" spans="3:14">
      <c r="C446" s="4">
        <f>Pressure!AB446*1000000</f>
        <v>4981225.8404771844</v>
      </c>
      <c r="D446" s="78">
        <f>Pressure!I446</f>
        <v>1.1621860174682886E-4</v>
      </c>
      <c r="E446" s="40">
        <f>Pressure!H446</f>
        <v>116.21860174682885</v>
      </c>
      <c r="F446" s="10">
        <f t="shared" si="50"/>
        <v>4.5</v>
      </c>
      <c r="G446" s="4">
        <f t="shared" si="49"/>
        <v>211093.8822622695</v>
      </c>
      <c r="H446" s="42">
        <f t="shared" si="51"/>
        <v>7.9253542527297993</v>
      </c>
      <c r="I446" s="10">
        <f t="shared" si="52"/>
        <v>1.1943091496080349</v>
      </c>
      <c r="J446" s="4">
        <f t="shared" si="53"/>
        <v>691.39882612584574</v>
      </c>
      <c r="K446" s="4">
        <f t="shared" si="54"/>
        <v>155.43339465982774</v>
      </c>
      <c r="L446" s="42">
        <f>Pressure!Q446</f>
        <v>0.67959403588439948</v>
      </c>
      <c r="M446" s="10">
        <f t="shared" si="56"/>
        <v>1.0824366475618268</v>
      </c>
      <c r="N446" s="10">
        <f t="shared" si="55"/>
        <v>2.5992897854448858</v>
      </c>
    </row>
    <row r="447" spans="3:14">
      <c r="C447" s="4">
        <f>Pressure!AB447*1000000</f>
        <v>4981332.4398847986</v>
      </c>
      <c r="D447" s="78">
        <f>Pressure!I447</f>
        <v>1.1621860174682886E-4</v>
      </c>
      <c r="E447" s="40">
        <f>Pressure!H447</f>
        <v>116.21860174682885</v>
      </c>
      <c r="F447" s="10">
        <f t="shared" si="50"/>
        <v>4.5</v>
      </c>
      <c r="G447" s="4">
        <f t="shared" si="49"/>
        <v>211098.39972112817</v>
      </c>
      <c r="H447" s="42">
        <f t="shared" si="51"/>
        <v>7.925486792969541</v>
      </c>
      <c r="I447" s="10">
        <f t="shared" si="52"/>
        <v>1.1943111021794188</v>
      </c>
      <c r="J447" s="4">
        <f t="shared" si="53"/>
        <v>691.41475261320636</v>
      </c>
      <c r="K447" s="4">
        <f t="shared" si="54"/>
        <v>155.43697509401699</v>
      </c>
      <c r="L447" s="42">
        <f>Pressure!Q447</f>
        <v>0.68115961907244393</v>
      </c>
      <c r="M447" s="10">
        <f t="shared" si="56"/>
        <v>1.0824548455367202</v>
      </c>
      <c r="N447" s="10">
        <f t="shared" si="55"/>
        <v>2.5992897854448858</v>
      </c>
    </row>
    <row r="448" spans="3:14">
      <c r="C448" s="4">
        <f>Pressure!AB448*1000000</f>
        <v>4981425.3246443337</v>
      </c>
      <c r="D448" s="78">
        <f>Pressure!I448</f>
        <v>1.1621860174682886E-4</v>
      </c>
      <c r="E448" s="40">
        <f>Pressure!H448</f>
        <v>116.21860174682885</v>
      </c>
      <c r="F448" s="10">
        <f t="shared" si="50"/>
        <v>4.5</v>
      </c>
      <c r="G448" s="4">
        <f t="shared" si="49"/>
        <v>211102.33598202482</v>
      </c>
      <c r="H448" s="42">
        <f t="shared" si="51"/>
        <v>7.9256022807091329</v>
      </c>
      <c r="I448" s="10">
        <f t="shared" si="52"/>
        <v>1.1943128034727442</v>
      </c>
      <c r="J448" s="4">
        <f t="shared" si="53"/>
        <v>691.42863006320204</v>
      </c>
      <c r="K448" s="4">
        <f t="shared" si="54"/>
        <v>155.44009488404345</v>
      </c>
      <c r="L448" s="42">
        <f>Pressure!Q448</f>
        <v>0.68272519157291134</v>
      </c>
      <c r="M448" s="10">
        <f t="shared" si="56"/>
        <v>1.0824707861857545</v>
      </c>
      <c r="N448" s="10">
        <f t="shared" si="55"/>
        <v>2.5992897854448858</v>
      </c>
    </row>
    <row r="449" spans="3:14">
      <c r="C449" s="4">
        <f>Pressure!AB449*1000000</f>
        <v>4981504.4942148542</v>
      </c>
      <c r="D449" s="78">
        <f>Pressure!I449</f>
        <v>1.1621860174682886E-4</v>
      </c>
      <c r="E449" s="40">
        <f>Pressure!H449</f>
        <v>116.21860174682885</v>
      </c>
      <c r="F449" s="10">
        <f t="shared" si="50"/>
        <v>4.5</v>
      </c>
      <c r="G449" s="4">
        <f t="shared" si="49"/>
        <v>211105.69102203575</v>
      </c>
      <c r="H449" s="42">
        <f t="shared" si="51"/>
        <v>7.9257007154450045</v>
      </c>
      <c r="I449" s="10">
        <f t="shared" si="52"/>
        <v>1.1943142535062106</v>
      </c>
      <c r="J449" s="4">
        <f t="shared" si="53"/>
        <v>691.44045839501416</v>
      </c>
      <c r="K449" s="4">
        <f t="shared" si="54"/>
        <v>155.44275401173826</v>
      </c>
      <c r="L449" s="42">
        <f>Pressure!Q449</f>
        <v>0.68429075476106793</v>
      </c>
      <c r="M449" s="10">
        <f t="shared" si="56"/>
        <v>1.0824844694649236</v>
      </c>
      <c r="N449" s="10">
        <f t="shared" si="55"/>
        <v>2.5992897854448858</v>
      </c>
    </row>
    <row r="450" spans="3:14">
      <c r="C450" s="4">
        <f>Pressure!AB450*1000000</f>
        <v>4981569.9480868746</v>
      </c>
      <c r="D450" s="78">
        <f>Pressure!I450</f>
        <v>1.1621860174682886E-4</v>
      </c>
      <c r="E450" s="40">
        <f>Pressure!H450</f>
        <v>116.21860174682885</v>
      </c>
      <c r="F450" s="10">
        <f t="shared" si="50"/>
        <v>4.5</v>
      </c>
      <c r="G450" s="4">
        <f t="shared" si="49"/>
        <v>211108.46481956998</v>
      </c>
      <c r="H450" s="42">
        <f t="shared" si="51"/>
        <v>7.925782096687735</v>
      </c>
      <c r="I450" s="10">
        <f t="shared" si="52"/>
        <v>1.1943154522944432</v>
      </c>
      <c r="J450" s="4">
        <f t="shared" si="53"/>
        <v>691.45023753252315</v>
      </c>
      <c r="K450" s="4">
        <f t="shared" si="54"/>
        <v>155.44495245998903</v>
      </c>
      <c r="L450" s="42">
        <f>Pressure!Q450</f>
        <v>0.68585631001213276</v>
      </c>
      <c r="M450" s="10">
        <f t="shared" si="56"/>
        <v>1.0824958953290278</v>
      </c>
      <c r="N450" s="10">
        <f t="shared" si="55"/>
        <v>2.5992897854448858</v>
      </c>
    </row>
    <row r="451" spans="3:14">
      <c r="C451" s="4">
        <f>Pressure!AB451*1000000</f>
        <v>4981621.6857826281</v>
      </c>
      <c r="D451" s="78">
        <f>Pressure!I451</f>
        <v>1.1621860174682886E-4</v>
      </c>
      <c r="E451" s="40">
        <f>Pressure!H451</f>
        <v>116.21860174682885</v>
      </c>
      <c r="F451" s="10">
        <f t="shared" si="50"/>
        <v>4.5</v>
      </c>
      <c r="G451" s="4">
        <f t="shared" si="49"/>
        <v>211110.65735438085</v>
      </c>
      <c r="H451" s="42">
        <f t="shared" si="51"/>
        <v>7.9258464239623896</v>
      </c>
      <c r="I451" s="10">
        <f t="shared" si="52"/>
        <v>1.1943163998484976</v>
      </c>
      <c r="J451" s="4">
        <f t="shared" si="53"/>
        <v>691.45796740434821</v>
      </c>
      <c r="K451" s="4">
        <f t="shared" si="54"/>
        <v>155.44669021274856</v>
      </c>
      <c r="L451" s="42">
        <f>Pressure!Q451</f>
        <v>0.68742185870128969</v>
      </c>
      <c r="M451" s="10">
        <f t="shared" si="56"/>
        <v>1.082505063731638</v>
      </c>
      <c r="N451" s="10">
        <f t="shared" si="55"/>
        <v>2.5992897854448858</v>
      </c>
    </row>
    <row r="452" spans="3:14">
      <c r="C452" s="4">
        <f>Pressure!AB452*1000000</f>
        <v>4981659.7068560822</v>
      </c>
      <c r="D452" s="78">
        <f>Pressure!I452</f>
        <v>1.1621860174682886E-4</v>
      </c>
      <c r="E452" s="40">
        <f>Pressure!H452</f>
        <v>116.21860174682885</v>
      </c>
      <c r="F452" s="10">
        <f t="shared" si="50"/>
        <v>4.5</v>
      </c>
      <c r="G452" s="4">
        <f t="shared" si="49"/>
        <v>211112.26860756634</v>
      </c>
      <c r="H452" s="42">
        <f t="shared" si="51"/>
        <v>7.9258936968085356</v>
      </c>
      <c r="I452" s="10">
        <f t="shared" si="52"/>
        <v>1.1943170961758587</v>
      </c>
      <c r="J452" s="4">
        <f t="shared" si="53"/>
        <v>691.46364794384976</v>
      </c>
      <c r="K452" s="4">
        <f t="shared" si="54"/>
        <v>155.44796725503571</v>
      </c>
      <c r="L452" s="42">
        <f>Pressure!Q452</f>
        <v>0.6889874022036987</v>
      </c>
      <c r="M452" s="10">
        <f t="shared" si="56"/>
        <v>1.082511974624669</v>
      </c>
      <c r="N452" s="10">
        <f t="shared" si="55"/>
        <v>2.5992897854448858</v>
      </c>
    </row>
    <row r="453" spans="3:14">
      <c r="C453" s="4">
        <f>Pressure!AB453*1000000</f>
        <v>4981684.0108928494</v>
      </c>
      <c r="D453" s="78">
        <f>Pressure!I453</f>
        <v>1.1621860174682886E-4</v>
      </c>
      <c r="E453" s="40">
        <f>Pressure!H453</f>
        <v>116.21860174682885</v>
      </c>
      <c r="F453" s="10">
        <f t="shared" si="50"/>
        <v>4.5</v>
      </c>
      <c r="G453" s="4">
        <f t="shared" si="49"/>
        <v>211113.29856156567</v>
      </c>
      <c r="H453" s="42">
        <f t="shared" si="51"/>
        <v>7.9259239147801264</v>
      </c>
      <c r="I453" s="10">
        <f t="shared" si="52"/>
        <v>1.1943175412804423</v>
      </c>
      <c r="J453" s="4">
        <f t="shared" si="53"/>
        <v>691.46727908911646</v>
      </c>
      <c r="K453" s="4">
        <f t="shared" si="54"/>
        <v>155.44878357293209</v>
      </c>
      <c r="L453" s="42">
        <f>Pressure!Q453</f>
        <v>0.69055294189450822</v>
      </c>
      <c r="M453" s="10">
        <f t="shared" si="56"/>
        <v>1.0825166279590601</v>
      </c>
      <c r="N453" s="10">
        <f t="shared" si="55"/>
        <v>2.5992897854448858</v>
      </c>
    </row>
    <row r="454" spans="3:14">
      <c r="C454" s="4">
        <f>Pressure!AB454*1000000</f>
        <v>4981694.5975102987</v>
      </c>
      <c r="D454" s="78">
        <f>Pressure!I454</f>
        <v>1.1621860174682886E-4</v>
      </c>
      <c r="E454" s="40">
        <f>Pressure!H454</f>
        <v>116.21860174682885</v>
      </c>
      <c r="F454" s="10">
        <f t="shared" si="50"/>
        <v>4.5</v>
      </c>
      <c r="G454" s="4">
        <f t="shared" si="49"/>
        <v>211113.74720016366</v>
      </c>
      <c r="H454" s="42">
        <f t="shared" si="51"/>
        <v>7.9259370774456555</v>
      </c>
      <c r="I454" s="10">
        <f t="shared" si="52"/>
        <v>1.1943177351625942</v>
      </c>
      <c r="J454" s="4">
        <f t="shared" si="53"/>
        <v>691.4688607829811</v>
      </c>
      <c r="K454" s="4">
        <f t="shared" si="54"/>
        <v>155.44913915358597</v>
      </c>
      <c r="L454" s="42">
        <f>Pressure!Q454</f>
        <v>0.69211847914886648</v>
      </c>
      <c r="M454" s="10">
        <f t="shared" si="56"/>
        <v>1.0825190236840887</v>
      </c>
      <c r="N454" s="10">
        <f t="shared" si="55"/>
        <v>2.5992897854448858</v>
      </c>
    </row>
    <row r="455" spans="3:14">
      <c r="C455" s="4">
        <f>Pressure!AB455*1000000</f>
        <v>4981691.4663572907</v>
      </c>
      <c r="D455" s="78">
        <f>Pressure!I455</f>
        <v>1.1621860174682886E-4</v>
      </c>
      <c r="E455" s="40">
        <f>Pressure!H455</f>
        <v>116.21860174682885</v>
      </c>
      <c r="F455" s="10">
        <f t="shared" si="50"/>
        <v>4.5</v>
      </c>
      <c r="G455" s="4">
        <f t="shared" si="49"/>
        <v>211113.6145084798</v>
      </c>
      <c r="H455" s="42">
        <f t="shared" si="51"/>
        <v>7.9259331843877945</v>
      </c>
      <c r="I455" s="10">
        <f t="shared" si="52"/>
        <v>1.1943176778190869</v>
      </c>
      <c r="J455" s="4">
        <f t="shared" si="53"/>
        <v>691.46839297298175</v>
      </c>
      <c r="K455" s="4">
        <f t="shared" si="54"/>
        <v>155.44903398520339</v>
      </c>
      <c r="L455" s="42">
        <f>Pressure!Q455</f>
        <v>0.69368401534193358</v>
      </c>
      <c r="M455" s="10">
        <f t="shared" si="56"/>
        <v>1.0825191617478875</v>
      </c>
      <c r="N455" s="10">
        <f t="shared" si="55"/>
        <v>2.5992897854448858</v>
      </c>
    </row>
    <row r="456" spans="3:14">
      <c r="C456" s="4">
        <f>Pressure!AB456*1000000</f>
        <v>4981674.617114679</v>
      </c>
      <c r="D456" s="78">
        <f>Pressure!I456</f>
        <v>1.1621860174682886E-4</v>
      </c>
      <c r="E456" s="40">
        <f>Pressure!H456</f>
        <v>116.21860174682885</v>
      </c>
      <c r="F456" s="10">
        <f t="shared" si="50"/>
        <v>4.5</v>
      </c>
      <c r="G456" s="4">
        <f t="shared" si="49"/>
        <v>211112.90047298933</v>
      </c>
      <c r="H456" s="42">
        <f t="shared" si="51"/>
        <v>7.9259122352040396</v>
      </c>
      <c r="I456" s="10">
        <f t="shared" si="52"/>
        <v>1.1943173692431281</v>
      </c>
      <c r="J456" s="4">
        <f t="shared" si="53"/>
        <v>691.46587561143633</v>
      </c>
      <c r="K456" s="4">
        <f t="shared" si="54"/>
        <v>155.44846805706496</v>
      </c>
      <c r="L456" s="42">
        <f>Pressure!Q456</f>
        <v>0.69524955184889337</v>
      </c>
      <c r="M456" s="10">
        <f t="shared" si="56"/>
        <v>1.0825170420973182</v>
      </c>
      <c r="N456" s="10">
        <f t="shared" si="55"/>
        <v>2.5992897854448858</v>
      </c>
    </row>
    <row r="457" spans="3:14">
      <c r="C457" s="4">
        <f>Pressure!AB457*1000000</f>
        <v>4981644.049494761</v>
      </c>
      <c r="D457" s="78">
        <f>Pressure!I457</f>
        <v>1.1621860174682886E-4</v>
      </c>
      <c r="E457" s="40">
        <f>Pressure!H457</f>
        <v>116.21860174682885</v>
      </c>
      <c r="F457" s="10">
        <f t="shared" si="50"/>
        <v>4.5</v>
      </c>
      <c r="G457" s="4">
        <f t="shared" si="49"/>
        <v>211111.60508150005</v>
      </c>
      <c r="H457" s="42">
        <f t="shared" si="51"/>
        <v>7.9258742295060296</v>
      </c>
      <c r="I457" s="10">
        <f t="shared" si="52"/>
        <v>1.1943168094243508</v>
      </c>
      <c r="J457" s="4">
        <f t="shared" si="53"/>
        <v>691.46130865536065</v>
      </c>
      <c r="K457" s="4">
        <f t="shared" si="54"/>
        <v>155.44744135950737</v>
      </c>
      <c r="L457" s="42">
        <f>Pressure!Q457</f>
        <v>0.696815090044965</v>
      </c>
      <c r="M457" s="10">
        <f t="shared" si="56"/>
        <v>1.0825126646777343</v>
      </c>
      <c r="N457" s="10">
        <f t="shared" si="55"/>
        <v>2.5992897854448858</v>
      </c>
    </row>
    <row r="458" spans="3:14">
      <c r="C458" s="4">
        <f>Pressure!AB458*1000000</f>
        <v>4981599.7632415481</v>
      </c>
      <c r="D458" s="78">
        <f>Pressure!I458</f>
        <v>1.1621860174682886E-4</v>
      </c>
      <c r="E458" s="40">
        <f>Pressure!H458</f>
        <v>116.21860174682885</v>
      </c>
      <c r="F458" s="10">
        <f t="shared" si="50"/>
        <v>4.5</v>
      </c>
      <c r="G458" s="4">
        <f t="shared" si="49"/>
        <v>211109.72832316367</v>
      </c>
      <c r="H458" s="42">
        <f t="shared" si="51"/>
        <v>7.9258191669198581</v>
      </c>
      <c r="I458" s="10">
        <f t="shared" si="52"/>
        <v>1.1943159983488163</v>
      </c>
      <c r="J458" s="4">
        <f t="shared" si="53"/>
        <v>691.45469206650876</v>
      </c>
      <c r="K458" s="4">
        <f t="shared" si="54"/>
        <v>155.44595388393256</v>
      </c>
      <c r="L458" s="42">
        <f>Pressure!Q458</f>
        <v>0.69838063130541495</v>
      </c>
      <c r="M458" s="10">
        <f t="shared" si="56"/>
        <v>1.0825060294332547</v>
      </c>
      <c r="N458" s="10">
        <f t="shared" si="55"/>
        <v>2.5992897854448858</v>
      </c>
    </row>
    <row r="459" spans="3:14">
      <c r="C459" s="4">
        <f>Pressure!AB459*1000000</f>
        <v>4981541.7581308978</v>
      </c>
      <c r="D459" s="78">
        <f>Pressure!I459</f>
        <v>1.1621860174682886E-4</v>
      </c>
      <c r="E459" s="40">
        <f>Pressure!H459</f>
        <v>116.21860174682885</v>
      </c>
      <c r="F459" s="10">
        <f t="shared" si="50"/>
        <v>4.5</v>
      </c>
      <c r="G459" s="4">
        <f t="shared" si="49"/>
        <v>211107.27018848149</v>
      </c>
      <c r="H459" s="42">
        <f t="shared" si="51"/>
        <v>7.9257470470862499</v>
      </c>
      <c r="I459" s="10">
        <f t="shared" si="52"/>
        <v>1.1943149359990177</v>
      </c>
      <c r="J459" s="4">
        <f t="shared" si="53"/>
        <v>691.44602581139259</v>
      </c>
      <c r="K459" s="4">
        <f t="shared" si="54"/>
        <v>155.44400562281206</v>
      </c>
      <c r="L459" s="42">
        <f>Pressure!Q459</f>
        <v>0.6999461770055686</v>
      </c>
      <c r="M459" s="10">
        <f t="shared" si="56"/>
        <v>1.0824971363065783</v>
      </c>
      <c r="N459" s="10">
        <f t="shared" si="55"/>
        <v>2.5992897854448858</v>
      </c>
    </row>
    <row r="460" spans="3:14">
      <c r="C460" s="4">
        <f>Pressure!AB460*1000000</f>
        <v>4981470.0339701027</v>
      </c>
      <c r="D460" s="78">
        <f>Pressure!I460</f>
        <v>1.1621860174682886E-4</v>
      </c>
      <c r="E460" s="40">
        <f>Pressure!H460</f>
        <v>116.21860174682885</v>
      </c>
      <c r="F460" s="10">
        <f t="shared" si="50"/>
        <v>4.5</v>
      </c>
      <c r="G460" s="4">
        <f t="shared" si="49"/>
        <v>211104.23066928698</v>
      </c>
      <c r="H460" s="42">
        <f t="shared" si="51"/>
        <v>7.9256578696600499</v>
      </c>
      <c r="I460" s="10">
        <f t="shared" si="52"/>
        <v>1.1943136223538706</v>
      </c>
      <c r="J460" s="4">
        <f t="shared" si="53"/>
        <v>691.4353098612205</v>
      </c>
      <c r="K460" s="4">
        <f t="shared" si="54"/>
        <v>155.44159656967324</v>
      </c>
      <c r="L460" s="42">
        <f>Pressure!Q460</f>
        <v>0.70151172852082244</v>
      </c>
      <c r="M460" s="10">
        <f t="shared" si="56"/>
        <v>1.0824859852392554</v>
      </c>
      <c r="N460" s="10">
        <f t="shared" si="55"/>
        <v>2.5992897854448858</v>
      </c>
    </row>
    <row r="461" spans="3:14">
      <c r="C461" s="4">
        <f>Pressure!AB461*1000000</f>
        <v>4981384.5905983597</v>
      </c>
      <c r="D461" s="78">
        <f>Pressure!I461</f>
        <v>1.1621860174682886E-4</v>
      </c>
      <c r="E461" s="40">
        <f>Pressure!H461</f>
        <v>116.21860174682885</v>
      </c>
      <c r="F461" s="10">
        <f t="shared" si="50"/>
        <v>4.5</v>
      </c>
      <c r="G461" s="4">
        <f t="shared" si="49"/>
        <v>211100.60975876567</v>
      </c>
      <c r="H461" s="42">
        <f t="shared" si="51"/>
        <v>7.9255516343107884</v>
      </c>
      <c r="I461" s="10">
        <f t="shared" si="52"/>
        <v>1.1943120573887218</v>
      </c>
      <c r="J461" s="4">
        <f t="shared" si="53"/>
        <v>691.4225441919682</v>
      </c>
      <c r="K461" s="4">
        <f t="shared" si="54"/>
        <v>155.43872671911521</v>
      </c>
      <c r="L461" s="42">
        <f>Pressure!Q461</f>
        <v>0.70307728722665541</v>
      </c>
      <c r="M461" s="10">
        <f t="shared" si="56"/>
        <v>1.0824725761712342</v>
      </c>
      <c r="N461" s="10">
        <f t="shared" si="55"/>
        <v>2.5992897854448858</v>
      </c>
    </row>
    <row r="462" spans="3:14">
      <c r="C462" s="4">
        <f>Pressure!AB462*1000000</f>
        <v>4981285.4278864358</v>
      </c>
      <c r="D462" s="78">
        <f>Pressure!I462</f>
        <v>1.1621860174682886E-4</v>
      </c>
      <c r="E462" s="40">
        <f>Pressure!H462</f>
        <v>116.21860174682885</v>
      </c>
      <c r="F462" s="10">
        <f t="shared" si="50"/>
        <v>4.5</v>
      </c>
      <c r="G462" s="4">
        <f t="shared" si="49"/>
        <v>211096.40745144093</v>
      </c>
      <c r="H462" s="42">
        <f t="shared" si="51"/>
        <v>7.9254283407222816</v>
      </c>
      <c r="I462" s="10">
        <f t="shared" si="52"/>
        <v>1.1943102410753406</v>
      </c>
      <c r="J462" s="4">
        <f t="shared" si="53"/>
        <v>691.40772878432699</v>
      </c>
      <c r="K462" s="4">
        <f t="shared" si="54"/>
        <v>155.43539606679713</v>
      </c>
      <c r="L462" s="42">
        <f>Pressure!Q462</f>
        <v>0.70464285449864095</v>
      </c>
      <c r="M462" s="10">
        <f t="shared" si="56"/>
        <v>1.0824569090412557</v>
      </c>
      <c r="N462" s="10">
        <f t="shared" si="55"/>
        <v>2.5992897854448858</v>
      </c>
    </row>
    <row r="463" spans="3:14">
      <c r="C463" s="4">
        <f>Pressure!AB463*1000000</f>
        <v>4981172.5457368288</v>
      </c>
      <c r="D463" s="78">
        <f>Pressure!I463</f>
        <v>1.1621860174682886E-4</v>
      </c>
      <c r="E463" s="40">
        <f>Pressure!H463</f>
        <v>116.21860174682885</v>
      </c>
      <c r="F463" s="10">
        <f t="shared" si="50"/>
        <v>4.5</v>
      </c>
      <c r="G463" s="4">
        <f t="shared" si="49"/>
        <v>211091.6237431808</v>
      </c>
      <c r="H463" s="42">
        <f t="shared" si="51"/>
        <v>7.92528798859282</v>
      </c>
      <c r="I463" s="10">
        <f t="shared" si="52"/>
        <v>1.1943081733819225</v>
      </c>
      <c r="J463" s="4">
        <f t="shared" si="53"/>
        <v>691.39086362373007</v>
      </c>
      <c r="K463" s="4">
        <f t="shared" si="54"/>
        <v>155.43160460944429</v>
      </c>
      <c r="L463" s="42">
        <f>Pressure!Q463</f>
        <v>0.70620843171245906</v>
      </c>
      <c r="M463" s="10">
        <f t="shared" si="56"/>
        <v>1.0824389837869084</v>
      </c>
      <c r="N463" s="10">
        <f t="shared" si="55"/>
        <v>2.5992897854448858</v>
      </c>
    </row>
    <row r="464" spans="3:14">
      <c r="C464" s="4">
        <f>Pressure!AB464*1000000</f>
        <v>4981045.9440837698</v>
      </c>
      <c r="D464" s="78">
        <f>Pressure!I464</f>
        <v>1.1621860174682886E-4</v>
      </c>
      <c r="E464" s="40">
        <f>Pressure!H464</f>
        <v>116.21860174682885</v>
      </c>
      <c r="F464" s="10">
        <f t="shared" si="50"/>
        <v>4.5</v>
      </c>
      <c r="G464" s="4">
        <f t="shared" si="49"/>
        <v>211086.25863119814</v>
      </c>
      <c r="H464" s="42">
        <f t="shared" si="51"/>
        <v>7.925130577635171</v>
      </c>
      <c r="I464" s="10">
        <f t="shared" si="52"/>
        <v>1.1943058542730867</v>
      </c>
      <c r="J464" s="4">
        <f t="shared" si="53"/>
        <v>691.37194870035103</v>
      </c>
      <c r="K464" s="4">
        <f t="shared" si="54"/>
        <v>155.42735234484758</v>
      </c>
      <c r="L464" s="42">
        <f>Pressure!Q464</f>
        <v>0.70777402024390756</v>
      </c>
      <c r="M464" s="10">
        <f t="shared" si="56"/>
        <v>1.08241880034403</v>
      </c>
      <c r="N464" s="10">
        <f t="shared" si="55"/>
        <v>2.5992897854448858</v>
      </c>
    </row>
    <row r="465" spans="3:14">
      <c r="C465" s="4">
        <f>Pressure!AB465*1000000</f>
        <v>4980905.6228930922</v>
      </c>
      <c r="D465" s="78">
        <f>Pressure!I465</f>
        <v>1.1621860174682886E-4</v>
      </c>
      <c r="E465" s="40">
        <f>Pressure!H465</f>
        <v>116.21860174682885</v>
      </c>
      <c r="F465" s="10">
        <f t="shared" si="50"/>
        <v>4.5</v>
      </c>
      <c r="G465" s="4">
        <f t="shared" si="49"/>
        <v>211080.31211404505</v>
      </c>
      <c r="H465" s="42">
        <f t="shared" si="51"/>
        <v>7.9249561075763983</v>
      </c>
      <c r="I465" s="10">
        <f t="shared" si="52"/>
        <v>1.1943032837098728</v>
      </c>
      <c r="J465" s="4">
        <f t="shared" si="53"/>
        <v>691.35098400908532</v>
      </c>
      <c r="K465" s="4">
        <f t="shared" si="54"/>
        <v>155.42263927185948</v>
      </c>
      <c r="L465" s="42">
        <f>Pressure!Q465</f>
        <v>0.70933962146891449</v>
      </c>
      <c r="M465" s="10">
        <f t="shared" si="56"/>
        <v>1.082396358647534</v>
      </c>
      <c r="N465" s="10">
        <f t="shared" si="55"/>
        <v>2.5992897854448858</v>
      </c>
    </row>
    <row r="466" spans="3:14">
      <c r="C466" s="4">
        <f>Pressure!AB466*1000000</f>
        <v>4980751.5821624128</v>
      </c>
      <c r="D466" s="78">
        <f>Pressure!I466</f>
        <v>1.1621860174682886E-4</v>
      </c>
      <c r="E466" s="40">
        <f>Pressure!H466</f>
        <v>116.21860174682885</v>
      </c>
      <c r="F466" s="10">
        <f t="shared" si="50"/>
        <v>4.5</v>
      </c>
      <c r="G466" s="4">
        <f t="shared" si="49"/>
        <v>211073.78419162054</v>
      </c>
      <c r="H466" s="42">
        <f t="shared" si="51"/>
        <v>7.9247645781581113</v>
      </c>
      <c r="I466" s="10">
        <f t="shared" si="52"/>
        <v>1.1943004616497428</v>
      </c>
      <c r="J466" s="4">
        <f t="shared" si="53"/>
        <v>691.32796954957666</v>
      </c>
      <c r="K466" s="4">
        <f t="shared" si="54"/>
        <v>155.41746539039985</v>
      </c>
      <c r="L466" s="42">
        <f>Pressure!Q466</f>
        <v>0.71090523676354944</v>
      </c>
      <c r="M466" s="10">
        <f t="shared" si="56"/>
        <v>1.0823716586306429</v>
      </c>
      <c r="N466" s="10">
        <f t="shared" si="55"/>
        <v>2.5992897854448858</v>
      </c>
    </row>
    <row r="467" spans="3:14">
      <c r="C467" s="4">
        <f>Pressure!AB467*1000000</f>
        <v>4980583.8219210757</v>
      </c>
      <c r="D467" s="78">
        <f>Pressure!I467</f>
        <v>1.1621860174682886E-4</v>
      </c>
      <c r="E467" s="40">
        <f>Pressure!H467</f>
        <v>116.21860174682885</v>
      </c>
      <c r="F467" s="10">
        <f t="shared" si="50"/>
        <v>4.5</v>
      </c>
      <c r="G467" s="4">
        <f t="shared" si="49"/>
        <v>211066.67486516814</v>
      </c>
      <c r="H467" s="42">
        <f t="shared" si="51"/>
        <v>7.9245559891363726</v>
      </c>
      <c r="I467" s="10">
        <f t="shared" si="52"/>
        <v>1.1942973880465786</v>
      </c>
      <c r="J467" s="4">
        <f t="shared" si="53"/>
        <v>691.3029053262095</v>
      </c>
      <c r="K467" s="4">
        <f t="shared" si="54"/>
        <v>155.41183070145442</v>
      </c>
      <c r="L467" s="42">
        <f>Pressure!Q467</f>
        <v>0.71247086750403588</v>
      </c>
      <c r="M467" s="10">
        <f t="shared" si="56"/>
        <v>1.0823447002255919</v>
      </c>
      <c r="N467" s="10">
        <f t="shared" si="55"/>
        <v>2.5992897854448858</v>
      </c>
    </row>
    <row r="468" spans="3:14">
      <c r="C468" s="4">
        <f>Pressure!AB468*1000000</f>
        <v>4980402.3422299298</v>
      </c>
      <c r="D468" s="78">
        <f>Pressure!I468</f>
        <v>1.1621860174682886E-4</v>
      </c>
      <c r="E468" s="40">
        <f>Pressure!H468</f>
        <v>116.21860174682885</v>
      </c>
      <c r="F468" s="10">
        <f t="shared" si="50"/>
        <v>4.5</v>
      </c>
      <c r="G468" s="4">
        <f t="shared" si="49"/>
        <v>211058.9841372665</v>
      </c>
      <c r="H468" s="42">
        <f t="shared" si="51"/>
        <v>7.9243303402814167</v>
      </c>
      <c r="I468" s="10">
        <f t="shared" si="52"/>
        <v>1.1942940628506751</v>
      </c>
      <c r="J468" s="4">
        <f t="shared" si="53"/>
        <v>691.27579134807456</v>
      </c>
      <c r="K468" s="4">
        <f t="shared" si="54"/>
        <v>155.40573520706681</v>
      </c>
      <c r="L468" s="42">
        <f>Pressure!Q468</f>
        <v>0.71403651506676258</v>
      </c>
      <c r="M468" s="10">
        <f t="shared" si="56"/>
        <v>1.0823154833629764</v>
      </c>
      <c r="N468" s="10">
        <f t="shared" si="55"/>
        <v>2.5992897854448858</v>
      </c>
    </row>
    <row r="469" spans="3:14">
      <c r="C469" s="4">
        <f>Pressure!AB469*1000000</f>
        <v>4980207.143181772</v>
      </c>
      <c r="D469" s="78">
        <f>Pressure!I469</f>
        <v>1.1621860174682886E-4</v>
      </c>
      <c r="E469" s="40">
        <f>Pressure!H469</f>
        <v>116.21860174682885</v>
      </c>
      <c r="F469" s="10">
        <f t="shared" si="50"/>
        <v>4.5</v>
      </c>
      <c r="G469" s="4">
        <f t="shared" si="49"/>
        <v>211050.71201184814</v>
      </c>
      <c r="H469" s="42">
        <f t="shared" si="51"/>
        <v>7.9240876313782129</v>
      </c>
      <c r="I469" s="10">
        <f t="shared" si="52"/>
        <v>1.194290486008748</v>
      </c>
      <c r="J469" s="4">
        <f t="shared" si="53"/>
        <v>691.24662762903642</v>
      </c>
      <c r="K469" s="4">
        <f t="shared" si="54"/>
        <v>155.39917891035395</v>
      </c>
      <c r="L469" s="42">
        <f>Pressure!Q469</f>
        <v>0.71560218082829563</v>
      </c>
      <c r="M469" s="10">
        <f t="shared" si="56"/>
        <v>1.0822840079721585</v>
      </c>
      <c r="N469" s="10">
        <f t="shared" si="55"/>
        <v>2.5992897854448858</v>
      </c>
    </row>
    <row r="470" spans="3:14">
      <c r="C470" s="4">
        <f>Pressure!AB470*1000000</f>
        <v>4979998.2249010615</v>
      </c>
      <c r="D470" s="78">
        <f>Pressure!I470</f>
        <v>1.1621860174682886E-4</v>
      </c>
      <c r="E470" s="40">
        <f>Pressure!H470</f>
        <v>116.21860174682885</v>
      </c>
      <c r="F470" s="10">
        <f t="shared" si="50"/>
        <v>4.5</v>
      </c>
      <c r="G470" s="4">
        <f t="shared" si="49"/>
        <v>211041.85849418741</v>
      </c>
      <c r="H470" s="42">
        <f t="shared" si="51"/>
        <v>7.9238278622260809</v>
      </c>
      <c r="I470" s="10">
        <f t="shared" si="52"/>
        <v>1.1942866574639259</v>
      </c>
      <c r="J470" s="4">
        <f t="shared" si="53"/>
        <v>691.21541418768993</v>
      </c>
      <c r="K470" s="4">
        <f t="shared" si="54"/>
        <v>155.39216181549614</v>
      </c>
      <c r="L470" s="42">
        <f>Pressure!Q470</f>
        <v>0.71716786616539019</v>
      </c>
      <c r="M470" s="10">
        <f t="shared" si="56"/>
        <v>1.0822502739811259</v>
      </c>
      <c r="N470" s="10">
        <f t="shared" si="55"/>
        <v>2.5992897854448858</v>
      </c>
    </row>
    <row r="471" spans="3:14">
      <c r="C471" s="4">
        <f>Pressure!AB471*1000000</f>
        <v>4979775.5875437967</v>
      </c>
      <c r="D471" s="78">
        <f>Pressure!I471</f>
        <v>1.1621860174682886E-4</v>
      </c>
      <c r="E471" s="40">
        <f>Pressure!H471</f>
        <v>116.21860174682885</v>
      </c>
      <c r="F471" s="10">
        <f t="shared" si="50"/>
        <v>4.5</v>
      </c>
      <c r="G471" s="4">
        <f t="shared" si="49"/>
        <v>211032.4235908952</v>
      </c>
      <c r="H471" s="42">
        <f t="shared" si="51"/>
        <v>7.9235510326385716</v>
      </c>
      <c r="I471" s="10">
        <f t="shared" si="52"/>
        <v>1.1942825771557459</v>
      </c>
      <c r="J471" s="4">
        <f t="shared" si="53"/>
        <v>691.18215104734213</v>
      </c>
      <c r="K471" s="4">
        <f t="shared" si="54"/>
        <v>155.38468392773305</v>
      </c>
      <c r="L471" s="42">
        <f>Pressure!Q471</f>
        <v>0.71873357245500269</v>
      </c>
      <c r="M471" s="10">
        <f t="shared" si="56"/>
        <v>1.0822142813167486</v>
      </c>
      <c r="N471" s="10">
        <f t="shared" si="55"/>
        <v>2.5992897854448858</v>
      </c>
    </row>
    <row r="472" spans="3:14">
      <c r="C472" s="4">
        <f>Pressure!AB472*1000000</f>
        <v>4979539.2312978776</v>
      </c>
      <c r="D472" s="78">
        <f>Pressure!I472</f>
        <v>1.1621860174682886E-4</v>
      </c>
      <c r="E472" s="40">
        <f>Pressure!H472</f>
        <v>116.21860174682885</v>
      </c>
      <c r="F472" s="10">
        <f t="shared" si="50"/>
        <v>4.5</v>
      </c>
      <c r="G472" s="4">
        <f t="shared" si="49"/>
        <v>211022.40730993429</v>
      </c>
      <c r="H472" s="42">
        <f t="shared" si="51"/>
        <v>7.9232571424438705</v>
      </c>
      <c r="I472" s="10">
        <f t="shared" si="52"/>
        <v>1.1942782450201574</v>
      </c>
      <c r="J472" s="4">
        <f t="shared" si="53"/>
        <v>691.14683823606595</v>
      </c>
      <c r="K472" s="4">
        <f t="shared" si="54"/>
        <v>155.37674525337573</v>
      </c>
      <c r="L472" s="42">
        <f>Pressure!Q472</f>
        <v>0.72029930107430207</v>
      </c>
      <c r="M472" s="10">
        <f t="shared" si="56"/>
        <v>1.0821760299041077</v>
      </c>
      <c r="N472" s="10">
        <f t="shared" si="55"/>
        <v>2.5992897854448858</v>
      </c>
    </row>
    <row r="473" spans="3:14">
      <c r="C473" s="4">
        <f>Pressure!AB473*1000000</f>
        <v>4979289.1563830096</v>
      </c>
      <c r="D473" s="78">
        <f>Pressure!I473</f>
        <v>1.1621860174682886E-4</v>
      </c>
      <c r="E473" s="40">
        <f>Pressure!H473</f>
        <v>116.21860174682885</v>
      </c>
      <c r="F473" s="10">
        <f t="shared" si="50"/>
        <v>4.5</v>
      </c>
      <c r="G473" s="4">
        <f t="shared" si="49"/>
        <v>211011.80966061534</v>
      </c>
      <c r="H473" s="42">
        <f t="shared" si="51"/>
        <v>7.9229461914847112</v>
      </c>
      <c r="I473" s="10">
        <f t="shared" si="52"/>
        <v>1.1942736609895199</v>
      </c>
      <c r="J473" s="4">
        <f t="shared" si="53"/>
        <v>691.10947578668674</v>
      </c>
      <c r="K473" s="4">
        <f t="shared" si="54"/>
        <v>155.36834579980368</v>
      </c>
      <c r="L473" s="42">
        <f>Pressure!Q473</f>
        <v>0.72186505340068219</v>
      </c>
      <c r="M473" s="10">
        <f t="shared" si="56"/>
        <v>1.0821355196673679</v>
      </c>
      <c r="N473" s="10">
        <f t="shared" si="55"/>
        <v>2.5992897854448858</v>
      </c>
    </row>
    <row r="474" spans="3:14">
      <c r="C474" s="4">
        <f>Pressure!AB474*1000000</f>
        <v>4979025.363050268</v>
      </c>
      <c r="D474" s="78">
        <f>Pressure!I474</f>
        <v>1.1621860174682886E-4</v>
      </c>
      <c r="E474" s="40">
        <f>Pressure!H474</f>
        <v>116.21860174682885</v>
      </c>
      <c r="F474" s="10">
        <f t="shared" si="50"/>
        <v>4.5</v>
      </c>
      <c r="G474" s="4">
        <f t="shared" si="49"/>
        <v>211000.63065357838</v>
      </c>
      <c r="H474" s="42">
        <f t="shared" si="51"/>
        <v>7.9226181796178041</v>
      </c>
      <c r="I474" s="10">
        <f t="shared" si="52"/>
        <v>1.1942688249925901</v>
      </c>
      <c r="J474" s="4">
        <f t="shared" si="53"/>
        <v>691.07006373671618</v>
      </c>
      <c r="K474" s="4">
        <f t="shared" si="54"/>
        <v>155.3594855754499</v>
      </c>
      <c r="L474" s="42">
        <f>Pressure!Q474</f>
        <v>0.72343083081177351</v>
      </c>
      <c r="M474" s="10">
        <f t="shared" ref="M474:M505" si="57">(J474+J473)/2*(L474-L473)</f>
        <v>1.082092750529172</v>
      </c>
      <c r="N474" s="10">
        <f t="shared" si="55"/>
        <v>2.5992897854448858</v>
      </c>
    </row>
    <row r="475" spans="3:14">
      <c r="C475" s="4">
        <f>Pressure!AB475*1000000</f>
        <v>4978747.8515828419</v>
      </c>
      <c r="D475" s="78">
        <f>Pressure!I475</f>
        <v>1.1621860174682886E-4</v>
      </c>
      <c r="E475" s="40">
        <f>Pressure!H475</f>
        <v>116.21860174682885</v>
      </c>
      <c r="F475" s="10">
        <f t="shared" si="50"/>
        <v>4.5</v>
      </c>
      <c r="G475" s="4">
        <f t="shared" si="49"/>
        <v>210988.8703008244</v>
      </c>
      <c r="H475" s="42">
        <f t="shared" si="51"/>
        <v>7.9222731067147638</v>
      </c>
      <c r="I475" s="10">
        <f t="shared" si="52"/>
        <v>1.1942637369545352</v>
      </c>
      <c r="J475" s="4">
        <f t="shared" si="53"/>
        <v>691.0286021284644</v>
      </c>
      <c r="K475" s="4">
        <f t="shared" ref="K475:K506" si="58">J475/4.4482</f>
        <v>155.35016458982608</v>
      </c>
      <c r="L475" s="42">
        <f>Pressure!Q475</f>
        <v>0.72499663468545483</v>
      </c>
      <c r="M475" s="10">
        <f t="shared" si="57"/>
        <v>1.0820477224107463</v>
      </c>
      <c r="N475" s="10">
        <f t="shared" si="55"/>
        <v>2.5992897854448858</v>
      </c>
    </row>
    <row r="476" spans="3:14">
      <c r="C476" s="4">
        <f>Pressure!AB476*1000000</f>
        <v>4978456.6222954765</v>
      </c>
      <c r="D476" s="78">
        <f>Pressure!I476</f>
        <v>1.1621860174682886E-4</v>
      </c>
      <c r="E476" s="40">
        <f>Pressure!H476</f>
        <v>116.21860174682885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210976.52861569161</v>
      </c>
      <c r="H476" s="42">
        <f t="shared" si="51"/>
        <v>7.921910972661423</v>
      </c>
      <c r="I476" s="10">
        <f t="shared" si="52"/>
        <v>1.194258396796918</v>
      </c>
      <c r="J476" s="4">
        <f t="shared" si="53"/>
        <v>690.98509100895569</v>
      </c>
      <c r="K476" s="4">
        <f t="shared" si="58"/>
        <v>155.34038285350383</v>
      </c>
      <c r="L476" s="42">
        <f>Pressure!Q476</f>
        <v>0.72656246639986533</v>
      </c>
      <c r="M476" s="10">
        <f t="shared" si="57"/>
        <v>1.0820004352320716</v>
      </c>
      <c r="N476" s="10">
        <f t="shared" si="55"/>
        <v>2.5992897854448858</v>
      </c>
    </row>
    <row r="477" spans="3:14">
      <c r="C477" s="4">
        <f>Pressure!AB477*1000000</f>
        <v>4978151.6755347056</v>
      </c>
      <c r="D477" s="78">
        <f>Pressure!I477</f>
        <v>1.1621860174682886E-4</v>
      </c>
      <c r="E477" s="40">
        <f>Pressure!H477</f>
        <v>116.21860174682885</v>
      </c>
      <c r="F477" s="10">
        <f t="shared" ref="F477:F540" si="60">aexit/E477</f>
        <v>4.5</v>
      </c>
      <c r="G477" s="4">
        <f t="shared" si="59"/>
        <v>210963.60561286542</v>
      </c>
      <c r="H477" s="42">
        <f t="shared" ref="H477:H540" si="61">1/(((k+1)/2)^(1/(k-1))*(patm*1000000/C477)^(1/k)*SQRT((k+1)/(k-1)*(1-(patm*1000000/C477)^((k-1)/k))))</f>
        <v>7.9215317773581004</v>
      </c>
      <c r="I477" s="10">
        <f t="shared" ref="I477:I540" si="62">etanoz*SQRT(2*k^2/(k-1)*(2/(k+1))^((k+1)/(k-1))*(1-(G477/C477)^((k-1)/k)))+(G477-patm*1000000)/C477*(aexit/E477)</f>
        <v>1.1942528044377001</v>
      </c>
      <c r="J477" s="4">
        <f t="shared" ref="J477:J540" si="63">I477*D477*C477</f>
        <v>690.93953042996407</v>
      </c>
      <c r="K477" s="4">
        <f t="shared" si="58"/>
        <v>155.33014037812239</v>
      </c>
      <c r="L477" s="42">
        <f>Pressure!Q477</f>
        <v>0.72812832733341637</v>
      </c>
      <c r="M477" s="10">
        <f t="shared" si="57"/>
        <v>1.0819508889117602</v>
      </c>
      <c r="N477" s="10">
        <f t="shared" si="55"/>
        <v>2.5992897854448858</v>
      </c>
    </row>
    <row r="478" spans="3:14">
      <c r="C478" s="4">
        <f>Pressure!AB478*1000000</f>
        <v>4977833.0116787748</v>
      </c>
      <c r="D478" s="78">
        <f>Pressure!I478</f>
        <v>1.1621860174682886E-4</v>
      </c>
      <c r="E478" s="40">
        <f>Pressure!H478</f>
        <v>116.21860174682885</v>
      </c>
      <c r="F478" s="10">
        <f t="shared" si="60"/>
        <v>4.5</v>
      </c>
      <c r="G478" s="4">
        <f t="shared" si="59"/>
        <v>210950.10130837504</v>
      </c>
      <c r="H478" s="42">
        <f t="shared" si="61"/>
        <v>7.9211355207195107</v>
      </c>
      <c r="I478" s="10">
        <f t="shared" si="62"/>
        <v>1.194246959791236</v>
      </c>
      <c r="J478" s="4">
        <f t="shared" si="63"/>
        <v>690.89192044800109</v>
      </c>
      <c r="K478" s="4">
        <f t="shared" si="58"/>
        <v>155.3194371763862</v>
      </c>
      <c r="L478" s="42">
        <f>Pressure!Q478</f>
        <v>0.72969421886480346</v>
      </c>
      <c r="M478" s="10">
        <f t="shared" si="57"/>
        <v>1.0818990833670685</v>
      </c>
      <c r="N478" s="10">
        <f t="shared" ref="N478:N541" si="64">N477-1/834*(me-mef)</f>
        <v>2.5992897854448858</v>
      </c>
    </row>
    <row r="479" spans="3:14">
      <c r="C479" s="4">
        <f>Pressure!AB479*1000000</f>
        <v>4977500.6311377296</v>
      </c>
      <c r="D479" s="78">
        <f>Pressure!I479</f>
        <v>1.1621860174682886E-4</v>
      </c>
      <c r="E479" s="40">
        <f>Pressure!H479</f>
        <v>116.21860174682885</v>
      </c>
      <c r="F479" s="10">
        <f t="shared" si="60"/>
        <v>4.5</v>
      </c>
      <c r="G479" s="4">
        <f t="shared" si="59"/>
        <v>210936.01571959737</v>
      </c>
      <c r="H479" s="42">
        <f t="shared" si="61"/>
        <v>7.9207222026748658</v>
      </c>
      <c r="I479" s="10">
        <f t="shared" si="62"/>
        <v>1.1942408627682728</v>
      </c>
      <c r="J479" s="4">
        <f t="shared" si="63"/>
        <v>690.84226112433021</v>
      </c>
      <c r="K479" s="4">
        <f t="shared" si="58"/>
        <v>155.30827326206784</v>
      </c>
      <c r="L479" s="42">
        <f>Pressure!Q479</f>
        <v>0.73126014237301817</v>
      </c>
      <c r="M479" s="10">
        <f t="shared" si="57"/>
        <v>1.0818450185139679</v>
      </c>
      <c r="N479" s="10">
        <f t="shared" si="64"/>
        <v>2.5992897854448858</v>
      </c>
    </row>
    <row r="480" spans="3:14">
      <c r="C480" s="4">
        <f>Pressure!AB480*1000000</f>
        <v>4977154.5343532898</v>
      </c>
      <c r="D480" s="78">
        <f>Pressure!I480</f>
        <v>1.1621860174682886E-4</v>
      </c>
      <c r="E480" s="40">
        <f>Pressure!H480</f>
        <v>116.21860174682885</v>
      </c>
      <c r="F480" s="10">
        <f t="shared" si="60"/>
        <v>4.5</v>
      </c>
      <c r="G480" s="4">
        <f t="shared" si="59"/>
        <v>210921.34886525155</v>
      </c>
      <c r="H480" s="42">
        <f t="shared" si="61"/>
        <v>7.9202918231677071</v>
      </c>
      <c r="I480" s="10">
        <f t="shared" si="62"/>
        <v>1.1942345132759435</v>
      </c>
      <c r="J480" s="4">
        <f t="shared" si="63"/>
        <v>690.79055252494584</v>
      </c>
      <c r="K480" s="4">
        <f t="shared" si="58"/>
        <v>155.29664865000356</v>
      </c>
      <c r="L480" s="42">
        <f>Pressure!Q480</f>
        <v>0.73282609923735997</v>
      </c>
      <c r="M480" s="10">
        <f t="shared" si="57"/>
        <v>1.0817886942669794</v>
      </c>
      <c r="N480" s="10">
        <f t="shared" si="64"/>
        <v>2.5992897854448858</v>
      </c>
    </row>
    <row r="481" spans="3:14">
      <c r="C481" s="4">
        <f>Pressure!AB481*1000000</f>
        <v>4976794.7217992172</v>
      </c>
      <c r="D481" s="78">
        <f>Pressure!I481</f>
        <v>1.1621860174682886E-4</v>
      </c>
      <c r="E481" s="40">
        <f>Pressure!H481</f>
        <v>116.21860174682885</v>
      </c>
      <c r="F481" s="10">
        <f t="shared" si="60"/>
        <v>4.5</v>
      </c>
      <c r="G481" s="4">
        <f t="shared" si="59"/>
        <v>210906.10076541462</v>
      </c>
      <c r="H481" s="42">
        <f t="shared" si="61"/>
        <v>7.9198443821563744</v>
      </c>
      <c r="I481" s="10">
        <f t="shared" si="62"/>
        <v>1.1942279112177718</v>
      </c>
      <c r="J481" s="4">
        <f t="shared" si="63"/>
        <v>690.73679472063088</v>
      </c>
      <c r="K481" s="4">
        <f t="shared" si="58"/>
        <v>155.28456335610605</v>
      </c>
      <c r="L481" s="42">
        <f>Pressure!Q481</f>
        <v>0.73439209083744805</v>
      </c>
      <c r="M481" s="10">
        <f t="shared" si="57"/>
        <v>1.08173011053927</v>
      </c>
      <c r="N481" s="10">
        <f t="shared" si="64"/>
        <v>2.5992897854448858</v>
      </c>
    </row>
    <row r="482" spans="3:14">
      <c r="C482" s="4">
        <f>Pressure!AB482*1000000</f>
        <v>4976421.1939806864</v>
      </c>
      <c r="D482" s="78">
        <f>Pressure!I482</f>
        <v>1.1621860174682886E-4</v>
      </c>
      <c r="E482" s="40">
        <f>Pressure!H482</f>
        <v>116.21860174682885</v>
      </c>
      <c r="F482" s="10">
        <f t="shared" si="60"/>
        <v>4.5</v>
      </c>
      <c r="G482" s="4">
        <f t="shared" si="59"/>
        <v>210890.27144149481</v>
      </c>
      <c r="H482" s="42">
        <f t="shared" si="61"/>
        <v>7.9193798796132038</v>
      </c>
      <c r="I482" s="10">
        <f t="shared" si="62"/>
        <v>1.1942210564936562</v>
      </c>
      <c r="J482" s="4">
        <f t="shared" si="63"/>
        <v>690.68098778686067</v>
      </c>
      <c r="K482" s="4">
        <f t="shared" si="58"/>
        <v>155.27201739734289</v>
      </c>
      <c r="L482" s="42">
        <f>Pressure!Q482</f>
        <v>0.73595811855323345</v>
      </c>
      <c r="M482" s="10">
        <f t="shared" si="57"/>
        <v>1.0816692672427703</v>
      </c>
      <c r="N482" s="10">
        <f t="shared" si="64"/>
        <v>2.5992897854448858</v>
      </c>
    </row>
    <row r="483" spans="3:14">
      <c r="C483" s="4">
        <f>Pressure!AB483*1000000</f>
        <v>4976033.9514348982</v>
      </c>
      <c r="D483" s="78">
        <f>Pressure!I483</f>
        <v>1.1621860174682886E-4</v>
      </c>
      <c r="E483" s="40">
        <f>Pressure!H483</f>
        <v>116.21860174682885</v>
      </c>
      <c r="F483" s="10">
        <f t="shared" si="60"/>
        <v>4.5</v>
      </c>
      <c r="G483" s="4">
        <f t="shared" si="59"/>
        <v>210873.86091625757</v>
      </c>
      <c r="H483" s="42">
        <f t="shared" si="61"/>
        <v>7.9188983155252828</v>
      </c>
      <c r="I483" s="10">
        <f t="shared" si="62"/>
        <v>1.1942139489998773</v>
      </c>
      <c r="J483" s="4">
        <f t="shared" si="63"/>
        <v>690.62313180389594</v>
      </c>
      <c r="K483" s="4">
        <f t="shared" si="58"/>
        <v>155.25901079175756</v>
      </c>
      <c r="L483" s="42">
        <f>Pressure!Q483</f>
        <v>0.73752418376501083</v>
      </c>
      <c r="M483" s="10">
        <f t="shared" si="57"/>
        <v>1.081606164287932</v>
      </c>
      <c r="N483" s="10">
        <f t="shared" si="64"/>
        <v>2.5992897854448858</v>
      </c>
    </row>
    <row r="484" spans="3:14">
      <c r="C484" s="4">
        <f>Pressure!AB484*1000000</f>
        <v>4975632.9947307138</v>
      </c>
      <c r="D484" s="78">
        <f>Pressure!I484</f>
        <v>1.1621860174682886E-4</v>
      </c>
      <c r="E484" s="40">
        <f>Pressure!H484</f>
        <v>116.21860174682885</v>
      </c>
      <c r="F484" s="10">
        <f t="shared" si="60"/>
        <v>4.5</v>
      </c>
      <c r="G484" s="4">
        <f t="shared" si="59"/>
        <v>210856.86921381005</v>
      </c>
      <c r="H484" s="42">
        <f t="shared" si="61"/>
        <v>7.9183996898940006</v>
      </c>
      <c r="I484" s="10">
        <f t="shared" si="62"/>
        <v>1.1942065886290885</v>
      </c>
      <c r="J484" s="4">
        <f t="shared" si="63"/>
        <v>690.5632268567274</v>
      </c>
      <c r="K484" s="4">
        <f t="shared" si="58"/>
        <v>155.24554355845677</v>
      </c>
      <c r="L484" s="42">
        <f>Pressure!Q484</f>
        <v>0.73909028785343067</v>
      </c>
      <c r="M484" s="10">
        <f t="shared" si="57"/>
        <v>1.0815408015840564</v>
      </c>
      <c r="N484" s="10">
        <f t="shared" si="64"/>
        <v>2.5992897854448858</v>
      </c>
    </row>
    <row r="485" spans="3:14">
      <c r="C485" s="4">
        <f>Pressure!AB485*1000000</f>
        <v>4975218.3244689712</v>
      </c>
      <c r="D485" s="78">
        <f>Pressure!I485</f>
        <v>1.1621860174682886E-4</v>
      </c>
      <c r="E485" s="40">
        <f>Pressure!H485</f>
        <v>116.21860174682885</v>
      </c>
      <c r="F485" s="10">
        <f t="shared" si="60"/>
        <v>4.5</v>
      </c>
      <c r="G485" s="4">
        <f t="shared" si="59"/>
        <v>210839.29635961447</v>
      </c>
      <c r="H485" s="42">
        <f t="shared" si="61"/>
        <v>7.9178840027354331</v>
      </c>
      <c r="I485" s="10">
        <f t="shared" si="62"/>
        <v>1.1941989752703166</v>
      </c>
      <c r="J485" s="4">
        <f t="shared" si="63"/>
        <v>690.50127303512306</v>
      </c>
      <c r="K485" s="4">
        <f t="shared" si="58"/>
        <v>155.23161571762131</v>
      </c>
      <c r="L485" s="42">
        <f>Pressure!Q485</f>
        <v>0.74065643219951072</v>
      </c>
      <c r="M485" s="10">
        <f t="shared" si="57"/>
        <v>1.0814731790387433</v>
      </c>
      <c r="N485" s="10">
        <f t="shared" si="64"/>
        <v>2.5992897854448858</v>
      </c>
    </row>
    <row r="486" spans="3:14">
      <c r="C486" s="4">
        <f>Pressure!AB486*1000000</f>
        <v>4974789.9412821112</v>
      </c>
      <c r="D486" s="78">
        <f>Pressure!I486</f>
        <v>1.1621860174682886E-4</v>
      </c>
      <c r="E486" s="40">
        <f>Pressure!H486</f>
        <v>116.21860174682885</v>
      </c>
      <c r="F486" s="10">
        <f t="shared" si="60"/>
        <v>4.5</v>
      </c>
      <c r="G486" s="4">
        <f t="shared" si="59"/>
        <v>210821.14238047236</v>
      </c>
      <c r="H486" s="42">
        <f t="shared" si="61"/>
        <v>7.9173512540798674</v>
      </c>
      <c r="I486" s="10">
        <f t="shared" si="62"/>
        <v>1.1941911088089523</v>
      </c>
      <c r="J486" s="4">
        <f t="shared" si="63"/>
        <v>690.43727043357285</v>
      </c>
      <c r="K486" s="4">
        <f t="shared" si="58"/>
        <v>155.21722729049344</v>
      </c>
      <c r="L486" s="42">
        <f>Pressure!Q486</f>
        <v>0.74222261818464852</v>
      </c>
      <c r="M486" s="10">
        <f t="shared" si="57"/>
        <v>1.0814032965586409</v>
      </c>
      <c r="N486" s="10">
        <f t="shared" si="64"/>
        <v>2.5992897854448858</v>
      </c>
    </row>
    <row r="487" spans="3:14">
      <c r="C487" s="4">
        <f>Pressure!AB487*1000000</f>
        <v>4974347.8458345113</v>
      </c>
      <c r="D487" s="78">
        <f>Pressure!I487</f>
        <v>1.1621860174682886E-4</v>
      </c>
      <c r="E487" s="40">
        <f>Pressure!H487</f>
        <v>116.21860174682885</v>
      </c>
      <c r="F487" s="10">
        <f t="shared" si="60"/>
        <v>4.5</v>
      </c>
      <c r="G487" s="4">
        <f t="shared" si="59"/>
        <v>210802.40730453865</v>
      </c>
      <c r="H487" s="42">
        <f t="shared" si="61"/>
        <v>7.9168014439722159</v>
      </c>
      <c r="I487" s="10">
        <f t="shared" si="62"/>
        <v>1.1941829891267515</v>
      </c>
      <c r="J487" s="4">
        <f t="shared" si="63"/>
        <v>690.37121915133821</v>
      </c>
      <c r="K487" s="4">
        <f t="shared" si="58"/>
        <v>155.20237829938813</v>
      </c>
      <c r="L487" s="42">
        <f>Pressure!Q487</f>
        <v>0.74378884719063287</v>
      </c>
      <c r="M487" s="10">
        <f t="shared" si="57"/>
        <v>1.0813311540486663</v>
      </c>
      <c r="N487" s="10">
        <f t="shared" si="64"/>
        <v>2.5992897854448858</v>
      </c>
    </row>
    <row r="488" spans="3:14">
      <c r="C488" s="4">
        <f>Pressure!AB488*1000000</f>
        <v>4973892.0388223091</v>
      </c>
      <c r="D488" s="78">
        <f>Pressure!I488</f>
        <v>1.1621860174682886E-4</v>
      </c>
      <c r="E488" s="40">
        <f>Pressure!H488</f>
        <v>116.21860174682885</v>
      </c>
      <c r="F488" s="10">
        <f t="shared" si="60"/>
        <v>4.5</v>
      </c>
      <c r="G488" s="4">
        <f t="shared" si="59"/>
        <v>210783.09116131417</v>
      </c>
      <c r="H488" s="42">
        <f t="shared" si="61"/>
        <v>7.9162345724717778</v>
      </c>
      <c r="I488" s="10">
        <f t="shared" si="62"/>
        <v>1.1941746161018276</v>
      </c>
      <c r="J488" s="4">
        <f t="shared" si="63"/>
        <v>690.30311929242555</v>
      </c>
      <c r="K488" s="4">
        <f t="shared" si="58"/>
        <v>155.18706876768707</v>
      </c>
      <c r="L488" s="42">
        <f>Pressure!Q488</f>
        <v>0.74535512059965636</v>
      </c>
      <c r="M488" s="10">
        <f t="shared" si="57"/>
        <v>1.0812567514127818</v>
      </c>
      <c r="N488" s="10">
        <f t="shared" si="64"/>
        <v>2.5992897854448858</v>
      </c>
    </row>
    <row r="489" spans="3:14">
      <c r="C489" s="4">
        <f>Pressure!AB489*1000000</f>
        <v>4973422.5209735222</v>
      </c>
      <c r="D489" s="78">
        <f>Pressure!I489</f>
        <v>1.1621860174682886E-4</v>
      </c>
      <c r="E489" s="40">
        <f>Pressure!H489</f>
        <v>116.21860174682885</v>
      </c>
      <c r="F489" s="10">
        <f t="shared" si="60"/>
        <v>4.5</v>
      </c>
      <c r="G489" s="4">
        <f t="shared" si="59"/>
        <v>210763.19398165078</v>
      </c>
      <c r="H489" s="42">
        <f t="shared" si="61"/>
        <v>7.9156506396524096</v>
      </c>
      <c r="I489" s="10">
        <f t="shared" si="62"/>
        <v>1.1941659896086498</v>
      </c>
      <c r="J489" s="4">
        <f t="shared" si="63"/>
        <v>690.23297096560418</v>
      </c>
      <c r="K489" s="4">
        <f t="shared" si="58"/>
        <v>155.17129871984267</v>
      </c>
      <c r="L489" s="42">
        <f>Pressure!Q489</f>
        <v>0.74692143979432668</v>
      </c>
      <c r="M489" s="10">
        <f t="shared" si="57"/>
        <v>1.0811800885531333</v>
      </c>
      <c r="N489" s="10">
        <f t="shared" si="64"/>
        <v>2.5992897854448858</v>
      </c>
    </row>
    <row r="490" spans="3:14">
      <c r="C490" s="4">
        <f>Pressure!AB490*1000000</f>
        <v>4972939.2930480568</v>
      </c>
      <c r="D490" s="78">
        <f>Pressure!I490</f>
        <v>1.1621860174682886E-4</v>
      </c>
      <c r="E490" s="40">
        <f>Pressure!H490</f>
        <v>116.21860174682885</v>
      </c>
      <c r="F490" s="10">
        <f t="shared" si="60"/>
        <v>4.5</v>
      </c>
      <c r="G490" s="4">
        <f t="shared" si="59"/>
        <v>210742.71579775171</v>
      </c>
      <c r="H490" s="42">
        <f t="shared" si="61"/>
        <v>7.9150496456024957</v>
      </c>
      <c r="I490" s="10">
        <f t="shared" si="62"/>
        <v>1.1941571095180388</v>
      </c>
      <c r="J490" s="4">
        <f t="shared" si="63"/>
        <v>690.16077428440803</v>
      </c>
      <c r="K490" s="4">
        <f t="shared" si="58"/>
        <v>155.15506818137854</v>
      </c>
      <c r="L490" s="42">
        <f>Pressure!Q490</f>
        <v>0.74848780615767929</v>
      </c>
      <c r="M490" s="10">
        <f t="shared" si="57"/>
        <v>1.0811011653709763</v>
      </c>
      <c r="N490" s="10">
        <f t="shared" si="64"/>
        <v>2.5992897854448858</v>
      </c>
    </row>
    <row r="491" spans="3:14">
      <c r="C491" s="4">
        <f>Pressure!AB491*1000000</f>
        <v>4972442.3558375966</v>
      </c>
      <c r="D491" s="78">
        <f>Pressure!I491</f>
        <v>1.1621860174682886E-4</v>
      </c>
      <c r="E491" s="40">
        <f>Pressure!H491</f>
        <v>116.21860174682885</v>
      </c>
      <c r="F491" s="10">
        <f t="shared" si="60"/>
        <v>4.5</v>
      </c>
      <c r="G491" s="4">
        <f t="shared" si="59"/>
        <v>210721.65664316688</v>
      </c>
      <c r="H491" s="42">
        <f t="shared" si="61"/>
        <v>7.9144315904248206</v>
      </c>
      <c r="I491" s="10">
        <f t="shared" si="62"/>
        <v>1.19414797569716</v>
      </c>
      <c r="J491" s="4">
        <f t="shared" si="63"/>
        <v>690.08652936711894</v>
      </c>
      <c r="K491" s="4">
        <f t="shared" si="58"/>
        <v>155.13837717888561</v>
      </c>
      <c r="L491" s="42">
        <f>Pressure!Q491</f>
        <v>0.75005422107318886</v>
      </c>
      <c r="M491" s="10">
        <f t="shared" si="57"/>
        <v>1.0810199817658115</v>
      </c>
      <c r="N491" s="10">
        <f t="shared" si="64"/>
        <v>2.5992897854448858</v>
      </c>
    </row>
    <row r="492" spans="3:14">
      <c r="C492" s="4">
        <f>Pressure!AB492*1000000</f>
        <v>4971931.7101656925</v>
      </c>
      <c r="D492" s="78">
        <f>Pressure!I492</f>
        <v>1.1621860174682886E-4</v>
      </c>
      <c r="E492" s="40">
        <f>Pressure!H492</f>
        <v>116.21860174682885</v>
      </c>
      <c r="F492" s="10">
        <f t="shared" si="60"/>
        <v>4.5</v>
      </c>
      <c r="G492" s="4">
        <f t="shared" si="59"/>
        <v>210700.01655279662</v>
      </c>
      <c r="H492" s="42">
        <f t="shared" si="61"/>
        <v>7.9137964742366869</v>
      </c>
      <c r="I492" s="10">
        <f t="shared" si="62"/>
        <v>1.1941385880095197</v>
      </c>
      <c r="J492" s="4">
        <f t="shared" si="63"/>
        <v>690.01023633677903</v>
      </c>
      <c r="K492" s="4">
        <f t="shared" si="58"/>
        <v>155.12122574002495</v>
      </c>
      <c r="L492" s="42">
        <f>Pressure!Q492</f>
        <v>0.75162068592478171</v>
      </c>
      <c r="M492" s="10">
        <f t="shared" si="57"/>
        <v>1.0809365376360585</v>
      </c>
      <c r="N492" s="10">
        <f t="shared" si="64"/>
        <v>2.5992897854448858</v>
      </c>
    </row>
    <row r="493" spans="3:14">
      <c r="C493" s="4">
        <f>Pressure!AB493*1000000</f>
        <v>4971407.3568878528</v>
      </c>
      <c r="D493" s="78">
        <f>Pressure!I493</f>
        <v>1.1621860174682886E-4</v>
      </c>
      <c r="E493" s="40">
        <f>Pressure!H493</f>
        <v>116.21860174682885</v>
      </c>
      <c r="F493" s="10">
        <f t="shared" si="60"/>
        <v>4.5</v>
      </c>
      <c r="G493" s="4">
        <f t="shared" si="59"/>
        <v>210677.79556289554</v>
      </c>
      <c r="H493" s="42">
        <f t="shared" si="61"/>
        <v>7.9131442971700023</v>
      </c>
      <c r="I493" s="10">
        <f t="shared" si="62"/>
        <v>1.1941289463149631</v>
      </c>
      <c r="J493" s="4">
        <f t="shared" si="63"/>
        <v>689.93189532120584</v>
      </c>
      <c r="K493" s="4">
        <f t="shared" si="58"/>
        <v>155.10361389353127</v>
      </c>
      <c r="L493" s="42">
        <f>Pressure!Q493</f>
        <v>0.75318720209684753</v>
      </c>
      <c r="M493" s="10">
        <f t="shared" si="57"/>
        <v>1.0808508328786097</v>
      </c>
      <c r="N493" s="10">
        <f t="shared" si="64"/>
        <v>2.5992897854448858</v>
      </c>
    </row>
    <row r="494" spans="3:14">
      <c r="C494" s="4">
        <f>Pressure!AB494*1000000</f>
        <v>4970869.2968913121</v>
      </c>
      <c r="D494" s="78">
        <f>Pressure!I494</f>
        <v>1.1621860174682886E-4</v>
      </c>
      <c r="E494" s="40">
        <f>Pressure!H494</f>
        <v>116.21860174682885</v>
      </c>
      <c r="F494" s="10">
        <f t="shared" si="60"/>
        <v>4.5</v>
      </c>
      <c r="G494" s="4">
        <f t="shared" si="59"/>
        <v>210654.99371106285</v>
      </c>
      <c r="H494" s="42">
        <f t="shared" si="61"/>
        <v>7.912475059370963</v>
      </c>
      <c r="I494" s="10">
        <f t="shared" si="62"/>
        <v>1.1941190504696646</v>
      </c>
      <c r="J494" s="4">
        <f t="shared" si="63"/>
        <v>689.85150645295676</v>
      </c>
      <c r="K494" s="4">
        <f t="shared" si="58"/>
        <v>155.08554166920479</v>
      </c>
      <c r="L494" s="42">
        <f>Pressure!Q494</f>
        <v>0.75475377097425178</v>
      </c>
      <c r="M494" s="10">
        <f t="shared" si="57"/>
        <v>1.080762867389184</v>
      </c>
      <c r="N494" s="10">
        <f t="shared" si="64"/>
        <v>2.5992897854448858</v>
      </c>
    </row>
    <row r="495" spans="3:14">
      <c r="C495" s="4">
        <f>Pressure!AB495*1000000</f>
        <v>4970317.5310953353</v>
      </c>
      <c r="D495" s="78">
        <f>Pressure!I495</f>
        <v>1.1621860174682886E-4</v>
      </c>
      <c r="E495" s="40">
        <f>Pressure!H495</f>
        <v>116.21860174682885</v>
      </c>
      <c r="F495" s="10">
        <f t="shared" si="60"/>
        <v>4.5</v>
      </c>
      <c r="G495" s="4">
        <f t="shared" si="59"/>
        <v>210631.611036255</v>
      </c>
      <c r="H495" s="42">
        <f t="shared" si="61"/>
        <v>7.9117887610004951</v>
      </c>
      <c r="I495" s="10">
        <f t="shared" si="62"/>
        <v>1.1941089003261276</v>
      </c>
      <c r="J495" s="4">
        <f t="shared" si="63"/>
        <v>689.76906986937411</v>
      </c>
      <c r="K495" s="4">
        <f t="shared" si="58"/>
        <v>155.06700909792144</v>
      </c>
      <c r="L495" s="42">
        <f>Pressure!Q495</f>
        <v>0.75632039394234729</v>
      </c>
      <c r="M495" s="10">
        <f t="shared" si="57"/>
        <v>1.0806726410618641</v>
      </c>
      <c r="N495" s="10">
        <f t="shared" si="64"/>
        <v>2.5992897854448858</v>
      </c>
    </row>
    <row r="496" spans="3:14">
      <c r="C496" s="4">
        <f>Pressure!AB496*1000000</f>
        <v>4969752.0604509842</v>
      </c>
      <c r="D496" s="78">
        <f>Pressure!I496</f>
        <v>1.1621860174682886E-4</v>
      </c>
      <c r="E496" s="40">
        <f>Pressure!H496</f>
        <v>116.21860174682885</v>
      </c>
      <c r="F496" s="10">
        <f t="shared" si="60"/>
        <v>4.5</v>
      </c>
      <c r="G496" s="4">
        <f t="shared" si="59"/>
        <v>210607.64757877603</v>
      </c>
      <c r="H496" s="42">
        <f t="shared" si="61"/>
        <v>7.9110854022338728</v>
      </c>
      <c r="I496" s="10">
        <f t="shared" si="62"/>
        <v>1.1940984957331759</v>
      </c>
      <c r="J496" s="4">
        <f t="shared" si="63"/>
        <v>689.68458571255178</v>
      </c>
      <c r="K496" s="4">
        <f t="shared" si="58"/>
        <v>155.04801621162534</v>
      </c>
      <c r="L496" s="42">
        <f>Pressure!Q496</f>
        <v>0.75788707238698672</v>
      </c>
      <c r="M496" s="10">
        <f t="shared" si="57"/>
        <v>1.08058015378963</v>
      </c>
      <c r="N496" s="10">
        <f t="shared" si="64"/>
        <v>2.5992897854448858</v>
      </c>
    </row>
    <row r="497" spans="3:14">
      <c r="C497" s="114">
        <f>Pressure!AB497*1000000</f>
        <v>4969172.8859413834</v>
      </c>
      <c r="D497" s="79">
        <f>Pressure!I497</f>
        <v>1.1621860174682886E-4</v>
      </c>
      <c r="E497" s="111">
        <f>Pressure!H497</f>
        <v>116.21860174682885</v>
      </c>
      <c r="F497" s="10">
        <f t="shared" si="60"/>
        <v>4.5</v>
      </c>
      <c r="G497" s="4">
        <f t="shared" si="59"/>
        <v>210583.1033802887</v>
      </c>
      <c r="H497" s="58">
        <f t="shared" si="61"/>
        <v>7.9103649832611111</v>
      </c>
      <c r="I497" s="10">
        <f t="shared" si="62"/>
        <v>1.1940878365359526</v>
      </c>
      <c r="J497" s="4">
        <f t="shared" si="63"/>
        <v>689.59805412937351</v>
      </c>
      <c r="K497" s="4">
        <f t="shared" si="58"/>
        <v>155.02856304333741</v>
      </c>
      <c r="L497" s="42">
        <f>Pressure!Q497</f>
        <v>0.7594538076945343</v>
      </c>
      <c r="M497" s="10">
        <f t="shared" si="57"/>
        <v>1.0804854054638913</v>
      </c>
      <c r="N497" s="10">
        <f t="shared" si="64"/>
        <v>2.5992897854448858</v>
      </c>
    </row>
    <row r="498" spans="3:14">
      <c r="C498" s="4">
        <f>Pressure!AB498*1000000</f>
        <v>4968580.0085814884</v>
      </c>
      <c r="D498" s="78">
        <f>Pressure!I498</f>
        <v>1.1621860174682886E-4</v>
      </c>
      <c r="E498" s="40">
        <f>Pressure!H498</f>
        <v>116.21860174682885</v>
      </c>
      <c r="F498" s="10">
        <f t="shared" si="60"/>
        <v>4.5</v>
      </c>
      <c r="G498" s="4">
        <f t="shared" si="59"/>
        <v>210557.97848380465</v>
      </c>
      <c r="H498" s="42">
        <f t="shared" si="61"/>
        <v>7.9096275042866191</v>
      </c>
      <c r="I498" s="10">
        <f t="shared" si="62"/>
        <v>1.1940769225759105</v>
      </c>
      <c r="J498" s="4">
        <f t="shared" si="63"/>
        <v>689.50947527147855</v>
      </c>
      <c r="K498" s="4">
        <f t="shared" si="58"/>
        <v>155.00864962714775</v>
      </c>
      <c r="L498" s="42">
        <f>Pressure!Q498</f>
        <v>0.76102060125187831</v>
      </c>
      <c r="M498" s="10">
        <f t="shared" si="57"/>
        <v>1.0803883959749383</v>
      </c>
      <c r="N498" s="10">
        <f t="shared" si="64"/>
        <v>2.5992897854448858</v>
      </c>
    </row>
    <row r="499" spans="3:14">
      <c r="C499" s="4">
        <f>Pressure!AB499*1000000</f>
        <v>4967973.4294180721</v>
      </c>
      <c r="D499" s="78">
        <f>Pressure!I499</f>
        <v>1.1621860174682886E-4</v>
      </c>
      <c r="E499" s="40">
        <f>Pressure!H499</f>
        <v>116.21860174682885</v>
      </c>
      <c r="F499" s="10">
        <f t="shared" si="60"/>
        <v>4.5</v>
      </c>
      <c r="G499" s="4">
        <f t="shared" si="59"/>
        <v>210532.27293368394</v>
      </c>
      <c r="H499" s="42">
        <f t="shared" si="61"/>
        <v>7.9088729655292171</v>
      </c>
      <c r="I499" s="10">
        <f t="shared" si="62"/>
        <v>1.1940657536908059</v>
      </c>
      <c r="J499" s="4">
        <f t="shared" si="63"/>
        <v>689.41884929525997</v>
      </c>
      <c r="K499" s="4">
        <f t="shared" si="58"/>
        <v>154.98827599821502</v>
      </c>
      <c r="L499" s="42">
        <f>Pressure!Q499</f>
        <v>0.76258745444644283</v>
      </c>
      <c r="M499" s="10">
        <f t="shared" si="57"/>
        <v>1.080289125211441</v>
      </c>
      <c r="N499" s="10">
        <f t="shared" si="64"/>
        <v>2.5992897854448858</v>
      </c>
    </row>
    <row r="500" spans="3:14">
      <c r="C500" s="4">
        <f>Pressure!AB500*1000000</f>
        <v>4967353.1495301379</v>
      </c>
      <c r="D500" s="78">
        <f>Pressure!I500</f>
        <v>1.1621860174682886E-4</v>
      </c>
      <c r="E500" s="40">
        <f>Pressure!H500</f>
        <v>116.21860174682885</v>
      </c>
      <c r="F500" s="10">
        <f t="shared" si="60"/>
        <v>4.5</v>
      </c>
      <c r="G500" s="4">
        <f t="shared" si="59"/>
        <v>210505.98677565245</v>
      </c>
      <c r="H500" s="42">
        <f t="shared" si="61"/>
        <v>7.9081013672225975</v>
      </c>
      <c r="I500" s="10">
        <f t="shared" si="62"/>
        <v>1.194054329714701</v>
      </c>
      <c r="J500" s="4">
        <f t="shared" si="63"/>
        <v>689.32617636192663</v>
      </c>
      <c r="K500" s="4">
        <f t="shared" si="58"/>
        <v>154.9674421927806</v>
      </c>
      <c r="L500" s="42">
        <f>Pressure!Q500</f>
        <v>0.76415436866620001</v>
      </c>
      <c r="M500" s="10">
        <f t="shared" si="57"/>
        <v>1.0801875930608666</v>
      </c>
      <c r="N500" s="10">
        <f t="shared" si="64"/>
        <v>2.5992897854448858</v>
      </c>
    </row>
    <row r="501" spans="3:14">
      <c r="C501" s="4">
        <f>Pressure!AB501*1000000</f>
        <v>4966719.1700284807</v>
      </c>
      <c r="D501" s="78">
        <f>Pressure!I501</f>
        <v>1.1621860174682886E-4</v>
      </c>
      <c r="E501" s="40">
        <f>Pressure!H501</f>
        <v>116.21860174682885</v>
      </c>
      <c r="F501" s="10">
        <f t="shared" si="60"/>
        <v>4.5</v>
      </c>
      <c r="G501" s="4">
        <f t="shared" si="59"/>
        <v>210479.12005678337</v>
      </c>
      <c r="H501" s="42">
        <f t="shared" si="61"/>
        <v>7.9073127096148177</v>
      </c>
      <c r="I501" s="10">
        <f t="shared" si="62"/>
        <v>1.1940426504779496</v>
      </c>
      <c r="J501" s="4">
        <f t="shared" si="63"/>
        <v>689.23145663743662</v>
      </c>
      <c r="K501" s="4">
        <f t="shared" si="58"/>
        <v>154.94614824815355</v>
      </c>
      <c r="L501" s="42">
        <f>Pressure!Q501</f>
        <v>0.76572134529968217</v>
      </c>
      <c r="M501" s="10">
        <f t="shared" si="57"/>
        <v>1.080083799409234</v>
      </c>
      <c r="N501" s="10">
        <f t="shared" si="64"/>
        <v>2.5992897854448858</v>
      </c>
    </row>
    <row r="502" spans="3:14">
      <c r="C502" s="4">
        <f>Pressure!AB502*1000000</f>
        <v>4966071.4920557868</v>
      </c>
      <c r="D502" s="78">
        <f>Pressure!I502</f>
        <v>1.1621860174682886E-4</v>
      </c>
      <c r="E502" s="40">
        <f>Pressure!H502</f>
        <v>116.21860174682885</v>
      </c>
      <c r="F502" s="10">
        <f t="shared" si="60"/>
        <v>4.5</v>
      </c>
      <c r="G502" s="4">
        <f t="shared" si="59"/>
        <v>210451.67282550133</v>
      </c>
      <c r="H502" s="42">
        <f t="shared" si="61"/>
        <v>7.9065069929683878</v>
      </c>
      <c r="I502" s="10">
        <f t="shared" si="62"/>
        <v>1.1940307158071923</v>
      </c>
      <c r="J502" s="4">
        <f t="shared" si="63"/>
        <v>689.13469029251314</v>
      </c>
      <c r="K502" s="4">
        <f t="shared" si="58"/>
        <v>154.92439420271415</v>
      </c>
      <c r="L502" s="42">
        <f>Pressure!Q502</f>
        <v>0.76728838573599401</v>
      </c>
      <c r="M502" s="10">
        <f t="shared" si="57"/>
        <v>1.0799777441412888</v>
      </c>
      <c r="N502" s="10">
        <f t="shared" si="64"/>
        <v>2.5992897854448858</v>
      </c>
    </row>
    <row r="503" spans="3:14">
      <c r="C503" s="4">
        <f>Pressure!AB503*1000000</f>
        <v>4965410.1167869996</v>
      </c>
      <c r="D503" s="78">
        <f>Pressure!I503</f>
        <v>1.1621860174682886E-4</v>
      </c>
      <c r="E503" s="40">
        <f>Pressure!H503</f>
        <v>116.21860174682885</v>
      </c>
      <c r="F503" s="10">
        <f t="shared" si="60"/>
        <v>4.5</v>
      </c>
      <c r="G503" s="4">
        <f t="shared" si="59"/>
        <v>210423.64513159794</v>
      </c>
      <c r="H503" s="42">
        <f t="shared" si="61"/>
        <v>7.9056842175607169</v>
      </c>
      <c r="I503" s="10">
        <f t="shared" si="62"/>
        <v>1.1940185255253584</v>
      </c>
      <c r="J503" s="4">
        <f t="shared" si="63"/>
        <v>689.03587750269855</v>
      </c>
      <c r="K503" s="4">
        <f t="shared" si="58"/>
        <v>154.90218009592613</v>
      </c>
      <c r="L503" s="42">
        <f>Pressure!Q503</f>
        <v>0.76885549136482456</v>
      </c>
      <c r="M503" s="10">
        <f t="shared" si="57"/>
        <v>1.07986942714024</v>
      </c>
      <c r="N503" s="10">
        <f t="shared" si="64"/>
        <v>2.5992897854448858</v>
      </c>
    </row>
    <row r="504" spans="3:14">
      <c r="C504" s="4">
        <f>Pressure!AB504*1000000</f>
        <v>4964735.0454286952</v>
      </c>
      <c r="D504" s="78">
        <f>Pressure!I504</f>
        <v>1.1621860174682886E-4</v>
      </c>
      <c r="E504" s="40">
        <f>Pressure!H504</f>
        <v>116.21860174682885</v>
      </c>
      <c r="F504" s="10">
        <f t="shared" si="60"/>
        <v>4.5</v>
      </c>
      <c r="G504" s="4">
        <f t="shared" si="59"/>
        <v>210395.03702620536</v>
      </c>
      <c r="H504" s="42">
        <f t="shared" si="61"/>
        <v>7.9048443836833409</v>
      </c>
      <c r="I504" s="10">
        <f t="shared" si="62"/>
        <v>1.1940060794516465</v>
      </c>
      <c r="J504" s="4">
        <f t="shared" si="63"/>
        <v>688.9350184482613</v>
      </c>
      <c r="K504" s="4">
        <f t="shared" si="58"/>
        <v>154.87950596831556</v>
      </c>
      <c r="L504" s="42">
        <f>Pressure!Q504</f>
        <v>0.77042266357645972</v>
      </c>
      <c r="M504" s="10">
        <f t="shared" si="57"/>
        <v>1.0797588482881739</v>
      </c>
      <c r="N504" s="10">
        <f t="shared" si="64"/>
        <v>2.5992897854448858</v>
      </c>
    </row>
    <row r="505" spans="3:14">
      <c r="C505" s="4">
        <f>Pressure!AB505*1000000</f>
        <v>4964046.2792197978</v>
      </c>
      <c r="D505" s="78">
        <f>Pressure!I505</f>
        <v>1.1621860174682886E-4</v>
      </c>
      <c r="E505" s="40">
        <f>Pressure!H505</f>
        <v>116.21860174682885</v>
      </c>
      <c r="F505" s="10">
        <f t="shared" si="60"/>
        <v>4.5</v>
      </c>
      <c r="G505" s="4">
        <f t="shared" si="59"/>
        <v>210365.84856182663</v>
      </c>
      <c r="H505" s="42">
        <f t="shared" si="61"/>
        <v>7.903987491642801</v>
      </c>
      <c r="I505" s="10">
        <f t="shared" si="62"/>
        <v>1.1939933774015323</v>
      </c>
      <c r="J505" s="4">
        <f t="shared" si="63"/>
        <v>688.832113314303</v>
      </c>
      <c r="K505" s="4">
        <f t="shared" si="58"/>
        <v>154.85637186149521</v>
      </c>
      <c r="L505" s="42">
        <f>Pressure!Q505</f>
        <v>0.77198990376179399</v>
      </c>
      <c r="M505" s="10">
        <f t="shared" si="57"/>
        <v>1.0796460074655156</v>
      </c>
      <c r="N505" s="10">
        <f t="shared" si="64"/>
        <v>2.5992897854448858</v>
      </c>
    </row>
    <row r="506" spans="3:14">
      <c r="C506" s="4">
        <f>Pressure!AB506*1000000</f>
        <v>4963343.8194311466</v>
      </c>
      <c r="D506" s="78">
        <f>Pressure!I506</f>
        <v>1.1621860174682886E-4</v>
      </c>
      <c r="E506" s="40">
        <f>Pressure!H506</f>
        <v>116.21860174682885</v>
      </c>
      <c r="F506" s="10">
        <f t="shared" si="60"/>
        <v>4.5</v>
      </c>
      <c r="G506" s="4">
        <f t="shared" si="59"/>
        <v>210336.07979231721</v>
      </c>
      <c r="H506" s="42">
        <f t="shared" si="61"/>
        <v>7.9031135417600815</v>
      </c>
      <c r="I506" s="10">
        <f t="shared" si="62"/>
        <v>1.193980419186754</v>
      </c>
      <c r="J506" s="4">
        <f t="shared" si="63"/>
        <v>688.72716229069351</v>
      </c>
      <c r="K506" s="4">
        <f t="shared" si="58"/>
        <v>154.83277781814971</v>
      </c>
      <c r="L506" s="42">
        <f>Pressure!Q506</f>
        <v>0.77355721331234306</v>
      </c>
      <c r="M506" s="10">
        <f t="shared" ref="M506:M526" si="65">(J506+J505)/2*(L506-L505)</f>
        <v>1.0795309045515831</v>
      </c>
      <c r="N506" s="10">
        <f t="shared" si="64"/>
        <v>2.5992897854448858</v>
      </c>
    </row>
    <row r="507" spans="3:14">
      <c r="C507" s="4">
        <f>Pressure!AB507*1000000</f>
        <v>4962627.6673655016</v>
      </c>
      <c r="D507" s="78">
        <f>Pressure!I507</f>
        <v>1.1621860174682886E-4</v>
      </c>
      <c r="E507" s="40">
        <f>Pressure!H507</f>
        <v>116.21860174682885</v>
      </c>
      <c r="F507" s="10">
        <f t="shared" si="60"/>
        <v>4.5</v>
      </c>
      <c r="G507" s="4">
        <f t="shared" si="59"/>
        <v>210305.73077288535</v>
      </c>
      <c r="H507" s="42">
        <f t="shared" si="61"/>
        <v>7.9022225343706243</v>
      </c>
      <c r="I507" s="10">
        <f t="shared" si="62"/>
        <v>1.1939672046153051</v>
      </c>
      <c r="J507" s="4">
        <f t="shared" si="63"/>
        <v>688.62016557207164</v>
      </c>
      <c r="K507" s="4">
        <f t="shared" ref="K507:K526" si="66">J507/4.4482</f>
        <v>154.80872388203579</v>
      </c>
      <c r="L507" s="42">
        <f>Pressure!Q507</f>
        <v>0.77512459362025588</v>
      </c>
      <c r="M507" s="10">
        <f t="shared" si="65"/>
        <v>1.0794135394242159</v>
      </c>
      <c r="N507" s="10">
        <f t="shared" si="64"/>
        <v>2.5992897854448858</v>
      </c>
    </row>
    <row r="508" spans="3:14">
      <c r="C508" s="4">
        <f>Pressure!AB508*1000000</f>
        <v>4961897.824357844</v>
      </c>
      <c r="D508" s="78">
        <f>Pressure!I508</f>
        <v>1.1621860174682886E-4</v>
      </c>
      <c r="E508" s="40">
        <f>Pressure!H508</f>
        <v>116.21860174682885</v>
      </c>
      <c r="F508" s="10">
        <f t="shared" si="60"/>
        <v>4.5</v>
      </c>
      <c r="G508" s="4">
        <f t="shared" si="59"/>
        <v>210274.80156010474</v>
      </c>
      <c r="H508" s="42">
        <f t="shared" si="61"/>
        <v>7.9013144698247029</v>
      </c>
      <c r="I508" s="10">
        <f t="shared" si="62"/>
        <v>1.1939537334914334</v>
      </c>
      <c r="J508" s="4">
        <f t="shared" si="63"/>
        <v>688.51112335789026</v>
      </c>
      <c r="K508" s="4">
        <f t="shared" si="66"/>
        <v>154.78421009799251</v>
      </c>
      <c r="L508" s="42">
        <f>Pressure!Q508</f>
        <v>0.77669204607832676</v>
      </c>
      <c r="M508" s="10">
        <f t="shared" si="65"/>
        <v>1.0792939119597966</v>
      </c>
      <c r="N508" s="10">
        <f t="shared" si="64"/>
        <v>2.5992897854448858</v>
      </c>
    </row>
    <row r="509" spans="3:14">
      <c r="C509" s="4">
        <f>Pressure!AB509*1000000</f>
        <v>4961154.2917751558</v>
      </c>
      <c r="D509" s="78">
        <f>Pressure!I509</f>
        <v>1.1621860174682886E-4</v>
      </c>
      <c r="E509" s="40">
        <f>Pressure!H509</f>
        <v>116.21860174682885</v>
      </c>
      <c r="F509" s="10">
        <f t="shared" si="60"/>
        <v>4.5</v>
      </c>
      <c r="G509" s="4">
        <f t="shared" si="59"/>
        <v>210243.29221190521</v>
      </c>
      <c r="H509" s="42">
        <f t="shared" si="61"/>
        <v>7.9003893484871028</v>
      </c>
      <c r="I509" s="10">
        <f t="shared" si="62"/>
        <v>1.1939400056156302</v>
      </c>
      <c r="J509" s="4">
        <f t="shared" si="63"/>
        <v>688.40003585238344</v>
      </c>
      <c r="K509" s="4">
        <f t="shared" si="66"/>
        <v>154.75923651193369</v>
      </c>
      <c r="L509" s="42">
        <f>Pressure!Q509</f>
        <v>0.77825957208000773</v>
      </c>
      <c r="M509" s="10">
        <f t="shared" si="65"/>
        <v>1.0791720220333978</v>
      </c>
      <c r="N509" s="10">
        <f t="shared" si="64"/>
        <v>2.5992897854448858</v>
      </c>
    </row>
    <row r="510" spans="3:14">
      <c r="C510" s="4">
        <f>Pressure!AB510*1000000</f>
        <v>4960397.0710165193</v>
      </c>
      <c r="D510" s="78">
        <f>Pressure!I510</f>
        <v>1.1621860174682886E-4</v>
      </c>
      <c r="E510" s="40">
        <f>Pressure!H510</f>
        <v>116.21860174682885</v>
      </c>
      <c r="F510" s="10">
        <f t="shared" si="60"/>
        <v>4.5</v>
      </c>
      <c r="G510" s="4">
        <f t="shared" si="59"/>
        <v>210211.20278757691</v>
      </c>
      <c r="H510" s="42">
        <f t="shared" si="61"/>
        <v>7.8994471707372735</v>
      </c>
      <c r="I510" s="10">
        <f t="shared" si="62"/>
        <v>1.1939260207846241</v>
      </c>
      <c r="J510" s="4">
        <f t="shared" si="63"/>
        <v>688.28690326458104</v>
      </c>
      <c r="K510" s="4">
        <f t="shared" si="66"/>
        <v>154.73380317085136</v>
      </c>
      <c r="L510" s="42">
        <f>Pressure!Q510</f>
        <v>0.77982717301942095</v>
      </c>
      <c r="M510" s="10">
        <f t="shared" si="65"/>
        <v>1.0790478695188293</v>
      </c>
      <c r="N510" s="10">
        <f t="shared" si="64"/>
        <v>2.5992897854448858</v>
      </c>
    </row>
    <row r="511" spans="3:14">
      <c r="C511" s="4">
        <f>Pressure!AB511*1000000</f>
        <v>4959626.1635130625</v>
      </c>
      <c r="D511" s="78">
        <f>Pressure!I511</f>
        <v>1.1621860174682886E-4</v>
      </c>
      <c r="E511" s="40">
        <f>Pressure!H511</f>
        <v>116.21860174682885</v>
      </c>
      <c r="F511" s="10">
        <f t="shared" si="60"/>
        <v>4.5</v>
      </c>
      <c r="G511" s="4">
        <f t="shared" si="59"/>
        <v>210178.53334776804</v>
      </c>
      <c r="H511" s="42">
        <f t="shared" si="61"/>
        <v>7.8984879369692322</v>
      </c>
      <c r="I511" s="10">
        <f t="shared" si="62"/>
        <v>1.193911778791374</v>
      </c>
      <c r="J511" s="4">
        <f t="shared" si="63"/>
        <v>688.17172580830083</v>
      </c>
      <c r="K511" s="4">
        <f t="shared" si="66"/>
        <v>154.7079101228139</v>
      </c>
      <c r="L511" s="42">
        <f>Pressure!Q511</f>
        <v>0.78139485029137068</v>
      </c>
      <c r="M511" s="10">
        <f t="shared" si="65"/>
        <v>1.0789214542883205</v>
      </c>
      <c r="N511" s="10">
        <f t="shared" si="64"/>
        <v>2.5992897854448858</v>
      </c>
    </row>
    <row r="512" spans="3:14">
      <c r="C512" s="4">
        <f>Pressure!AB512*1000000</f>
        <v>4958841.5707281632</v>
      </c>
      <c r="D512" s="78">
        <f>Pressure!I512</f>
        <v>1.1621860174682886E-4</v>
      </c>
      <c r="E512" s="40">
        <f>Pressure!H512</f>
        <v>116.21860174682885</v>
      </c>
      <c r="F512" s="10">
        <f t="shared" si="60"/>
        <v>4.5</v>
      </c>
      <c r="G512" s="4">
        <f t="shared" si="59"/>
        <v>210145.2839544935</v>
      </c>
      <c r="H512" s="42">
        <f t="shared" si="61"/>
        <v>7.8975116475918092</v>
      </c>
      <c r="I512" s="10">
        <f t="shared" si="62"/>
        <v>1.1938972794250646</v>
      </c>
      <c r="J512" s="4">
        <f t="shared" si="63"/>
        <v>688.05450370217864</v>
      </c>
      <c r="K512" s="4">
        <f t="shared" si="66"/>
        <v>154.68155741697285</v>
      </c>
      <c r="L512" s="42">
        <f>Pressure!Q512</f>
        <v>0.78296260529135597</v>
      </c>
      <c r="M512" s="10">
        <f t="shared" si="65"/>
        <v>1.0787927762129812</v>
      </c>
      <c r="N512" s="10">
        <f t="shared" si="64"/>
        <v>2.5992897854448858</v>
      </c>
    </row>
    <row r="513" spans="3:14">
      <c r="C513" s="4">
        <f>Pressure!AB513*1000000</f>
        <v>4958043.2941571325</v>
      </c>
      <c r="D513" s="78">
        <f>Pressure!I513</f>
        <v>1.1621860174682886E-4</v>
      </c>
      <c r="E513" s="40">
        <f>Pressure!H513</f>
        <v>116.21860174682885</v>
      </c>
      <c r="F513" s="10">
        <f t="shared" si="60"/>
        <v>4.5</v>
      </c>
      <c r="G513" s="4">
        <f t="shared" si="59"/>
        <v>210111.45467112141</v>
      </c>
      <c r="H513" s="42">
        <f t="shared" si="61"/>
        <v>7.8965183030282562</v>
      </c>
      <c r="I513" s="10">
        <f t="shared" si="62"/>
        <v>1.1938825224710934</v>
      </c>
      <c r="J513" s="4">
        <f t="shared" si="63"/>
        <v>687.93523716962159</v>
      </c>
      <c r="K513" s="4">
        <f t="shared" si="66"/>
        <v>154.65474510355236</v>
      </c>
      <c r="L513" s="42">
        <f>Pressure!Q513</f>
        <v>0.78453043941558243</v>
      </c>
      <c r="M513" s="10">
        <f t="shared" si="65"/>
        <v>1.0786618351621613</v>
      </c>
      <c r="N513" s="10">
        <f t="shared" si="64"/>
        <v>2.5992897854448858</v>
      </c>
    </row>
    <row r="514" spans="3:14">
      <c r="C514" s="4">
        <f>Pressure!AB514*1000000</f>
        <v>4957231.3353275536</v>
      </c>
      <c r="D514" s="78">
        <f>Pressure!I514</f>
        <v>1.1621860174682886E-4</v>
      </c>
      <c r="E514" s="40">
        <f>Pressure!H514</f>
        <v>116.21860174682885</v>
      </c>
      <c r="F514" s="10">
        <f t="shared" si="60"/>
        <v>4.5</v>
      </c>
      <c r="G514" s="4">
        <f t="shared" si="59"/>
        <v>210077.04556238753</v>
      </c>
      <c r="H514" s="42">
        <f t="shared" si="61"/>
        <v>7.8955079037166387</v>
      </c>
      <c r="I514" s="10">
        <f t="shared" si="62"/>
        <v>1.1938675077110692</v>
      </c>
      <c r="J514" s="4">
        <f t="shared" si="63"/>
        <v>687.81392643885829</v>
      </c>
      <c r="K514" s="4">
        <f t="shared" si="66"/>
        <v>154.62747323386051</v>
      </c>
      <c r="L514" s="42">
        <f>Pressure!Q514</f>
        <v>0.78609835406097517</v>
      </c>
      <c r="M514" s="10">
        <f t="shared" si="65"/>
        <v>1.0785286310042761</v>
      </c>
      <c r="N514" s="10">
        <f t="shared" si="64"/>
        <v>2.5992897854448858</v>
      </c>
    </row>
    <row r="515" spans="3:14">
      <c r="C515" s="4">
        <f>Pressure!AB515*1000000</f>
        <v>4956405.6957991533</v>
      </c>
      <c r="D515" s="78">
        <f>Pressure!I515</f>
        <v>1.1621860174682886E-4</v>
      </c>
      <c r="E515" s="40">
        <f>Pressure!H515</f>
        <v>116.21860174682885</v>
      </c>
      <c r="F515" s="10">
        <f t="shared" si="60"/>
        <v>4.5</v>
      </c>
      <c r="G515" s="4">
        <f t="shared" si="59"/>
        <v>210042.05669438982</v>
      </c>
      <c r="H515" s="42">
        <f t="shared" si="61"/>
        <v>7.8944804501096781</v>
      </c>
      <c r="I515" s="10">
        <f t="shared" si="62"/>
        <v>1.1938522349228018</v>
      </c>
      <c r="J515" s="4">
        <f t="shared" si="63"/>
        <v>687.69057174291993</v>
      </c>
      <c r="K515" s="4">
        <f t="shared" si="66"/>
        <v>154.59974186028504</v>
      </c>
      <c r="L515" s="42">
        <f>Pressure!Q515</f>
        <v>0.78766635062519075</v>
      </c>
      <c r="M515" s="10">
        <f t="shared" si="65"/>
        <v>1.0783931636060513</v>
      </c>
      <c r="N515" s="10">
        <f t="shared" si="64"/>
        <v>2.5992897854448858</v>
      </c>
    </row>
    <row r="516" spans="3:14">
      <c r="C516" s="4">
        <f>Pressure!AB516*1000000</f>
        <v>4955566.3771638703</v>
      </c>
      <c r="D516" s="78">
        <f>Pressure!I516</f>
        <v>1.1621860174682886E-4</v>
      </c>
      <c r="E516" s="40">
        <f>Pressure!H516</f>
        <v>116.21860174682885</v>
      </c>
      <c r="F516" s="10">
        <f t="shared" si="60"/>
        <v>4.5</v>
      </c>
      <c r="G516" s="4">
        <f t="shared" si="59"/>
        <v>210006.48813459132</v>
      </c>
      <c r="H516" s="42">
        <f t="shared" si="61"/>
        <v>7.8934359426748326</v>
      </c>
      <c r="I516" s="10">
        <f t="shared" si="62"/>
        <v>1.1938367038802951</v>
      </c>
      <c r="J516" s="4">
        <f t="shared" si="63"/>
        <v>687.56517331964994</v>
      </c>
      <c r="K516" s="4">
        <f t="shared" si="66"/>
        <v>154.57155103629557</v>
      </c>
      <c r="L516" s="42">
        <f>Pressure!Q516</f>
        <v>0.78923443050662956</v>
      </c>
      <c r="M516" s="10">
        <f t="shared" si="65"/>
        <v>1.0782554328328791</v>
      </c>
      <c r="N516" s="10">
        <f t="shared" si="64"/>
        <v>2.5992897854448858</v>
      </c>
    </row>
    <row r="517" spans="3:14">
      <c r="C517" s="4">
        <f>Pressure!AB517*1000000</f>
        <v>4954713.3810458286</v>
      </c>
      <c r="D517" s="78">
        <f>Pressure!I517</f>
        <v>1.1621860174682886E-4</v>
      </c>
      <c r="E517" s="40">
        <f>Pressure!H517</f>
        <v>116.21860174682885</v>
      </c>
      <c r="F517" s="10">
        <f t="shared" si="60"/>
        <v>4.5</v>
      </c>
      <c r="G517" s="4">
        <f t="shared" si="59"/>
        <v>209970.33995181893</v>
      </c>
      <c r="H517" s="42">
        <f t="shared" si="61"/>
        <v>7.8923743818942498</v>
      </c>
      <c r="I517" s="10">
        <f t="shared" si="62"/>
        <v>1.193820914353739</v>
      </c>
      <c r="J517" s="4">
        <f t="shared" si="63"/>
        <v>687.4377314117005</v>
      </c>
      <c r="K517" s="4">
        <f t="shared" si="66"/>
        <v>154.54290081644271</v>
      </c>
      <c r="L517" s="42">
        <f>Pressure!Q517</f>
        <v>0.79080259510444839</v>
      </c>
      <c r="M517" s="10">
        <f t="shared" si="65"/>
        <v>1.0781154385488827</v>
      </c>
      <c r="N517" s="10">
        <f t="shared" si="64"/>
        <v>2.5992897854448858</v>
      </c>
    </row>
    <row r="518" spans="3:14">
      <c r="C518" s="4">
        <f>Pressure!AB518*1000000</f>
        <v>4953846.7091012103</v>
      </c>
      <c r="D518" s="78">
        <f>Pressure!I518</f>
        <v>1.1621860174682886E-4</v>
      </c>
      <c r="E518" s="40">
        <f>Pressure!H518</f>
        <v>116.21860174682885</v>
      </c>
      <c r="F518" s="10">
        <f t="shared" si="60"/>
        <v>4.5</v>
      </c>
      <c r="G518" s="4">
        <f t="shared" si="59"/>
        <v>209933.61221625822</v>
      </c>
      <c r="H518" s="42">
        <f t="shared" si="61"/>
        <v>7.8912957682645795</v>
      </c>
      <c r="I518" s="10">
        <f t="shared" si="62"/>
        <v>1.1938048661094989</v>
      </c>
      <c r="J518" s="4">
        <f t="shared" si="63"/>
        <v>687.30824626651372</v>
      </c>
      <c r="K518" s="4">
        <f t="shared" si="66"/>
        <v>154.51379125635398</v>
      </c>
      <c r="L518" s="42">
        <f>Pressure!Q518</f>
        <v>0.79237084581857276</v>
      </c>
      <c r="M518" s="10">
        <f t="shared" si="65"/>
        <v>1.0779731806167283</v>
      </c>
      <c r="N518" s="10">
        <f t="shared" si="64"/>
        <v>2.5992897854448858</v>
      </c>
    </row>
    <row r="519" spans="3:14">
      <c r="C519" s="4">
        <f>Pressure!AB519*1000000</f>
        <v>4952966.3630186617</v>
      </c>
      <c r="D519" s="78">
        <f>Pressure!I519</f>
        <v>1.1621860174682886E-4</v>
      </c>
      <c r="E519" s="40">
        <f>Pressure!H519</f>
        <v>116.21860174682885</v>
      </c>
      <c r="F519" s="10">
        <f t="shared" si="60"/>
        <v>4.5</v>
      </c>
      <c r="G519" s="4">
        <f t="shared" si="59"/>
        <v>209896.30499947042</v>
      </c>
      <c r="H519" s="42">
        <f t="shared" si="61"/>
        <v>7.8902001022974932</v>
      </c>
      <c r="I519" s="10">
        <f t="shared" si="62"/>
        <v>1.1937885589101145</v>
      </c>
      <c r="J519" s="4">
        <f t="shared" si="63"/>
        <v>687.17671813638208</v>
      </c>
      <c r="K519" s="4">
        <f t="shared" si="66"/>
        <v>154.48422241274719</v>
      </c>
      <c r="L519" s="42">
        <f>Pressure!Q519</f>
        <v>0.7939391840497092</v>
      </c>
      <c r="M519" s="10">
        <f t="shared" si="65"/>
        <v>1.0778286588976391</v>
      </c>
      <c r="N519" s="10">
        <f t="shared" si="64"/>
        <v>2.5992897854448858</v>
      </c>
    </row>
    <row r="520" spans="3:14">
      <c r="C520" s="4">
        <f>Pressure!AB520*1000000</f>
        <v>4952072.3445189428</v>
      </c>
      <c r="D520" s="78">
        <f>Pressure!I520</f>
        <v>1.1621860174682886E-4</v>
      </c>
      <c r="E520" s="40">
        <f>Pressure!H520</f>
        <v>116.21860174682885</v>
      </c>
      <c r="F520" s="10">
        <f t="shared" si="60"/>
        <v>4.5</v>
      </c>
      <c r="G520" s="4">
        <f t="shared" si="59"/>
        <v>209858.4183743778</v>
      </c>
      <c r="H520" s="42">
        <f t="shared" si="61"/>
        <v>7.889087384519228</v>
      </c>
      <c r="I520" s="10">
        <f t="shared" si="62"/>
        <v>1.1937719925142845</v>
      </c>
      <c r="J520" s="4">
        <f t="shared" si="63"/>
        <v>687.0431472783954</v>
      </c>
      <c r="K520" s="4">
        <f t="shared" si="66"/>
        <v>154.45419434341878</v>
      </c>
      <c r="L520" s="42">
        <f>Pressure!Q520</f>
        <v>0.79550761119935787</v>
      </c>
      <c r="M520" s="10">
        <f t="shared" si="65"/>
        <v>1.0776818732515361</v>
      </c>
      <c r="N520" s="10">
        <f t="shared" si="64"/>
        <v>2.5992897854448858</v>
      </c>
    </row>
    <row r="521" spans="3:14">
      <c r="C521" s="4">
        <f>Pressure!AB521*1000000</f>
        <v>4951164.6553551136</v>
      </c>
      <c r="D521" s="78">
        <f>Pressure!I521</f>
        <v>1.1621860174682886E-4</v>
      </c>
      <c r="E521" s="40">
        <f>Pressure!H521</f>
        <v>116.21860174682885</v>
      </c>
      <c r="F521" s="10">
        <f t="shared" si="60"/>
        <v>4.5</v>
      </c>
      <c r="G521" s="4">
        <f t="shared" si="59"/>
        <v>209819.95241527128</v>
      </c>
      <c r="H521" s="42">
        <f t="shared" si="61"/>
        <v>7.8879576154708104</v>
      </c>
      <c r="I521" s="10">
        <f t="shared" si="62"/>
        <v>1.193755166676862</v>
      </c>
      <c r="J521" s="4">
        <f t="shared" si="63"/>
        <v>686.90753395446973</v>
      </c>
      <c r="K521" s="4">
        <f t="shared" si="66"/>
        <v>154.42370710725007</v>
      </c>
      <c r="L521" s="42">
        <f>Pressure!Q521</f>
        <v>0.79707612866982502</v>
      </c>
      <c r="M521" s="10">
        <f t="shared" si="65"/>
        <v>1.0775328235370001</v>
      </c>
      <c r="N521" s="10">
        <f t="shared" si="64"/>
        <v>2.5992897854448858</v>
      </c>
    </row>
    <row r="522" spans="3:14">
      <c r="C522" s="4">
        <f>Pressure!AB522*1000000</f>
        <v>4950243.2973124608</v>
      </c>
      <c r="D522" s="78">
        <f>Pressure!I522</f>
        <v>1.1621860174682886E-4</v>
      </c>
      <c r="E522" s="40">
        <f>Pressure!H522</f>
        <v>116.21860174682885</v>
      </c>
      <c r="F522" s="10">
        <f t="shared" si="60"/>
        <v>4.5</v>
      </c>
      <c r="G522" s="4">
        <f t="shared" si="59"/>
        <v>209780.9071978076</v>
      </c>
      <c r="H522" s="42">
        <f t="shared" si="61"/>
        <v>7.8868107957079481</v>
      </c>
      <c r="I522" s="10">
        <f t="shared" si="62"/>
        <v>1.1937380811488443</v>
      </c>
      <c r="J522" s="4">
        <f t="shared" si="63"/>
        <v>686.76987843133588</v>
      </c>
      <c r="K522" s="4">
        <f t="shared" si="66"/>
        <v>154.39276076420481</v>
      </c>
      <c r="L522" s="42">
        <f>Pressure!Q522</f>
        <v>0.7986447378642354</v>
      </c>
      <c r="M522" s="10">
        <f t="shared" si="65"/>
        <v>1.0773815096111137</v>
      </c>
      <c r="N522" s="10">
        <f t="shared" si="64"/>
        <v>2.5992897854448858</v>
      </c>
    </row>
    <row r="523" spans="3:14">
      <c r="C523" s="4">
        <f>Pressure!AB523*1000000</f>
        <v>4949308.2722086646</v>
      </c>
      <c r="D523" s="78">
        <f>Pressure!I523</f>
        <v>1.1621860174682886E-4</v>
      </c>
      <c r="E523" s="40">
        <f>Pressure!H523</f>
        <v>116.21860174682885</v>
      </c>
      <c r="F523" s="10">
        <f t="shared" si="60"/>
        <v>4.5</v>
      </c>
      <c r="G523" s="4">
        <f t="shared" si="59"/>
        <v>209741.28279901619</v>
      </c>
      <c r="H523" s="42">
        <f t="shared" si="61"/>
        <v>7.8856469258012263</v>
      </c>
      <c r="I523" s="10">
        <f t="shared" si="62"/>
        <v>1.1937207356773669</v>
      </c>
      <c r="J523" s="4">
        <f t="shared" si="63"/>
        <v>686.63018098056443</v>
      </c>
      <c r="K523" s="4">
        <f t="shared" si="66"/>
        <v>154.36135537533485</v>
      </c>
      <c r="L523" s="42">
        <f>Pressure!Q523</f>
        <v>0.80021344018654461</v>
      </c>
      <c r="M523" s="10">
        <f t="shared" si="65"/>
        <v>1.077227931329529</v>
      </c>
      <c r="N523" s="10">
        <f t="shared" si="64"/>
        <v>2.5992897854448858</v>
      </c>
    </row>
    <row r="524" spans="3:14">
      <c r="C524" s="4">
        <f>Pressure!AB524*1000000</f>
        <v>4948359.5818936629</v>
      </c>
      <c r="D524" s="78">
        <f>Pressure!I524</f>
        <v>1.1621860174682886E-4</v>
      </c>
      <c r="E524" s="40">
        <f>Pressure!H524</f>
        <v>116.21860174682885</v>
      </c>
      <c r="F524" s="10">
        <f t="shared" si="60"/>
        <v>4.5</v>
      </c>
      <c r="G524" s="4">
        <f t="shared" si="59"/>
        <v>209701.07929729359</v>
      </c>
      <c r="H524" s="42">
        <f t="shared" si="61"/>
        <v>7.8844660063359369</v>
      </c>
      <c r="I524" s="10">
        <f t="shared" si="62"/>
        <v>1.1937031300056919</v>
      </c>
      <c r="J524" s="4">
        <f t="shared" si="63"/>
        <v>686.48844187854547</v>
      </c>
      <c r="K524" s="4">
        <f t="shared" si="66"/>
        <v>154.3294910027754</v>
      </c>
      <c r="L524" s="42">
        <f>Pressure!Q524</f>
        <v>0.80178223704155194</v>
      </c>
      <c r="M524" s="10">
        <f t="shared" si="65"/>
        <v>1.0770720885466813</v>
      </c>
      <c r="N524" s="10">
        <f t="shared" si="64"/>
        <v>2.5992897854448858</v>
      </c>
    </row>
    <row r="525" spans="3:14">
      <c r="C525" s="4">
        <f>Pressure!AB525*1000000</f>
        <v>4947397.228249724</v>
      </c>
      <c r="D525" s="78">
        <f>Pressure!I525</f>
        <v>1.1621860174682886E-4</v>
      </c>
      <c r="E525" s="40">
        <f>Pressure!H525</f>
        <v>116.21860174682885</v>
      </c>
      <c r="F525" s="10">
        <f t="shared" si="60"/>
        <v>4.5</v>
      </c>
      <c r="G525" s="4">
        <f t="shared" si="59"/>
        <v>209660.29677240635</v>
      </c>
      <c r="H525" s="42">
        <f t="shared" si="61"/>
        <v>7.8832680379121536</v>
      </c>
      <c r="I525" s="10">
        <f t="shared" si="62"/>
        <v>1.1936852638732003</v>
      </c>
      <c r="J525" s="4">
        <f t="shared" si="63"/>
        <v>686.34466140649931</v>
      </c>
      <c r="K525" s="4">
        <f t="shared" si="66"/>
        <v>154.29716770974761</v>
      </c>
      <c r="L525" s="42">
        <f>Pressure!Q525</f>
        <v>0.80335112983491275</v>
      </c>
      <c r="M525" s="10">
        <f t="shared" si="65"/>
        <v>1.0769139811155315</v>
      </c>
      <c r="N525" s="10">
        <f t="shared" si="64"/>
        <v>2.5992897854448858</v>
      </c>
    </row>
    <row r="526" spans="3:14">
      <c r="C526" s="4">
        <f>Pressure!AB526*1000000</f>
        <v>4946421.213191486</v>
      </c>
      <c r="D526" s="78">
        <f>Pressure!I526</f>
        <v>1.1621860174682886E-4</v>
      </c>
      <c r="E526" s="40">
        <f>Pressure!H526</f>
        <v>116.21860174682885</v>
      </c>
      <c r="F526" s="10">
        <f t="shared" si="60"/>
        <v>4.5</v>
      </c>
      <c r="G526" s="4">
        <f t="shared" si="59"/>
        <v>209618.93530549278</v>
      </c>
      <c r="H526" s="42">
        <f t="shared" si="61"/>
        <v>7.882053021144757</v>
      </c>
      <c r="I526" s="10">
        <f t="shared" si="62"/>
        <v>1.1936671370153826</v>
      </c>
      <c r="J526" s="4">
        <f t="shared" si="63"/>
        <v>686.1988398504825</v>
      </c>
      <c r="K526" s="4">
        <f t="shared" si="66"/>
        <v>154.2643855605599</v>
      </c>
      <c r="L526" s="42">
        <f>Pressure!Q526</f>
        <v>0.80492011997315094</v>
      </c>
      <c r="M526" s="10">
        <f t="shared" si="65"/>
        <v>1.0767536088875613</v>
      </c>
      <c r="N526" s="10">
        <f t="shared" si="64"/>
        <v>2.5992897854448858</v>
      </c>
    </row>
    <row r="527" spans="3:14">
      <c r="C527" s="4">
        <f>Pressure!AB527*1000000</f>
        <v>4945431.5386660444</v>
      </c>
      <c r="D527" s="78">
        <f>Pressure!I527</f>
        <v>1.1621860174682886E-4</v>
      </c>
      <c r="E527" s="40">
        <f>Pressure!H527</f>
        <v>116.21860174682885</v>
      </c>
      <c r="F527" s="10">
        <f t="shared" si="60"/>
        <v>4.5</v>
      </c>
      <c r="G527" s="4">
        <f t="shared" si="59"/>
        <v>209576.99497906672</v>
      </c>
      <c r="H527" s="42">
        <f t="shared" si="61"/>
        <v>7.8808209566635616</v>
      </c>
      <c r="I527" s="10">
        <f t="shared" si="62"/>
        <v>1.1936487491638323</v>
      </c>
      <c r="J527" s="4">
        <f t="shared" si="63"/>
        <v>686.05097750140078</v>
      </c>
      <c r="K527" s="4">
        <f t="shared" ref="K527:K590" si="67">J527/4.4482</f>
        <v>154.23114462061076</v>
      </c>
      <c r="L527" s="42">
        <f>Pressure!Q527</f>
        <v>0.80648920886367159</v>
      </c>
      <c r="M527" s="10">
        <f t="shared" ref="M527:M590" si="68">(J527+J526)/2*(L527-L526)</f>
        <v>1.0765909717129181</v>
      </c>
      <c r="N527" s="10">
        <f t="shared" si="64"/>
        <v>2.5992897854448858</v>
      </c>
    </row>
    <row r="528" spans="3:14">
      <c r="C528" s="4">
        <f>Pressure!AB528*1000000</f>
        <v>4944428.2066528322</v>
      </c>
      <c r="D528" s="78">
        <f>Pressure!I528</f>
        <v>1.1621860174682886E-4</v>
      </c>
      <c r="E528" s="40">
        <f>Pressure!H528</f>
        <v>116.21860174682885</v>
      </c>
      <c r="F528" s="10">
        <f t="shared" si="60"/>
        <v>4.5</v>
      </c>
      <c r="G528" s="4">
        <f t="shared" si="59"/>
        <v>209534.47587701236</v>
      </c>
      <c r="H528" s="42">
        <f t="shared" si="61"/>
        <v>7.8795718451131096</v>
      </c>
      <c r="I528" s="10">
        <f t="shared" si="62"/>
        <v>1.1936301000462335</v>
      </c>
      <c r="J528" s="4">
        <f t="shared" si="63"/>
        <v>685.90107465499182</v>
      </c>
      <c r="K528" s="4">
        <f t="shared" si="67"/>
        <v>154.19744495638503</v>
      </c>
      <c r="L528" s="42">
        <f>Pressure!Q528</f>
        <v>0.80805839791477374</v>
      </c>
      <c r="M528" s="10">
        <f t="shared" si="68"/>
        <v>1.0764260694404679</v>
      </c>
      <c r="N528" s="10">
        <f t="shared" si="64"/>
        <v>2.5992897854448858</v>
      </c>
    </row>
    <row r="529" spans="3:14">
      <c r="C529" s="4">
        <f>Pressure!AB529*1000000</f>
        <v>4943411.2191635761</v>
      </c>
      <c r="D529" s="78">
        <f>Pressure!I529</f>
        <v>1.1621860174682886E-4</v>
      </c>
      <c r="E529" s="40">
        <f>Pressure!H529</f>
        <v>116.21860174682885</v>
      </c>
      <c r="F529" s="10">
        <f t="shared" si="60"/>
        <v>4.5</v>
      </c>
      <c r="G529" s="4">
        <f t="shared" si="59"/>
        <v>209491.37808458251</v>
      </c>
      <c r="H529" s="42">
        <f t="shared" si="61"/>
        <v>7.8783056871526629</v>
      </c>
      <c r="I529" s="10">
        <f t="shared" si="62"/>
        <v>1.193611189386349</v>
      </c>
      <c r="J529" s="4">
        <f t="shared" si="63"/>
        <v>685.74913161181712</v>
      </c>
      <c r="K529" s="4">
        <f t="shared" si="67"/>
        <v>154.1632866354519</v>
      </c>
      <c r="L529" s="42">
        <f>Pressure!Q529</f>
        <v>0.8096276885356628</v>
      </c>
      <c r="M529" s="10">
        <f t="shared" si="68"/>
        <v>1.0762589019175262</v>
      </c>
      <c r="N529" s="10">
        <f t="shared" si="64"/>
        <v>2.5992897854448858</v>
      </c>
    </row>
    <row r="530" spans="3:14">
      <c r="C530" s="4">
        <f>Pressure!AB530*1000000</f>
        <v>4942380.5782425767</v>
      </c>
      <c r="D530" s="78">
        <f>Pressure!I530</f>
        <v>1.1621860174682886E-4</v>
      </c>
      <c r="E530" s="40">
        <f>Pressure!H530</f>
        <v>116.21860174682885</v>
      </c>
      <c r="F530" s="10">
        <f t="shared" si="60"/>
        <v>4.5</v>
      </c>
      <c r="G530" s="4">
        <f t="shared" si="59"/>
        <v>209447.70168841025</v>
      </c>
      <c r="H530" s="42">
        <f t="shared" si="61"/>
        <v>7.8770224834564786</v>
      </c>
      <c r="I530" s="10">
        <f t="shared" si="62"/>
        <v>1.1935920169040175</v>
      </c>
      <c r="J530" s="4">
        <f t="shared" si="63"/>
        <v>685.59514867730581</v>
      </c>
      <c r="K530" s="4">
        <f t="shared" si="67"/>
        <v>154.12866972647495</v>
      </c>
      <c r="L530" s="42">
        <f>Pressure!Q530</f>
        <v>0.81119708213646335</v>
      </c>
      <c r="M530" s="10">
        <f t="shared" si="68"/>
        <v>1.0760894689900931</v>
      </c>
      <c r="N530" s="10">
        <f t="shared" si="64"/>
        <v>2.5992897854448858</v>
      </c>
    </row>
    <row r="531" spans="3:14">
      <c r="C531" s="4">
        <f>Pressure!AB531*1000000</f>
        <v>4941336.2859666208</v>
      </c>
      <c r="D531" s="78">
        <f>Pressure!I531</f>
        <v>1.1621860174682886E-4</v>
      </c>
      <c r="E531" s="40">
        <f>Pressure!H531</f>
        <v>116.21860174682885</v>
      </c>
      <c r="F531" s="10">
        <f t="shared" si="60"/>
        <v>4.5</v>
      </c>
      <c r="G531" s="4">
        <f t="shared" si="59"/>
        <v>209403.44677650547</v>
      </c>
      <c r="H531" s="42">
        <f t="shared" si="61"/>
        <v>7.8757222347137272</v>
      </c>
      <c r="I531" s="10">
        <f t="shared" si="62"/>
        <v>1.1935725823151413</v>
      </c>
      <c r="J531" s="4">
        <f t="shared" si="63"/>
        <v>685.43912616174009</v>
      </c>
      <c r="K531" s="4">
        <f t="shared" si="67"/>
        <v>154.09359429920869</v>
      </c>
      <c r="L531" s="42">
        <f>Pressure!Q531</f>
        <v>0.81276658012823155</v>
      </c>
      <c r="M531" s="10">
        <f t="shared" si="68"/>
        <v>1.0759177705026253</v>
      </c>
      <c r="N531" s="10">
        <f t="shared" si="64"/>
        <v>2.5992897854448858</v>
      </c>
    </row>
    <row r="532" spans="3:14">
      <c r="C532" s="4">
        <f>Pressure!AB532*1000000</f>
        <v>4940278.344444951</v>
      </c>
      <c r="D532" s="78">
        <f>Pressure!I532</f>
        <v>1.1621860174682886E-4</v>
      </c>
      <c r="E532" s="40">
        <f>Pressure!H532</f>
        <v>116.21860174682885</v>
      </c>
      <c r="F532" s="10">
        <f t="shared" si="60"/>
        <v>4.5</v>
      </c>
      <c r="G532" s="4">
        <f t="shared" si="59"/>
        <v>209358.61343825349</v>
      </c>
      <c r="H532" s="42">
        <f t="shared" si="61"/>
        <v>7.8744049416284447</v>
      </c>
      <c r="I532" s="10">
        <f t="shared" si="62"/>
        <v>1.1935528853316744</v>
      </c>
      <c r="J532" s="4">
        <f t="shared" si="63"/>
        <v>685.28106438025168</v>
      </c>
      <c r="K532" s="4">
        <f t="shared" si="67"/>
        <v>154.05806042449794</v>
      </c>
      <c r="L532" s="42">
        <f>Pressure!Q532</f>
        <v>0.81433618392296825</v>
      </c>
      <c r="M532" s="10">
        <f t="shared" si="68"/>
        <v>1.0757438062984586</v>
      </c>
      <c r="N532" s="10">
        <f t="shared" si="64"/>
        <v>2.5992897854448858</v>
      </c>
    </row>
    <row r="533" spans="3:14">
      <c r="C533" s="4">
        <f>Pressure!AB533*1000000</f>
        <v>4939206.7558191922</v>
      </c>
      <c r="D533" s="78">
        <f>Pressure!I533</f>
        <v>1.1621860174682886E-4</v>
      </c>
      <c r="E533" s="40">
        <f>Pressure!H533</f>
        <v>116.21860174682885</v>
      </c>
      <c r="F533" s="10">
        <f t="shared" si="60"/>
        <v>4.5</v>
      </c>
      <c r="G533" s="4">
        <f t="shared" si="59"/>
        <v>209313.20176441179</v>
      </c>
      <c r="H533" s="42">
        <f t="shared" si="61"/>
        <v>7.8730706049194001</v>
      </c>
      <c r="I533" s="10">
        <f t="shared" si="62"/>
        <v>1.1935329256616125</v>
      </c>
      <c r="J533" s="4">
        <f t="shared" si="63"/>
        <v>685.12096365280991</v>
      </c>
      <c r="K533" s="4">
        <f t="shared" si="67"/>
        <v>154.02206817427498</v>
      </c>
      <c r="L533" s="42">
        <f>Pressure!Q533</f>
        <v>0.8159058949336313</v>
      </c>
      <c r="M533" s="10">
        <f t="shared" si="68"/>
        <v>1.0755675762192387</v>
      </c>
      <c r="N533" s="10">
        <f t="shared" si="64"/>
        <v>2.5992897854448858</v>
      </c>
    </row>
    <row r="534" spans="3:14">
      <c r="C534" s="4">
        <f>Pressure!AB534*1000000</f>
        <v>4938121.5222636936</v>
      </c>
      <c r="D534" s="78">
        <f>Pressure!I534</f>
        <v>1.1621860174682886E-4</v>
      </c>
      <c r="E534" s="40">
        <f>Pressure!H534</f>
        <v>116.21860174682885</v>
      </c>
      <c r="F534" s="10">
        <f t="shared" si="60"/>
        <v>4.5</v>
      </c>
      <c r="G534" s="4">
        <f t="shared" si="59"/>
        <v>209267.2118471248</v>
      </c>
      <c r="H534" s="42">
        <f t="shared" si="61"/>
        <v>7.8717192253205264</v>
      </c>
      <c r="I534" s="10">
        <f t="shared" si="62"/>
        <v>1.1935127030089874</v>
      </c>
      <c r="J534" s="4">
        <f t="shared" si="63"/>
        <v>684.95882430427343</v>
      </c>
      <c r="K534" s="4">
        <f t="shared" si="67"/>
        <v>153.98561762157129</v>
      </c>
      <c r="L534" s="42">
        <f>Pressure!Q534</f>
        <v>0.81747571457414847</v>
      </c>
      <c r="M534" s="10">
        <f t="shared" si="68"/>
        <v>1.0753890801053125</v>
      </c>
      <c r="N534" s="10">
        <f t="shared" si="64"/>
        <v>2.5992897854448858</v>
      </c>
    </row>
    <row r="535" spans="3:14">
      <c r="C535" s="4">
        <f>Pressure!AB535*1000000</f>
        <v>4937022.6459850743</v>
      </c>
      <c r="D535" s="78">
        <f>Pressure!I535</f>
        <v>1.1621860174682886E-4</v>
      </c>
      <c r="E535" s="40">
        <f>Pressure!H535</f>
        <v>116.21860174682885</v>
      </c>
      <c r="F535" s="10">
        <f t="shared" si="60"/>
        <v>4.5</v>
      </c>
      <c r="G535" s="4">
        <f t="shared" si="59"/>
        <v>209220.64377990432</v>
      </c>
      <c r="H535" s="42">
        <f t="shared" si="61"/>
        <v>7.8703508035803473</v>
      </c>
      <c r="I535" s="10">
        <f t="shared" si="62"/>
        <v>1.1934922170738484</v>
      </c>
      <c r="J535" s="4">
        <f t="shared" si="63"/>
        <v>684.79464666432239</v>
      </c>
      <c r="K535" s="4">
        <f t="shared" si="67"/>
        <v>153.94870884050232</v>
      </c>
      <c r="L535" s="42">
        <f>Pressure!Q535</f>
        <v>0.81904564425943038</v>
      </c>
      <c r="M535" s="10">
        <f t="shared" si="68"/>
        <v>1.0752083177957672</v>
      </c>
      <c r="N535" s="10">
        <f t="shared" si="64"/>
        <v>2.5992897854448858</v>
      </c>
    </row>
    <row r="536" spans="3:14">
      <c r="C536" s="4">
        <f>Pressure!AB536*1000000</f>
        <v>4935910.1292228187</v>
      </c>
      <c r="D536" s="78">
        <f>Pressure!I536</f>
        <v>1.1621860174682886E-4</v>
      </c>
      <c r="E536" s="40">
        <f>Pressure!H536</f>
        <v>116.21860174682885</v>
      </c>
      <c r="F536" s="10">
        <f t="shared" si="60"/>
        <v>4.5</v>
      </c>
      <c r="G536" s="4">
        <f t="shared" si="59"/>
        <v>209173.49765765504</v>
      </c>
      <c r="H536" s="42">
        <f t="shared" si="61"/>
        <v>7.8689653404626947</v>
      </c>
      <c r="I536" s="10">
        <f t="shared" si="62"/>
        <v>1.1934714675522635</v>
      </c>
      <c r="J536" s="4">
        <f t="shared" si="63"/>
        <v>684.6284310675469</v>
      </c>
      <c r="K536" s="4">
        <f t="shared" si="67"/>
        <v>153.91134190628725</v>
      </c>
      <c r="L536" s="42">
        <f>Pressure!Q536</f>
        <v>0.82061568540538299</v>
      </c>
      <c r="M536" s="10">
        <f t="shared" si="68"/>
        <v>1.0750252891280441</v>
      </c>
      <c r="N536" s="10">
        <f t="shared" si="64"/>
        <v>2.5992897854448858</v>
      </c>
    </row>
    <row r="537" spans="3:14">
      <c r="C537" s="4">
        <f>Pressure!AB537*1000000</f>
        <v>4934783.9742487846</v>
      </c>
      <c r="D537" s="78">
        <f>Pressure!I537</f>
        <v>1.1621860174682886E-4</v>
      </c>
      <c r="E537" s="40">
        <f>Pressure!H537</f>
        <v>116.21860174682885</v>
      </c>
      <c r="F537" s="10">
        <f t="shared" si="60"/>
        <v>4.5</v>
      </c>
      <c r="G537" s="4">
        <f t="shared" si="59"/>
        <v>209125.7735766535</v>
      </c>
      <c r="H537" s="42">
        <f t="shared" si="61"/>
        <v>7.8675628367460826</v>
      </c>
      <c r="I537" s="10">
        <f t="shared" si="62"/>
        <v>1.1934504541362971</v>
      </c>
      <c r="J537" s="4">
        <f t="shared" si="63"/>
        <v>684.46017785337392</v>
      </c>
      <c r="K537" s="4">
        <f t="shared" si="67"/>
        <v>153.87351689523265</v>
      </c>
      <c r="L537" s="42">
        <f>Pressure!Q537</f>
        <v>0.82218583942892065</v>
      </c>
      <c r="M537" s="10">
        <f t="shared" si="68"/>
        <v>1.0748399939383821</v>
      </c>
      <c r="N537" s="10">
        <f t="shared" si="64"/>
        <v>2.5992897854448858</v>
      </c>
    </row>
    <row r="538" spans="3:14">
      <c r="C538" s="4">
        <f>Pressure!AB538*1000000</f>
        <v>4933644.1833675187</v>
      </c>
      <c r="D538" s="78">
        <f>Pressure!I538</f>
        <v>1.1621860174682886E-4</v>
      </c>
      <c r="E538" s="40">
        <f>Pressure!H538</f>
        <v>116.21860174682885</v>
      </c>
      <c r="F538" s="10">
        <f t="shared" si="60"/>
        <v>4.5</v>
      </c>
      <c r="G538" s="4">
        <f t="shared" si="59"/>
        <v>209077.4716345616</v>
      </c>
      <c r="H538" s="42">
        <f t="shared" si="61"/>
        <v>7.8661432932241038</v>
      </c>
      <c r="I538" s="10">
        <f t="shared" si="62"/>
        <v>1.193429176514007</v>
      </c>
      <c r="J538" s="4">
        <f t="shared" si="63"/>
        <v>684.2898873661145</v>
      </c>
      <c r="K538" s="4">
        <f t="shared" si="67"/>
        <v>153.83523388474316</v>
      </c>
      <c r="L538" s="42">
        <f>Pressure!Q538</f>
        <v>0.82375610774797869</v>
      </c>
      <c r="M538" s="10">
        <f t="shared" si="68"/>
        <v>1.0746524320613968</v>
      </c>
      <c r="N538" s="10">
        <f t="shared" si="64"/>
        <v>2.5992897854448858</v>
      </c>
    </row>
    <row r="539" spans="3:14">
      <c r="C539" s="4">
        <f>Pressure!AB539*1000000</f>
        <v>4932490.758916162</v>
      </c>
      <c r="D539" s="78">
        <f>Pressure!I539</f>
        <v>1.1621860174682886E-4</v>
      </c>
      <c r="E539" s="40">
        <f>Pressure!H539</f>
        <v>116.21860174682885</v>
      </c>
      <c r="F539" s="10">
        <f t="shared" si="60"/>
        <v>4.5</v>
      </c>
      <c r="G539" s="4">
        <f t="shared" si="59"/>
        <v>209028.59193042238</v>
      </c>
      <c r="H539" s="42">
        <f t="shared" si="61"/>
        <v>7.8647067107052679</v>
      </c>
      <c r="I539" s="10">
        <f t="shared" si="62"/>
        <v>1.1934076343694302</v>
      </c>
      <c r="J539" s="4">
        <f t="shared" si="63"/>
        <v>684.117559954949</v>
      </c>
      <c r="K539" s="4">
        <f t="shared" si="67"/>
        <v>153.79649295331797</v>
      </c>
      <c r="L539" s="42">
        <f>Pressure!Q539</f>
        <v>0.82532649178152662</v>
      </c>
      <c r="M539" s="10">
        <f t="shared" si="68"/>
        <v>1.074462603330534</v>
      </c>
      <c r="N539" s="10">
        <f t="shared" si="64"/>
        <v>2.5992897854448858</v>
      </c>
    </row>
    <row r="540" spans="3:14">
      <c r="C540" s="4">
        <f>Pressure!AB540*1000000</f>
        <v>4931323.703264582</v>
      </c>
      <c r="D540" s="78">
        <f>Pressure!I540</f>
        <v>1.1621860174682886E-4</v>
      </c>
      <c r="E540" s="40">
        <f>Pressure!H540</f>
        <v>116.21860174682885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208979.1345646659</v>
      </c>
      <c r="H540" s="42">
        <f t="shared" si="61"/>
        <v>7.863253090013183</v>
      </c>
      <c r="I540" s="10">
        <f t="shared" si="62"/>
        <v>1.1933858273825737</v>
      </c>
      <c r="J540" s="4">
        <f t="shared" si="63"/>
        <v>683.9431959739477</v>
      </c>
      <c r="K540" s="4">
        <f t="shared" si="67"/>
        <v>153.75729418055568</v>
      </c>
      <c r="L540" s="42">
        <f>Pressure!Q540</f>
        <v>0.82689699294958063</v>
      </c>
      <c r="M540" s="10">
        <f t="shared" si="68"/>
        <v>1.0742705075775969</v>
      </c>
      <c r="N540" s="10">
        <f t="shared" si="64"/>
        <v>2.5992897854448858</v>
      </c>
    </row>
    <row r="541" spans="3:14">
      <c r="C541" s="4">
        <f>Pressure!AB541*1000000</f>
        <v>4930143.0188153014</v>
      </c>
      <c r="D541" s="78">
        <f>Pressure!I541</f>
        <v>1.1621860174682886E-4</v>
      </c>
      <c r="E541" s="40">
        <f>Pressure!H541</f>
        <v>116.21860174682885</v>
      </c>
      <c r="F541" s="10">
        <f t="shared" ref="F541:F604" si="70">aexit/E541</f>
        <v>4.5</v>
      </c>
      <c r="G541" s="4">
        <f t="shared" si="69"/>
        <v>208929.09963910599</v>
      </c>
      <c r="H541" s="42">
        <f t="shared" ref="H541:H604" si="71">1/(((k+1)/2)^(1/(k-1))*(patm*1000000/C541)^(1/k)*SQRT((k+1)/(k-1)*(1-(patm*1000000/C541)^((k-1)/k))))</f>
        <v>7.8617824319864358</v>
      </c>
      <c r="I541" s="10">
        <f t="shared" ref="I541:I604" si="72">etanoz*SQRT(2*k^2/(k-1)*(2/(k+1))^((k+1)/(k-1))*(1-(G541/C541)^((k-1)/k)))+(G541-patm*1000000)/C541*(aexit/E541)</f>
        <v>1.1933637552294027</v>
      </c>
      <c r="J541" s="4">
        <f t="shared" ref="J541:J604" si="73">I541*D541*C541</f>
        <v>683.76679578205949</v>
      </c>
      <c r="K541" s="4">
        <f t="shared" si="67"/>
        <v>153.71763764715155</v>
      </c>
      <c r="L541" s="42">
        <f>Pressure!Q541</f>
        <v>0.82846761267321689</v>
      </c>
      <c r="M541" s="10">
        <f t="shared" si="68"/>
        <v>1.0740761446331839</v>
      </c>
      <c r="N541" s="10">
        <f t="shared" si="64"/>
        <v>2.5992897854448858</v>
      </c>
    </row>
    <row r="542" spans="3:14">
      <c r="C542" s="4">
        <f>Pressure!AB542*1000000</f>
        <v>4928948.7080035256</v>
      </c>
      <c r="D542" s="78">
        <f>Pressure!I542</f>
        <v>1.1621860174682886E-4</v>
      </c>
      <c r="E542" s="40">
        <f>Pressure!H542</f>
        <v>116.21860174682885</v>
      </c>
      <c r="F542" s="10">
        <f t="shared" si="70"/>
        <v>4.5</v>
      </c>
      <c r="G542" s="4">
        <f t="shared" si="69"/>
        <v>208878.48725694156</v>
      </c>
      <c r="H542" s="42">
        <f t="shared" si="71"/>
        <v>7.8602947374786298</v>
      </c>
      <c r="I542" s="10">
        <f t="shared" si="72"/>
        <v>1.1933414175818282</v>
      </c>
      <c r="J542" s="4">
        <f t="shared" si="73"/>
        <v>683.58835974311637</v>
      </c>
      <c r="K542" s="4">
        <f t="shared" si="67"/>
        <v>153.67752343489869</v>
      </c>
      <c r="L542" s="42">
        <f>Pressure!Q542</f>
        <v>0.83003835237458423</v>
      </c>
      <c r="M542" s="10">
        <f t="shared" si="68"/>
        <v>1.0738795143263542</v>
      </c>
      <c r="N542" s="10">
        <f t="shared" ref="N542:N605" si="74">N541-1/834*(me-mef)</f>
        <v>2.5992897854448858</v>
      </c>
    </row>
    <row r="543" spans="3:14">
      <c r="C543" s="4">
        <f>Pressure!AB543*1000000</f>
        <v>4927740.773297172</v>
      </c>
      <c r="D543" s="78">
        <f>Pressure!I543</f>
        <v>1.1621860174682886E-4</v>
      </c>
      <c r="E543" s="40">
        <f>Pressure!H543</f>
        <v>116.21860174682885</v>
      </c>
      <c r="F543" s="10">
        <f t="shared" si="70"/>
        <v>4.5</v>
      </c>
      <c r="G543" s="4">
        <f t="shared" si="69"/>
        <v>208827.29752275776</v>
      </c>
      <c r="H543" s="42">
        <f t="shared" si="71"/>
        <v>7.8587900073583725</v>
      </c>
      <c r="I543" s="10">
        <f t="shared" si="72"/>
        <v>1.1933188141076965</v>
      </c>
      <c r="J543" s="4">
        <f t="shared" si="73"/>
        <v>683.4078882258375</v>
      </c>
      <c r="K543" s="4">
        <f t="shared" si="67"/>
        <v>153.6369516266889</v>
      </c>
      <c r="L543" s="42">
        <f>Pressure!Q543</f>
        <v>0.83160921347691708</v>
      </c>
      <c r="M543" s="10">
        <f t="shared" si="68"/>
        <v>1.0736806164846859</v>
      </c>
      <c r="N543" s="10">
        <f t="shared" si="74"/>
        <v>2.5992897854448858</v>
      </c>
    </row>
    <row r="544" spans="3:14">
      <c r="C544" s="4">
        <f>Pressure!AB544*1000000</f>
        <v>4926519.2171969051</v>
      </c>
      <c r="D544" s="78">
        <f>Pressure!I544</f>
        <v>1.1621860174682886E-4</v>
      </c>
      <c r="E544" s="40">
        <f>Pressure!H544</f>
        <v>116.21860174682885</v>
      </c>
      <c r="F544" s="10">
        <f t="shared" si="70"/>
        <v>4.5</v>
      </c>
      <c r="G544" s="4">
        <f t="shared" si="69"/>
        <v>208775.5305425275</v>
      </c>
      <c r="H544" s="42">
        <f t="shared" si="71"/>
        <v>7.8572682425093525</v>
      </c>
      <c r="I544" s="10">
        <f t="shared" si="72"/>
        <v>1.1932959444707771</v>
      </c>
      <c r="J544" s="4">
        <f t="shared" si="73"/>
        <v>683.22538160383476</v>
      </c>
      <c r="K544" s="4">
        <f t="shared" si="67"/>
        <v>153.59592230651381</v>
      </c>
      <c r="L544" s="42">
        <f>Pressure!Q544</f>
        <v>0.83318019740454874</v>
      </c>
      <c r="M544" s="10">
        <f t="shared" si="68"/>
        <v>1.0734794509345611</v>
      </c>
      <c r="N544" s="10">
        <f t="shared" si="74"/>
        <v>2.5992897854448858</v>
      </c>
    </row>
    <row r="545" spans="3:14">
      <c r="C545" s="4">
        <f>Pressure!AB545*1000000</f>
        <v>4925284.0422362601</v>
      </c>
      <c r="D545" s="78">
        <f>Pressure!I545</f>
        <v>1.1621860174682886E-4</v>
      </c>
      <c r="E545" s="40">
        <f>Pressure!H545</f>
        <v>116.21860174682885</v>
      </c>
      <c r="F545" s="10">
        <f t="shared" si="70"/>
        <v>4.5</v>
      </c>
      <c r="G545" s="4">
        <f t="shared" si="69"/>
        <v>208723.18642361666</v>
      </c>
      <c r="H545" s="42">
        <f t="shared" si="71"/>
        <v>7.8557294438304357</v>
      </c>
      <c r="I545" s="10">
        <f t="shared" si="72"/>
        <v>1.193272808330754</v>
      </c>
      <c r="J545" s="4">
        <f t="shared" si="73"/>
        <v>683.04084025563134</v>
      </c>
      <c r="K545" s="4">
        <f t="shared" si="67"/>
        <v>153.55443555946931</v>
      </c>
      <c r="L545" s="42">
        <f>Pressure!Q545</f>
        <v>0.83475130558292421</v>
      </c>
      <c r="M545" s="10">
        <f t="shared" si="68"/>
        <v>1.0732760175007798</v>
      </c>
      <c r="N545" s="10">
        <f t="shared" si="74"/>
        <v>2.5992897854448858</v>
      </c>
    </row>
    <row r="546" spans="3:14">
      <c r="C546" s="4">
        <f>Pressure!AB546*1000000</f>
        <v>4924035.2509814315</v>
      </c>
      <c r="D546" s="78">
        <f>Pressure!I546</f>
        <v>1.1621860174682886E-4</v>
      </c>
      <c r="E546" s="40">
        <f>Pressure!H546</f>
        <v>116.21860174682885</v>
      </c>
      <c r="F546" s="10">
        <f t="shared" si="70"/>
        <v>4.5</v>
      </c>
      <c r="G546" s="4">
        <f t="shared" si="69"/>
        <v>208670.26527477516</v>
      </c>
      <c r="H546" s="42">
        <f t="shared" si="71"/>
        <v>7.8541736122354013</v>
      </c>
      <c r="I546" s="10">
        <f t="shared" si="72"/>
        <v>1.1932494053432077</v>
      </c>
      <c r="J546" s="4">
        <f t="shared" si="73"/>
        <v>682.85426456462903</v>
      </c>
      <c r="K546" s="4">
        <f t="shared" si="67"/>
        <v>153.51249147174792</v>
      </c>
      <c r="L546" s="42">
        <f>Pressure!Q546</f>
        <v>0.83632253943861323</v>
      </c>
      <c r="M546" s="10">
        <f t="shared" si="68"/>
        <v>1.0730703160067512</v>
      </c>
      <c r="N546" s="10">
        <f t="shared" si="74"/>
        <v>2.5992897854448858</v>
      </c>
    </row>
    <row r="547" spans="3:14">
      <c r="C547" s="4">
        <f>Pressure!AB547*1000000</f>
        <v>4922772.8460316109</v>
      </c>
      <c r="D547" s="78">
        <f>Pressure!I547</f>
        <v>1.1621860174682886E-4</v>
      </c>
      <c r="E547" s="40">
        <f>Pressure!H547</f>
        <v>116.21860174682885</v>
      </c>
      <c r="F547" s="10">
        <f t="shared" si="70"/>
        <v>4.5</v>
      </c>
      <c r="G547" s="4">
        <f t="shared" si="69"/>
        <v>208616.7672061513</v>
      </c>
      <c r="H547" s="42">
        <f t="shared" si="71"/>
        <v>7.8526007486533871</v>
      </c>
      <c r="I547" s="10">
        <f t="shared" si="72"/>
        <v>1.1932257351596105</v>
      </c>
      <c r="J547" s="4">
        <f t="shared" si="73"/>
        <v>682.6656549191606</v>
      </c>
      <c r="K547" s="4">
        <f t="shared" si="67"/>
        <v>153.47009013065073</v>
      </c>
      <c r="L547" s="42">
        <f>Pressure!Q547</f>
        <v>0.83789390039932343</v>
      </c>
      <c r="M547" s="10">
        <f t="shared" si="68"/>
        <v>1.0728623462744811</v>
      </c>
      <c r="N547" s="10">
        <f t="shared" si="74"/>
        <v>2.5992897854448858</v>
      </c>
    </row>
    <row r="548" spans="3:14">
      <c r="C548" s="4">
        <f>Pressure!AB548*1000000</f>
        <v>4921496.8300186004</v>
      </c>
      <c r="D548" s="78">
        <f>Pressure!I548</f>
        <v>1.1621860174682886E-4</v>
      </c>
      <c r="E548" s="40">
        <f>Pressure!H548</f>
        <v>116.21860174682885</v>
      </c>
      <c r="F548" s="10">
        <f t="shared" si="70"/>
        <v>4.5</v>
      </c>
      <c r="G548" s="4">
        <f t="shared" si="69"/>
        <v>208562.69232927533</v>
      </c>
      <c r="H548" s="42">
        <f t="shared" si="71"/>
        <v>7.8510108540283232</v>
      </c>
      <c r="I548" s="10">
        <f t="shared" si="72"/>
        <v>1.1932017974273059</v>
      </c>
      <c r="J548" s="4">
        <f t="shared" si="73"/>
        <v>682.47501171243027</v>
      </c>
      <c r="K548" s="4">
        <f t="shared" si="67"/>
        <v>153.42723162457406</v>
      </c>
      <c r="L548" s="42">
        <f>Pressure!Q548</f>
        <v>0.83946538989391328</v>
      </c>
      <c r="M548" s="10">
        <f t="shared" si="68"/>
        <v>1.0726521081244651</v>
      </c>
      <c r="N548" s="10">
        <f t="shared" si="74"/>
        <v>2.5992897854448858</v>
      </c>
    </row>
    <row r="549" spans="3:14">
      <c r="C549" s="4">
        <f>Pressure!AB549*1000000</f>
        <v>4920207.2056073369</v>
      </c>
      <c r="D549" s="78">
        <f>Pressure!I549</f>
        <v>1.1621860174682886E-4</v>
      </c>
      <c r="E549" s="40">
        <f>Pressure!H549</f>
        <v>116.21860174682885</v>
      </c>
      <c r="F549" s="10">
        <f t="shared" si="70"/>
        <v>4.5</v>
      </c>
      <c r="G549" s="4">
        <f t="shared" si="69"/>
        <v>208508.04075708168</v>
      </c>
      <c r="H549" s="42">
        <f t="shared" si="71"/>
        <v>7.8494039293196227</v>
      </c>
      <c r="I549" s="10">
        <f t="shared" si="72"/>
        <v>1.1931775917895058</v>
      </c>
      <c r="J549" s="4">
        <f t="shared" si="73"/>
        <v>682.28233534259323</v>
      </c>
      <c r="K549" s="4">
        <f t="shared" si="67"/>
        <v>153.38391604302711</v>
      </c>
      <c r="L549" s="42">
        <f>Pressure!Q549</f>
        <v>0.84103700935240544</v>
      </c>
      <c r="M549" s="10">
        <f t="shared" si="68"/>
        <v>1.0724396013759045</v>
      </c>
      <c r="N549" s="10">
        <f t="shared" si="74"/>
        <v>2.5992897854448858</v>
      </c>
    </row>
    <row r="550" spans="3:14">
      <c r="C550" s="4">
        <f>Pressure!AB550*1000000</f>
        <v>4918903.9754954996</v>
      </c>
      <c r="D550" s="78">
        <f>Pressure!I550</f>
        <v>1.1621860174682886E-4</v>
      </c>
      <c r="E550" s="40">
        <f>Pressure!H550</f>
        <v>116.21860174682885</v>
      </c>
      <c r="F550" s="10">
        <f t="shared" si="70"/>
        <v>4.5</v>
      </c>
      <c r="G550" s="4">
        <f t="shared" si="69"/>
        <v>208452.81260389229</v>
      </c>
      <c r="H550" s="42">
        <f t="shared" si="71"/>
        <v>7.8477799755016573</v>
      </c>
      <c r="I550" s="10">
        <f t="shared" si="72"/>
        <v>1.1931531178852697</v>
      </c>
      <c r="J550" s="4">
        <f t="shared" si="73"/>
        <v>682.08762621269602</v>
      </c>
      <c r="K550" s="4">
        <f t="shared" si="67"/>
        <v>153.34014347661886</v>
      </c>
      <c r="L550" s="42">
        <f>Pressure!Q550</f>
        <v>0.84260876020599984</v>
      </c>
      <c r="M550" s="10">
        <f t="shared" si="68"/>
        <v>1.0722248258465423</v>
      </c>
      <c r="N550" s="10">
        <f t="shared" si="74"/>
        <v>2.5992897854448858</v>
      </c>
    </row>
    <row r="551" spans="3:14">
      <c r="C551" s="4">
        <f>Pressure!AB551*1000000</f>
        <v>4917587.1424137987</v>
      </c>
      <c r="D551" s="78">
        <f>Pressure!I551</f>
        <v>1.1621860174682886E-4</v>
      </c>
      <c r="E551" s="40">
        <f>Pressure!H551</f>
        <v>116.21860174682885</v>
      </c>
      <c r="F551" s="10">
        <f t="shared" si="70"/>
        <v>4.5</v>
      </c>
      <c r="G551" s="4">
        <f t="shared" si="69"/>
        <v>208397.00798542894</v>
      </c>
      <c r="H551" s="42">
        <f t="shared" si="71"/>
        <v>7.8461389935641082</v>
      </c>
      <c r="I551" s="10">
        <f t="shared" si="72"/>
        <v>1.1931283753494977</v>
      </c>
      <c r="J551" s="4">
        <f t="shared" si="73"/>
        <v>681.8908847307207</v>
      </c>
      <c r="K551" s="4">
        <f t="shared" si="67"/>
        <v>153.29591401706773</v>
      </c>
      <c r="L551" s="42">
        <f>Pressure!Q551</f>
        <v>0.8441806438870868</v>
      </c>
      <c r="M551" s="10">
        <f t="shared" si="68"/>
        <v>1.0720077813526245</v>
      </c>
      <c r="N551" s="10">
        <f t="shared" si="74"/>
        <v>2.5992897854448858</v>
      </c>
    </row>
    <row r="552" spans="3:14">
      <c r="C552" s="4">
        <f>Pressure!AB552*1000000</f>
        <v>4916256.709125814</v>
      </c>
      <c r="D552" s="78">
        <f>Pressure!I552</f>
        <v>1.1621860174682886E-4</v>
      </c>
      <c r="E552" s="40">
        <f>Pressure!H552</f>
        <v>116.21860174682885</v>
      </c>
      <c r="F552" s="10">
        <f t="shared" si="70"/>
        <v>4.5</v>
      </c>
      <c r="G552" s="4">
        <f t="shared" si="69"/>
        <v>208340.62701880632</v>
      </c>
      <c r="H552" s="42">
        <f t="shared" si="71"/>
        <v>7.8444809845117565</v>
      </c>
      <c r="I552" s="10">
        <f t="shared" si="72"/>
        <v>1.1931033638129136</v>
      </c>
      <c r="J552" s="4">
        <f t="shared" si="73"/>
        <v>681.69211130955978</v>
      </c>
      <c r="K552" s="4">
        <f t="shared" si="67"/>
        <v>153.25122775719612</v>
      </c>
      <c r="L552" s="42">
        <f>Pressure!Q552</f>
        <v>0.84575266182926034</v>
      </c>
      <c r="M552" s="10">
        <f t="shared" si="68"/>
        <v>1.0717884677090377</v>
      </c>
      <c r="N552" s="10">
        <f t="shared" si="74"/>
        <v>2.5992897854448858</v>
      </c>
    </row>
    <row r="553" spans="3:14">
      <c r="C553" s="4">
        <f>Pressure!AB553*1000000</f>
        <v>4914912.6784281172</v>
      </c>
      <c r="D553" s="78">
        <f>Pressure!I553</f>
        <v>1.1621860174682886E-4</v>
      </c>
      <c r="E553" s="40">
        <f>Pressure!H553</f>
        <v>116.21860174682885</v>
      </c>
      <c r="F553" s="10">
        <f t="shared" si="70"/>
        <v>4.5</v>
      </c>
      <c r="G553" s="4">
        <f t="shared" si="69"/>
        <v>208283.66982253728</v>
      </c>
      <c r="H553" s="42">
        <f t="shared" si="71"/>
        <v>7.8428059493645899</v>
      </c>
      <c r="I553" s="10">
        <f t="shared" si="72"/>
        <v>1.1930780829020542</v>
      </c>
      <c r="J553" s="4">
        <f t="shared" si="73"/>
        <v>681.49130636703535</v>
      </c>
      <c r="K553" s="4">
        <f t="shared" si="67"/>
        <v>153.20608479093463</v>
      </c>
      <c r="L553" s="42">
        <f>Pressure!Q553</f>
        <v>0.8473248154673314</v>
      </c>
      <c r="M553" s="10">
        <f t="shared" si="68"/>
        <v>1.0715668847292008</v>
      </c>
      <c r="N553" s="10">
        <f t="shared" si="74"/>
        <v>2.5992897854448858</v>
      </c>
    </row>
    <row r="554" spans="3:14">
      <c r="C554" s="4">
        <f>Pressure!AB554*1000000</f>
        <v>4913555.0531504303</v>
      </c>
      <c r="D554" s="78">
        <f>Pressure!I554</f>
        <v>1.1621860174682886E-4</v>
      </c>
      <c r="E554" s="40">
        <f>Pressure!H554</f>
        <v>116.21860174682885</v>
      </c>
      <c r="F554" s="10">
        <f t="shared" si="70"/>
        <v>4.5</v>
      </c>
      <c r="G554" s="4">
        <f t="shared" si="69"/>
        <v>208226.13651653947</v>
      </c>
      <c r="H554" s="42">
        <f t="shared" si="71"/>
        <v>7.8411138891580281</v>
      </c>
      <c r="I554" s="10">
        <f t="shared" si="72"/>
        <v>1.1930525322392582</v>
      </c>
      <c r="J554" s="4">
        <f t="shared" si="73"/>
        <v>681.28847032592194</v>
      </c>
      <c r="K554" s="4">
        <f t="shared" si="67"/>
        <v>153.16048521332718</v>
      </c>
      <c r="L554" s="42">
        <f>Pressure!Q554</f>
        <v>0.84889710623734105</v>
      </c>
      <c r="M554" s="10">
        <f t="shared" si="68"/>
        <v>1.0713430322250699</v>
      </c>
      <c r="N554" s="10">
        <f t="shared" si="74"/>
        <v>2.5992897854448858</v>
      </c>
    </row>
    <row r="555" spans="3:14">
      <c r="C555" s="4">
        <f>Pressure!AB555*1000000</f>
        <v>4912183.8361553326</v>
      </c>
      <c r="D555" s="78">
        <f>Pressure!I555</f>
        <v>1.1621860174682886E-4</v>
      </c>
      <c r="E555" s="40">
        <f>Pressure!H555</f>
        <v>116.21860174682885</v>
      </c>
      <c r="F555" s="10">
        <f t="shared" si="70"/>
        <v>4.5</v>
      </c>
      <c r="G555" s="4">
        <f t="shared" si="69"/>
        <v>208168.02722212303</v>
      </c>
      <c r="H555" s="42">
        <f t="shared" si="71"/>
        <v>7.8394048049425002</v>
      </c>
      <c r="I555" s="10">
        <f t="shared" si="72"/>
        <v>1.1930267114426469</v>
      </c>
      <c r="J555" s="4">
        <f t="shared" si="73"/>
        <v>681.08360361390339</v>
      </c>
      <c r="K555" s="4">
        <f t="shared" si="67"/>
        <v>153.11442912052144</v>
      </c>
      <c r="L555" s="42">
        <f>Pressure!Q555</f>
        <v>0.85046953557657401</v>
      </c>
      <c r="M555" s="10">
        <f t="shared" si="68"/>
        <v>1.0711169100073195</v>
      </c>
      <c r="N555" s="10">
        <f t="shared" si="74"/>
        <v>2.5992897854448858</v>
      </c>
    </row>
    <row r="556" spans="3:14">
      <c r="C556" s="4">
        <f>Pressure!AB556*1000000</f>
        <v>4910799.0303384736</v>
      </c>
      <c r="D556" s="78">
        <f>Pressure!I556</f>
        <v>1.1621860174682886E-4</v>
      </c>
      <c r="E556" s="40">
        <f>Pressure!H556</f>
        <v>116.21860174682885</v>
      </c>
      <c r="F556" s="10">
        <f t="shared" si="70"/>
        <v>4.5</v>
      </c>
      <c r="G556" s="4">
        <f t="shared" si="69"/>
        <v>208109.34206199943</v>
      </c>
      <c r="H556" s="42">
        <f t="shared" si="71"/>
        <v>7.8376786977837387</v>
      </c>
      <c r="I556" s="10">
        <f t="shared" si="72"/>
        <v>1.1930006201261147</v>
      </c>
      <c r="J556" s="4">
        <f t="shared" si="73"/>
        <v>680.87670666360407</v>
      </c>
      <c r="K556" s="4">
        <f t="shared" si="67"/>
        <v>153.06791660977566</v>
      </c>
      <c r="L556" s="42">
        <f>Pressure!Q556</f>
        <v>0.85204210492357191</v>
      </c>
      <c r="M556" s="10">
        <f t="shared" si="68"/>
        <v>1.0708885178850776</v>
      </c>
      <c r="N556" s="10">
        <f t="shared" si="74"/>
        <v>2.5992897854448858</v>
      </c>
    </row>
    <row r="557" spans="3:14">
      <c r="C557" s="4">
        <f>Pressure!AB557*1000000</f>
        <v>4909400.6386287371</v>
      </c>
      <c r="D557" s="78">
        <f>Pressure!I557</f>
        <v>1.1621860174682886E-4</v>
      </c>
      <c r="E557" s="40">
        <f>Pressure!H557</f>
        <v>116.21860174682885</v>
      </c>
      <c r="F557" s="10">
        <f t="shared" si="70"/>
        <v>4.5</v>
      </c>
      <c r="G557" s="4">
        <f t="shared" si="69"/>
        <v>208050.08116028865</v>
      </c>
      <c r="H557" s="42">
        <f t="shared" si="71"/>
        <v>7.8359355687629151</v>
      </c>
      <c r="I557" s="10">
        <f t="shared" si="72"/>
        <v>1.1929742578993179</v>
      </c>
      <c r="J557" s="4">
        <f t="shared" si="73"/>
        <v>680.66777991261426</v>
      </c>
      <c r="K557" s="4">
        <f t="shared" si="67"/>
        <v>153.02094777946456</v>
      </c>
      <c r="L557" s="42">
        <f>Pressure!Q557</f>
        <v>0.85361481571814635</v>
      </c>
      <c r="M557" s="10">
        <f t="shared" si="68"/>
        <v>1.0706578556658655</v>
      </c>
      <c r="N557" s="10">
        <f t="shared" si="74"/>
        <v>2.5992897854448858</v>
      </c>
    </row>
    <row r="558" spans="3:14">
      <c r="C558" s="4">
        <f>Pressure!AB558*1000000</f>
        <v>4907988.6639881087</v>
      </c>
      <c r="D558" s="78">
        <f>Pressure!I558</f>
        <v>1.1621860174682886E-4</v>
      </c>
      <c r="E558" s="40">
        <f>Pressure!H558</f>
        <v>116.21860174682885</v>
      </c>
      <c r="F558" s="10">
        <f t="shared" si="70"/>
        <v>4.5</v>
      </c>
      <c r="G558" s="4">
        <f t="shared" si="69"/>
        <v>207990.24464251343</v>
      </c>
      <c r="H558" s="42">
        <f t="shared" si="71"/>
        <v>7.8341754189765105</v>
      </c>
      <c r="I558" s="10">
        <f t="shared" si="72"/>
        <v>1.1929476243676573</v>
      </c>
      <c r="J558" s="4">
        <f t="shared" si="73"/>
        <v>680.45682380346943</v>
      </c>
      <c r="K558" s="4">
        <f t="shared" si="67"/>
        <v>152.97352272907455</v>
      </c>
      <c r="L558" s="42">
        <f>Pressure!Q558</f>
        <v>0.85518766940139279</v>
      </c>
      <c r="M558" s="10">
        <f t="shared" si="68"/>
        <v>1.0704249231560996</v>
      </c>
      <c r="N558" s="10">
        <f t="shared" si="74"/>
        <v>2.5992897854448858</v>
      </c>
    </row>
    <row r="559" spans="3:14">
      <c r="C559" s="4">
        <f>Pressure!AB559*1000000</f>
        <v>4906563.109411628</v>
      </c>
      <c r="D559" s="78">
        <f>Pressure!I559</f>
        <v>1.1621860174682886E-4</v>
      </c>
      <c r="E559" s="40">
        <f>Pressure!H559</f>
        <v>116.21860174682885</v>
      </c>
      <c r="F559" s="10">
        <f t="shared" si="70"/>
        <v>4.5</v>
      </c>
      <c r="G559" s="4">
        <f t="shared" si="69"/>
        <v>207929.83263559724</v>
      </c>
      <c r="H559" s="42">
        <f t="shared" si="71"/>
        <v>7.8323982495362001</v>
      </c>
      <c r="I559" s="10">
        <f t="shared" si="72"/>
        <v>1.1929207191322637</v>
      </c>
      <c r="J559" s="4">
        <f t="shared" si="73"/>
        <v>680.24383878364358</v>
      </c>
      <c r="K559" s="4">
        <f t="shared" si="67"/>
        <v>152.92564155920229</v>
      </c>
      <c r="L559" s="42">
        <f>Pressure!Q559</f>
        <v>0.85676066741570367</v>
      </c>
      <c r="M559" s="10">
        <f t="shared" si="68"/>
        <v>1.0701897201605124</v>
      </c>
      <c r="N559" s="10">
        <f t="shared" si="74"/>
        <v>2.5992897854448858</v>
      </c>
    </row>
    <row r="560" spans="3:14">
      <c r="C560" s="4">
        <f>Pressure!AB560*1000000</f>
        <v>4905123.9779275525</v>
      </c>
      <c r="D560" s="78">
        <f>Pressure!I560</f>
        <v>1.1621860174682886E-4</v>
      </c>
      <c r="E560" s="40">
        <f>Pressure!H560</f>
        <v>116.21860174682885</v>
      </c>
      <c r="F560" s="10">
        <f t="shared" si="70"/>
        <v>4.5</v>
      </c>
      <c r="G560" s="4">
        <f t="shared" si="69"/>
        <v>207868.84526787125</v>
      </c>
      <c r="H560" s="42">
        <f t="shared" si="71"/>
        <v>7.8306040615690602</v>
      </c>
      <c r="I560" s="10">
        <f t="shared" si="72"/>
        <v>1.1928935417899857</v>
      </c>
      <c r="J560" s="4">
        <f t="shared" si="73"/>
        <v>680.02882530557315</v>
      </c>
      <c r="K560" s="4">
        <f t="shared" si="67"/>
        <v>152.87730437156</v>
      </c>
      <c r="L560" s="42">
        <f>Pressure!Q560</f>
        <v>0.85833381120478214</v>
      </c>
      <c r="M560" s="10">
        <f t="shared" si="68"/>
        <v>1.0699522464825864</v>
      </c>
      <c r="N560" s="10">
        <f t="shared" si="74"/>
        <v>2.5992897854448858</v>
      </c>
    </row>
    <row r="561" spans="3:14">
      <c r="C561" s="4">
        <f>Pressure!AB561*1000000</f>
        <v>4903671.2725973129</v>
      </c>
      <c r="D561" s="78">
        <f>Pressure!I561</f>
        <v>1.1621860174682886E-4</v>
      </c>
      <c r="E561" s="40">
        <f>Pressure!H561</f>
        <v>116.21860174682885</v>
      </c>
      <c r="F561" s="10">
        <f t="shared" si="70"/>
        <v>4.5</v>
      </c>
      <c r="G561" s="4">
        <f t="shared" si="69"/>
        <v>207807.28266907248</v>
      </c>
      <c r="H561" s="42">
        <f t="shared" si="71"/>
        <v>7.8287928562175022</v>
      </c>
      <c r="I561" s="10">
        <f t="shared" si="72"/>
        <v>1.1928660919333749</v>
      </c>
      <c r="J561" s="4">
        <f t="shared" si="73"/>
        <v>679.81178382665189</v>
      </c>
      <c r="K561" s="4">
        <f t="shared" si="67"/>
        <v>152.82851126897438</v>
      </c>
      <c r="L561" s="42">
        <f>Pressure!Q561</f>
        <v>0.85990710221365518</v>
      </c>
      <c r="M561" s="10">
        <f t="shared" si="68"/>
        <v>1.0697125019240876</v>
      </c>
      <c r="N561" s="10">
        <f t="shared" si="74"/>
        <v>2.5992897854448858</v>
      </c>
    </row>
    <row r="562" spans="3:14">
      <c r="C562" s="4">
        <f>Pressure!AB562*1000000</f>
        <v>4902204.9965157397</v>
      </c>
      <c r="D562" s="78">
        <f>Pressure!I562</f>
        <v>1.1621860174682886E-4</v>
      </c>
      <c r="E562" s="40">
        <f>Pressure!H562</f>
        <v>116.21860174682885</v>
      </c>
      <c r="F562" s="10">
        <f t="shared" si="70"/>
        <v>4.5</v>
      </c>
      <c r="G562" s="4">
        <f t="shared" si="69"/>
        <v>207745.14497035334</v>
      </c>
      <c r="H562" s="42">
        <f t="shared" si="71"/>
        <v>7.8269646346395154</v>
      </c>
      <c r="I562" s="10">
        <f t="shared" si="72"/>
        <v>1.1928383691506739</v>
      </c>
      <c r="J562" s="4">
        <f t="shared" si="73"/>
        <v>679.5927148092627</v>
      </c>
      <c r="K562" s="4">
        <f t="shared" si="67"/>
        <v>152.7792623553938</v>
      </c>
      <c r="L562" s="42">
        <f>Pressure!Q562</f>
        <v>0.8614805418886875</v>
      </c>
      <c r="M562" s="10">
        <f t="shared" si="68"/>
        <v>1.0694704862855819</v>
      </c>
      <c r="N562" s="10">
        <f t="shared" si="74"/>
        <v>2.5992897854448858</v>
      </c>
    </row>
    <row r="563" spans="3:14">
      <c r="C563" s="4">
        <f>Pressure!AB563*1000000</f>
        <v>4900725.1528107608</v>
      </c>
      <c r="D563" s="78">
        <f>Pressure!I563</f>
        <v>1.1621860174682886E-4</v>
      </c>
      <c r="E563" s="40">
        <f>Pressure!H563</f>
        <v>116.21860174682885</v>
      </c>
      <c r="F563" s="10">
        <f t="shared" si="70"/>
        <v>4.5</v>
      </c>
      <c r="G563" s="4">
        <f t="shared" si="69"/>
        <v>207682.43230426882</v>
      </c>
      <c r="H563" s="42">
        <f t="shared" si="71"/>
        <v>7.8251193980083027</v>
      </c>
      <c r="I563" s="10">
        <f t="shared" si="72"/>
        <v>1.1928103730257968</v>
      </c>
      <c r="J563" s="4">
        <f t="shared" si="73"/>
        <v>679.37161872073386</v>
      </c>
      <c r="K563" s="4">
        <f t="shared" si="67"/>
        <v>152.7295577358783</v>
      </c>
      <c r="L563" s="42">
        <f>Pressure!Q563</f>
        <v>0.86305413167759493</v>
      </c>
      <c r="M563" s="10">
        <f t="shared" si="68"/>
        <v>1.0692261993660939</v>
      </c>
      <c r="N563" s="10">
        <f t="shared" si="74"/>
        <v>2.5992897854448858</v>
      </c>
    </row>
    <row r="564" spans="3:14">
      <c r="C564" s="4">
        <f>Pressure!AB564*1000000</f>
        <v>4899231.7446437748</v>
      </c>
      <c r="D564" s="78">
        <f>Pressure!I564</f>
        <v>1.1621860174682886E-4</v>
      </c>
      <c r="E564" s="40">
        <f>Pressure!H564</f>
        <v>116.21860174682885</v>
      </c>
      <c r="F564" s="10">
        <f t="shared" si="70"/>
        <v>4.5</v>
      </c>
      <c r="G564" s="4">
        <f t="shared" si="69"/>
        <v>207619.14480479239</v>
      </c>
      <c r="H564" s="42">
        <f t="shared" si="71"/>
        <v>7.8232571475126944</v>
      </c>
      <c r="I564" s="10">
        <f t="shared" si="72"/>
        <v>1.1927821031383201</v>
      </c>
      <c r="J564" s="4">
        <f t="shared" si="73"/>
        <v>679.14849603339417</v>
      </c>
      <c r="K564" s="4">
        <f t="shared" si="67"/>
        <v>152.67939751661214</v>
      </c>
      <c r="L564" s="42">
        <f>Pressure!Q564</f>
        <v>0.86462787302945809</v>
      </c>
      <c r="M564" s="10">
        <f t="shared" si="68"/>
        <v>1.0689796409632331</v>
      </c>
      <c r="N564" s="10">
        <f t="shared" si="74"/>
        <v>2.5992897854448858</v>
      </c>
    </row>
    <row r="565" spans="3:14">
      <c r="C565" s="4">
        <f>Pressure!AB565*1000000</f>
        <v>4897724.7752093161</v>
      </c>
      <c r="D565" s="78">
        <f>Pressure!I565</f>
        <v>1.1621860174682886E-4</v>
      </c>
      <c r="E565" s="40">
        <f>Pressure!H565</f>
        <v>116.21860174682885</v>
      </c>
      <c r="F565" s="10">
        <f t="shared" si="70"/>
        <v>4.5</v>
      </c>
      <c r="G565" s="4">
        <f t="shared" si="69"/>
        <v>207555.28260730166</v>
      </c>
      <c r="H565" s="42">
        <f t="shared" si="71"/>
        <v>7.8213778843567416</v>
      </c>
      <c r="I565" s="10">
        <f t="shared" si="72"/>
        <v>1.1927535590634613</v>
      </c>
      <c r="J565" s="4">
        <f t="shared" si="73"/>
        <v>678.92334722452301</v>
      </c>
      <c r="K565" s="4">
        <f t="shared" si="67"/>
        <v>152.62878180489255</v>
      </c>
      <c r="L565" s="42">
        <f>Pressure!Q565</f>
        <v>0.86620176739473598</v>
      </c>
      <c r="M565" s="10">
        <f t="shared" si="68"/>
        <v>1.0687308108730924</v>
      </c>
      <c r="N565" s="10">
        <f t="shared" si="74"/>
        <v>2.5992897854448858</v>
      </c>
    </row>
    <row r="566" spans="3:14">
      <c r="C566" s="4">
        <f>Pressure!AB566*1000000</f>
        <v>4896204.2477353457</v>
      </c>
      <c r="D566" s="78">
        <f>Pressure!I566</f>
        <v>1.1621860174682886E-4</v>
      </c>
      <c r="E566" s="40">
        <f>Pressure!H566</f>
        <v>116.21860174682885</v>
      </c>
      <c r="F566" s="10">
        <f t="shared" si="70"/>
        <v>4.5</v>
      </c>
      <c r="G566" s="4">
        <f t="shared" si="69"/>
        <v>207490.84584859086</v>
      </c>
      <c r="H566" s="42">
        <f t="shared" si="71"/>
        <v>7.8194816097600546</v>
      </c>
      <c r="I566" s="10">
        <f t="shared" si="72"/>
        <v>1.1927247403720684</v>
      </c>
      <c r="J566" s="4">
        <f t="shared" si="73"/>
        <v>678.69617277639418</v>
      </c>
      <c r="K566" s="4">
        <f t="shared" si="67"/>
        <v>152.57771070913947</v>
      </c>
      <c r="L566" s="42">
        <f>Pressure!Q566</f>
        <v>0.86777581622527977</v>
      </c>
      <c r="M566" s="10">
        <f t="shared" si="68"/>
        <v>1.0684797088904361</v>
      </c>
      <c r="N566" s="10">
        <f t="shared" si="74"/>
        <v>2.5992897854448858</v>
      </c>
    </row>
    <row r="567" spans="3:14">
      <c r="C567" s="4">
        <f>Pressure!AB567*1000000</f>
        <v>4894670.1654833378</v>
      </c>
      <c r="D567" s="78">
        <f>Pressure!I567</f>
        <v>1.1621860174682886E-4</v>
      </c>
      <c r="E567" s="40">
        <f>Pressure!H567</f>
        <v>116.21860174682885</v>
      </c>
      <c r="F567" s="10">
        <f t="shared" si="70"/>
        <v>4.5</v>
      </c>
      <c r="G567" s="4">
        <f t="shared" si="69"/>
        <v>207425.83466687438</v>
      </c>
      <c r="H567" s="42">
        <f t="shared" si="71"/>
        <v>7.8175683249578825</v>
      </c>
      <c r="I567" s="10">
        <f t="shared" si="72"/>
        <v>1.1926956466306058</v>
      </c>
      <c r="J567" s="4">
        <f t="shared" si="73"/>
        <v>678.46697317628821</v>
      </c>
      <c r="K567" s="4">
        <f t="shared" si="67"/>
        <v>152.52618433889847</v>
      </c>
      <c r="L567" s="42">
        <f>Pressure!Q567</f>
        <v>0.86935002097434633</v>
      </c>
      <c r="M567" s="10">
        <f t="shared" si="68"/>
        <v>1.0682263348084091</v>
      </c>
      <c r="N567" s="10">
        <f t="shared" si="74"/>
        <v>2.5992897854448858</v>
      </c>
    </row>
    <row r="568" spans="3:14">
      <c r="C568" s="4">
        <f>Pressure!AB568*1000000</f>
        <v>4893122.5317480499</v>
      </c>
      <c r="D568" s="78">
        <f>Pressure!I568</f>
        <v>1.1621860174682886E-4</v>
      </c>
      <c r="E568" s="40">
        <f>Pressure!H568</f>
        <v>116.21860174682885</v>
      </c>
      <c r="F568" s="10">
        <f t="shared" si="70"/>
        <v>4.5</v>
      </c>
      <c r="G568" s="4">
        <f t="shared" si="69"/>
        <v>207360.24920177716</v>
      </c>
      <c r="H568" s="42">
        <f t="shared" si="71"/>
        <v>7.8156380312008213</v>
      </c>
      <c r="I568" s="10">
        <f t="shared" si="72"/>
        <v>1.1926662774011343</v>
      </c>
      <c r="J568" s="4">
        <f t="shared" si="73"/>
        <v>678.23574891645842</v>
      </c>
      <c r="K568" s="4">
        <f t="shared" si="67"/>
        <v>152.47420280483306</v>
      </c>
      <c r="L568" s="42">
        <f>Pressure!Q568</f>
        <v>0.87092438309661202</v>
      </c>
      <c r="M568" s="10">
        <f t="shared" si="68"/>
        <v>1.0679706884187898</v>
      </c>
      <c r="N568" s="10">
        <f t="shared" si="74"/>
        <v>2.5992897854448858</v>
      </c>
    </row>
    <row r="569" spans="3:14">
      <c r="C569" s="4">
        <f>Pressure!AB569*1000000</f>
        <v>4891561.3498577019</v>
      </c>
      <c r="D569" s="78">
        <f>Pressure!I569</f>
        <v>1.1621860174682886E-4</v>
      </c>
      <c r="E569" s="40">
        <f>Pressure!H569</f>
        <v>116.21860174682885</v>
      </c>
      <c r="F569" s="10">
        <f t="shared" si="70"/>
        <v>4.5</v>
      </c>
      <c r="G569" s="4">
        <f t="shared" si="69"/>
        <v>207294.08959434216</v>
      </c>
      <c r="H569" s="42">
        <f t="shared" si="71"/>
        <v>7.8136907297550184</v>
      </c>
      <c r="I569" s="10">
        <f t="shared" si="72"/>
        <v>1.1926366322412978</v>
      </c>
      <c r="J569" s="4">
        <f t="shared" si="73"/>
        <v>678.00250049415763</v>
      </c>
      <c r="K569" s="4">
        <f t="shared" si="67"/>
        <v>152.42176621873065</v>
      </c>
      <c r="L569" s="42">
        <f>Pressure!Q569</f>
        <v>0.87249890404818653</v>
      </c>
      <c r="M569" s="10">
        <f t="shared" si="68"/>
        <v>1.0677127695118751</v>
      </c>
      <c r="N569" s="10">
        <f t="shared" si="74"/>
        <v>2.5992897854448858</v>
      </c>
    </row>
    <row r="570" spans="3:14">
      <c r="C570" s="4">
        <f>Pressure!AB570*1000000</f>
        <v>4889986.6231741868</v>
      </c>
      <c r="D570" s="78">
        <f>Pressure!I570</f>
        <v>1.1621860174682886E-4</v>
      </c>
      <c r="E570" s="40">
        <f>Pressure!H570</f>
        <v>116.21860174682885</v>
      </c>
      <c r="F570" s="10">
        <f t="shared" si="70"/>
        <v>4.5</v>
      </c>
      <c r="G570" s="4">
        <f t="shared" si="69"/>
        <v>207227.35598703931</v>
      </c>
      <c r="H570" s="42">
        <f t="shared" si="71"/>
        <v>7.8117264219024101</v>
      </c>
      <c r="I570" s="10">
        <f t="shared" si="72"/>
        <v>1.1926067107043115</v>
      </c>
      <c r="J570" s="4">
        <f t="shared" si="73"/>
        <v>677.76722841166963</v>
      </c>
      <c r="K570" s="4">
        <f t="shared" si="67"/>
        <v>152.36887469350967</v>
      </c>
      <c r="L570" s="42">
        <f>Pressure!Q570</f>
        <v>0.87407358528662682</v>
      </c>
      <c r="M570" s="10">
        <f t="shared" si="68"/>
        <v>1.0674525778766422</v>
      </c>
      <c r="N570" s="10">
        <f t="shared" si="74"/>
        <v>2.5992897854448858</v>
      </c>
    </row>
    <row r="571" spans="3:14">
      <c r="C571" s="4">
        <f>Pressure!AB571*1000000</f>
        <v>4888398.355092695</v>
      </c>
      <c r="D571" s="78">
        <f>Pressure!I571</f>
        <v>1.1621860174682886E-4</v>
      </c>
      <c r="E571" s="40">
        <f>Pressure!H571</f>
        <v>116.21860174682885</v>
      </c>
      <c r="F571" s="10">
        <f t="shared" si="70"/>
        <v>4.5</v>
      </c>
      <c r="G571" s="4">
        <f t="shared" si="69"/>
        <v>207160.04852374966</v>
      </c>
      <c r="H571" s="42">
        <f t="shared" si="71"/>
        <v>7.8097451089402323</v>
      </c>
      <c r="I571" s="10">
        <f t="shared" si="72"/>
        <v>1.1925765123389374</v>
      </c>
      <c r="J571" s="4">
        <f t="shared" si="73"/>
        <v>677.52993317625271</v>
      </c>
      <c r="K571" s="4">
        <f t="shared" si="67"/>
        <v>152.31552834320686</v>
      </c>
      <c r="L571" s="42">
        <f>Pressure!Q571</f>
        <v>0.87564842827095057</v>
      </c>
      <c r="M571" s="10">
        <f t="shared" si="68"/>
        <v>1.0671901133003185</v>
      </c>
      <c r="N571" s="10">
        <f t="shared" si="74"/>
        <v>2.5992897854448858</v>
      </c>
    </row>
    <row r="572" spans="3:14">
      <c r="C572" s="4">
        <f>Pressure!AB572*1000000</f>
        <v>4886796.5490420414</v>
      </c>
      <c r="D572" s="78">
        <f>Pressure!I572</f>
        <v>1.1621860174682886E-4</v>
      </c>
      <c r="E572" s="40">
        <f>Pressure!H572</f>
        <v>116.21860174682885</v>
      </c>
      <c r="F572" s="10">
        <f t="shared" si="70"/>
        <v>4.5</v>
      </c>
      <c r="G572" s="4">
        <f t="shared" si="69"/>
        <v>207092.16734977919</v>
      </c>
      <c r="H572" s="42">
        <f t="shared" si="71"/>
        <v>7.8077467921814305</v>
      </c>
      <c r="I572" s="10">
        <f t="shared" si="72"/>
        <v>1.1925460366894747</v>
      </c>
      <c r="J572" s="4">
        <f t="shared" si="73"/>
        <v>677.29061530018942</v>
      </c>
      <c r="K572" s="4">
        <f t="shared" si="67"/>
        <v>152.26172728298849</v>
      </c>
      <c r="L572" s="42">
        <f>Pressure!Q572</f>
        <v>0.87722343446165063</v>
      </c>
      <c r="M572" s="10">
        <f t="shared" si="68"/>
        <v>1.0669253755690213</v>
      </c>
      <c r="N572" s="10">
        <f t="shared" si="74"/>
        <v>2.5992897854448858</v>
      </c>
    </row>
    <row r="573" spans="3:14">
      <c r="C573" s="4">
        <f>Pressure!AB573*1000000</f>
        <v>4885181.2084847055</v>
      </c>
      <c r="D573" s="78">
        <f>Pressure!I573</f>
        <v>1.1621860174682886E-4</v>
      </c>
      <c r="E573" s="40">
        <f>Pressure!H573</f>
        <v>116.21860174682885</v>
      </c>
      <c r="F573" s="10">
        <f t="shared" si="70"/>
        <v>4.5</v>
      </c>
      <c r="G573" s="4">
        <f t="shared" si="69"/>
        <v>207023.71261186048</v>
      </c>
      <c r="H573" s="42">
        <f t="shared" si="71"/>
        <v>7.8057314729546654</v>
      </c>
      <c r="I573" s="10">
        <f t="shared" si="72"/>
        <v>1.1925152832957429</v>
      </c>
      <c r="J573" s="4">
        <f t="shared" si="73"/>
        <v>677.04927530079112</v>
      </c>
      <c r="K573" s="4">
        <f t="shared" si="67"/>
        <v>152.20747162915137</v>
      </c>
      <c r="L573" s="42">
        <f>Pressure!Q573</f>
        <v>0.87879860532070841</v>
      </c>
      <c r="M573" s="10">
        <f t="shared" si="68"/>
        <v>1.066658364467086</v>
      </c>
      <c r="N573" s="10">
        <f t="shared" si="74"/>
        <v>2.5992897854448858</v>
      </c>
    </row>
    <row r="574" spans="3:14">
      <c r="C574" s="4">
        <f>Pressure!AB574*1000000</f>
        <v>4883552.3369166721</v>
      </c>
      <c r="D574" s="78">
        <f>Pressure!I574</f>
        <v>1.1621860174682886E-4</v>
      </c>
      <c r="E574" s="40">
        <f>Pressure!H574</f>
        <v>116.21860174682885</v>
      </c>
      <c r="F574" s="10">
        <f t="shared" si="70"/>
        <v>4.5</v>
      </c>
      <c r="G574" s="4">
        <f t="shared" si="69"/>
        <v>206954.68445814605</v>
      </c>
      <c r="H574" s="42">
        <f t="shared" si="71"/>
        <v>7.8036991526041168</v>
      </c>
      <c r="I574" s="10">
        <f t="shared" si="72"/>
        <v>1.1924842516930623</v>
      </c>
      <c r="J574" s="4">
        <f t="shared" si="73"/>
        <v>676.80591370037598</v>
      </c>
      <c r="K574" s="4">
        <f t="shared" si="67"/>
        <v>152.15276149911784</v>
      </c>
      <c r="L574" s="42">
        <f>Pressure!Q574</f>
        <v>0.88037394231160804</v>
      </c>
      <c r="M574" s="10">
        <f t="shared" si="68"/>
        <v>1.0663890797774696</v>
      </c>
      <c r="N574" s="10">
        <f t="shared" si="74"/>
        <v>2.5992897854448858</v>
      </c>
    </row>
    <row r="575" spans="3:14">
      <c r="C575" s="4">
        <f>Pressure!AB575*1000000</f>
        <v>4881909.9378676964</v>
      </c>
      <c r="D575" s="78">
        <f>Pressure!I575</f>
        <v>1.1621860174682886E-4</v>
      </c>
      <c r="E575" s="40">
        <f>Pressure!H575</f>
        <v>116.21860174682885</v>
      </c>
      <c r="F575" s="10">
        <f t="shared" si="70"/>
        <v>4.5</v>
      </c>
      <c r="G575" s="4">
        <f t="shared" si="69"/>
        <v>206885.08303821948</v>
      </c>
      <c r="H575" s="42">
        <f t="shared" si="71"/>
        <v>7.8016498324897885</v>
      </c>
      <c r="I575" s="10">
        <f t="shared" si="72"/>
        <v>1.1924529414122413</v>
      </c>
      <c r="J575" s="4">
        <f t="shared" si="73"/>
        <v>676.56053102630688</v>
      </c>
      <c r="K575" s="4">
        <f t="shared" si="67"/>
        <v>152.09759701144438</v>
      </c>
      <c r="L575" s="42">
        <f>Pressure!Q575</f>
        <v>0.88194944689935062</v>
      </c>
      <c r="M575" s="10">
        <f t="shared" si="68"/>
        <v>1.0661175212818783</v>
      </c>
      <c r="N575" s="10">
        <f t="shared" si="74"/>
        <v>2.5992897854448858</v>
      </c>
    </row>
    <row r="576" spans="3:14">
      <c r="C576" s="4">
        <f>Pressure!AB576*1000000</f>
        <v>4880254.0149011966</v>
      </c>
      <c r="D576" s="78">
        <f>Pressure!I576</f>
        <v>1.1621860174682886E-4</v>
      </c>
      <c r="E576" s="40">
        <f>Pressure!H576</f>
        <v>116.21860174682885</v>
      </c>
      <c r="F576" s="10">
        <f t="shared" si="70"/>
        <v>4.5</v>
      </c>
      <c r="G576" s="4">
        <f t="shared" si="69"/>
        <v>206814.90850309096</v>
      </c>
      <c r="H576" s="42">
        <f t="shared" si="71"/>
        <v>7.7995835139873373</v>
      </c>
      <c r="I576" s="10">
        <f t="shared" si="72"/>
        <v>1.1924213519795572</v>
      </c>
      <c r="J576" s="4">
        <f t="shared" si="73"/>
        <v>676.31312781097643</v>
      </c>
      <c r="K576" s="4">
        <f t="shared" si="67"/>
        <v>152.04197828581817</v>
      </c>
      <c r="L576" s="42">
        <f>Pressure!Q576</f>
        <v>0.88352512055046784</v>
      </c>
      <c r="M576" s="10">
        <f t="shared" si="68"/>
        <v>1.0658436887602241</v>
      </c>
      <c r="N576" s="10">
        <f t="shared" si="74"/>
        <v>2.5992897854448858</v>
      </c>
    </row>
    <row r="577" spans="3:14">
      <c r="C577" s="4">
        <f>Pressure!AB577*1000000</f>
        <v>4878584.571614095</v>
      </c>
      <c r="D577" s="78">
        <f>Pressure!I577</f>
        <v>1.1621860174682886E-4</v>
      </c>
      <c r="E577" s="40">
        <f>Pressure!H577</f>
        <v>116.21860174682885</v>
      </c>
      <c r="F577" s="10">
        <f t="shared" si="70"/>
        <v>4.5</v>
      </c>
      <c r="G577" s="4">
        <f t="shared" si="69"/>
        <v>206744.16100519049</v>
      </c>
      <c r="H577" s="42">
        <f t="shared" si="71"/>
        <v>7.7975001984878913</v>
      </c>
      <c r="I577" s="10">
        <f t="shared" si="72"/>
        <v>1.1923894829167354</v>
      </c>
      <c r="J577" s="4">
        <f t="shared" si="73"/>
        <v>676.06370459178299</v>
      </c>
      <c r="K577" s="4">
        <f t="shared" si="67"/>
        <v>151.98590544305179</v>
      </c>
      <c r="L577" s="42">
        <f>Pressure!Q577</f>
        <v>0.88510096473303645</v>
      </c>
      <c r="M577" s="10">
        <f t="shared" si="68"/>
        <v>1.0655675819912329</v>
      </c>
      <c r="N577" s="10">
        <f t="shared" si="74"/>
        <v>2.5992897854448858</v>
      </c>
    </row>
    <row r="578" spans="3:14">
      <c r="C578" s="4">
        <f>Pressure!AB578*1000000</f>
        <v>4876901.6116374172</v>
      </c>
      <c r="D578" s="78">
        <f>Pressure!I578</f>
        <v>1.1621860174682886E-4</v>
      </c>
      <c r="E578" s="40">
        <f>Pressure!H578</f>
        <v>116.21860174682885</v>
      </c>
      <c r="F578" s="10">
        <f t="shared" si="70"/>
        <v>4.5</v>
      </c>
      <c r="G578" s="4">
        <f t="shared" si="69"/>
        <v>206672.84069839329</v>
      </c>
      <c r="H578" s="42">
        <f t="shared" si="71"/>
        <v>7.7953998873987409</v>
      </c>
      <c r="I578" s="10">
        <f t="shared" si="72"/>
        <v>1.1923573337409432</v>
      </c>
      <c r="J578" s="4">
        <f t="shared" si="73"/>
        <v>675.81226191122016</v>
      </c>
      <c r="K578" s="4">
        <f t="shared" si="67"/>
        <v>151.92937860510324</v>
      </c>
      <c r="L578" s="42">
        <f>Pressure!Q578</f>
        <v>0.886676980916692</v>
      </c>
      <c r="M578" s="10">
        <f t="shared" si="68"/>
        <v>1.0652892007518597</v>
      </c>
      <c r="N578" s="10">
        <f t="shared" si="74"/>
        <v>2.5992897854448858</v>
      </c>
    </row>
    <row r="579" spans="3:14">
      <c r="C579" s="4">
        <f>Pressure!AB579*1000000</f>
        <v>4875205.1386358775</v>
      </c>
      <c r="D579" s="78">
        <f>Pressure!I579</f>
        <v>1.1621860174682886E-4</v>
      </c>
      <c r="E579" s="40">
        <f>Pressure!H579</f>
        <v>116.21860174682885</v>
      </c>
      <c r="F579" s="10">
        <f t="shared" si="70"/>
        <v>4.5</v>
      </c>
      <c r="G579" s="4">
        <f t="shared" si="69"/>
        <v>206600.94773800226</v>
      </c>
      <c r="H579" s="42">
        <f t="shared" si="71"/>
        <v>7.7932825821428429</v>
      </c>
      <c r="I579" s="10">
        <f t="shared" si="72"/>
        <v>1.192324903964763</v>
      </c>
      <c r="J579" s="4">
        <f t="shared" si="73"/>
        <v>675.55880031681431</v>
      </c>
      <c r="K579" s="4">
        <f t="shared" si="67"/>
        <v>151.87239789506191</v>
      </c>
      <c r="L579" s="42">
        <f>Pressure!Q579</f>
        <v>0.88825317057264319</v>
      </c>
      <c r="M579" s="10">
        <f t="shared" si="68"/>
        <v>1.0650085448177986</v>
      </c>
      <c r="N579" s="10">
        <f t="shared" si="74"/>
        <v>2.5992897854448858</v>
      </c>
    </row>
    <row r="580" spans="3:14">
      <c r="C580" s="4">
        <f>Pressure!AB580*1000000</f>
        <v>4873495.1563078118</v>
      </c>
      <c r="D580" s="78">
        <f>Pressure!I580</f>
        <v>1.1621860174682886E-4</v>
      </c>
      <c r="E580" s="40">
        <f>Pressure!H580</f>
        <v>116.21860174682885</v>
      </c>
      <c r="F580" s="10">
        <f t="shared" si="70"/>
        <v>4.5</v>
      </c>
      <c r="G580" s="4">
        <f t="shared" si="69"/>
        <v>206528.48228074511</v>
      </c>
      <c r="H580" s="42">
        <f t="shared" si="71"/>
        <v>7.7911482841586777</v>
      </c>
      <c r="I580" s="10">
        <f t="shared" si="72"/>
        <v>1.1922921930961745</v>
      </c>
      <c r="J580" s="4">
        <f t="shared" si="73"/>
        <v>675.30332036111588</v>
      </c>
      <c r="K580" s="4">
        <f t="shared" si="67"/>
        <v>151.81496343714667</v>
      </c>
      <c r="L580" s="42">
        <f>Pressure!Q580</f>
        <v>0.88982953517368624</v>
      </c>
      <c r="M580" s="10">
        <f t="shared" si="68"/>
        <v>1.0647256139633139</v>
      </c>
      <c r="N580" s="10">
        <f t="shared" si="74"/>
        <v>2.5992897854448858</v>
      </c>
    </row>
    <row r="581" spans="3:14">
      <c r="C581" s="4">
        <f>Pressure!AB581*1000000</f>
        <v>4871771.6683856472</v>
      </c>
      <c r="D581" s="78">
        <f>Pressure!I581</f>
        <v>1.1621860174682886E-4</v>
      </c>
      <c r="E581" s="40">
        <f>Pressure!H581</f>
        <v>116.21860174682885</v>
      </c>
      <c r="F581" s="10">
        <f t="shared" si="70"/>
        <v>4.5</v>
      </c>
      <c r="G581" s="4">
        <f t="shared" si="69"/>
        <v>206455.44448479428</v>
      </c>
      <c r="H581" s="42">
        <f t="shared" si="71"/>
        <v>7.7889969949008329</v>
      </c>
      <c r="I581" s="10">
        <f t="shared" si="72"/>
        <v>1.1922592006385435</v>
      </c>
      <c r="J581" s="4">
        <f t="shared" si="73"/>
        <v>675.04582260176778</v>
      </c>
      <c r="K581" s="4">
        <f t="shared" si="67"/>
        <v>151.75707535672132</v>
      </c>
      <c r="L581" s="42">
        <f>Pressure!Q581</f>
        <v>0.89140607619421874</v>
      </c>
      <c r="M581" s="10">
        <f t="shared" si="68"/>
        <v>1.0644404079609504</v>
      </c>
      <c r="N581" s="10">
        <f t="shared" si="74"/>
        <v>2.5992897854448858</v>
      </c>
    </row>
    <row r="582" spans="3:14">
      <c r="C582" s="4">
        <f>Pressure!AB582*1000000</f>
        <v>4870034.6786355944</v>
      </c>
      <c r="D582" s="78">
        <f>Pressure!I582</f>
        <v>1.1621860174682886E-4</v>
      </c>
      <c r="E582" s="40">
        <f>Pressure!H582</f>
        <v>116.21860174682885</v>
      </c>
      <c r="F582" s="10">
        <f t="shared" si="70"/>
        <v>4.5</v>
      </c>
      <c r="G582" s="4">
        <f t="shared" si="69"/>
        <v>206381.83450975383</v>
      </c>
      <c r="H582" s="42">
        <f t="shared" si="71"/>
        <v>7.7868287158396052</v>
      </c>
      <c r="I582" s="10">
        <f t="shared" si="72"/>
        <v>1.1922259260905987</v>
      </c>
      <c r="J582" s="4">
        <f t="shared" si="73"/>
        <v>674.78630760146109</v>
      </c>
      <c r="K582" s="4">
        <f t="shared" si="67"/>
        <v>151.69873378028441</v>
      </c>
      <c r="L582" s="42">
        <f>Pressure!Q582</f>
        <v>0.89298279511025436</v>
      </c>
      <c r="M582" s="10">
        <f t="shared" si="68"/>
        <v>1.0641529265820389</v>
      </c>
      <c r="N582" s="10">
        <f t="shared" si="74"/>
        <v>2.5992897854448858</v>
      </c>
    </row>
    <row r="583" spans="3:14">
      <c r="C583" s="4">
        <f>Pressure!AB583*1000000</f>
        <v>4868284.1908578658</v>
      </c>
      <c r="D583" s="78">
        <f>Pressure!I583</f>
        <v>1.1621860174682886E-4</v>
      </c>
      <c r="E583" s="40">
        <f>Pressure!H583</f>
        <v>116.21860174682885</v>
      </c>
      <c r="F583" s="10">
        <f t="shared" si="70"/>
        <v>4.5</v>
      </c>
      <c r="G583" s="4">
        <f t="shared" si="69"/>
        <v>206307.65251666875</v>
      </c>
      <c r="H583" s="42">
        <f t="shared" si="71"/>
        <v>7.7846434484612539</v>
      </c>
      <c r="I583" s="10">
        <f t="shared" si="72"/>
        <v>1.1921923689464164</v>
      </c>
      <c r="J583" s="4">
        <f t="shared" si="73"/>
        <v>674.52477592796663</v>
      </c>
      <c r="K583" s="4">
        <f t="shared" si="67"/>
        <v>151.63993883547653</v>
      </c>
      <c r="L583" s="42">
        <f>Pressure!Q583</f>
        <v>0.89455969339943664</v>
      </c>
      <c r="M583" s="10">
        <f t="shared" si="68"/>
        <v>1.0638631695961234</v>
      </c>
      <c r="N583" s="10">
        <f t="shared" si="74"/>
        <v>2.5992897854448858</v>
      </c>
    </row>
    <row r="584" spans="3:14">
      <c r="C584" s="4">
        <f>Pressure!AB584*1000000</f>
        <v>4866520.2088866774</v>
      </c>
      <c r="D584" s="78">
        <f>Pressure!I584</f>
        <v>1.1621860174682886E-4</v>
      </c>
      <c r="E584" s="40">
        <f>Pressure!H584</f>
        <v>116.21860174682885</v>
      </c>
      <c r="F584" s="10">
        <f t="shared" si="70"/>
        <v>4.5</v>
      </c>
      <c r="G584" s="4">
        <f t="shared" si="69"/>
        <v>206232.89866802513</v>
      </c>
      <c r="H584" s="42">
        <f t="shared" si="71"/>
        <v>7.7824411942679568</v>
      </c>
      <c r="I584" s="10">
        <f t="shared" si="72"/>
        <v>1.192158528695402</v>
      </c>
      <c r="J584" s="4">
        <f t="shared" si="73"/>
        <v>674.26122815413544</v>
      </c>
      <c r="K584" s="4">
        <f t="shared" si="67"/>
        <v>151.58069065108032</v>
      </c>
      <c r="L584" s="42">
        <f>Pressure!Q584</f>
        <v>0.89613677254105395</v>
      </c>
      <c r="M584" s="10">
        <f t="shared" si="68"/>
        <v>1.0635711367716216</v>
      </c>
      <c r="N584" s="10">
        <f t="shared" si="74"/>
        <v>2.5992897854448858</v>
      </c>
    </row>
    <row r="585" spans="3:14">
      <c r="C585" s="4">
        <f>Pressure!AB585*1000000</f>
        <v>4864742.7365901023</v>
      </c>
      <c r="D585" s="78">
        <f>Pressure!I585</f>
        <v>1.1621860174682886E-4</v>
      </c>
      <c r="E585" s="40">
        <f>Pressure!H585</f>
        <v>116.21860174682885</v>
      </c>
      <c r="F585" s="10">
        <f t="shared" si="70"/>
        <v>4.5</v>
      </c>
      <c r="G585" s="4">
        <f t="shared" si="69"/>
        <v>206157.5731277437</v>
      </c>
      <c r="H585" s="42">
        <f t="shared" si="71"/>
        <v>7.7802219547776401</v>
      </c>
      <c r="I585" s="10">
        <f t="shared" si="72"/>
        <v>1.1921244048222672</v>
      </c>
      <c r="J585" s="4">
        <f t="shared" si="73"/>
        <v>673.99566485787727</v>
      </c>
      <c r="K585" s="4">
        <f t="shared" si="67"/>
        <v>151.52098935701571</v>
      </c>
      <c r="L585" s="42">
        <f>Pressure!Q585</f>
        <v>0.89771403401605343</v>
      </c>
      <c r="M585" s="10">
        <f t="shared" si="68"/>
        <v>1.0632768278751721</v>
      </c>
      <c r="N585" s="10">
        <f t="shared" si="74"/>
        <v>2.5992897854448858</v>
      </c>
    </row>
    <row r="586" spans="3:14">
      <c r="C586" s="4">
        <f>Pressure!AB586*1000000</f>
        <v>4862951.7778703924</v>
      </c>
      <c r="D586" s="78">
        <f>Pressure!I586</f>
        <v>1.1621860174682886E-4</v>
      </c>
      <c r="E586" s="40">
        <f>Pressure!H586</f>
        <v>116.21860174682885</v>
      </c>
      <c r="F586" s="10">
        <f t="shared" si="70"/>
        <v>4.5</v>
      </c>
      <c r="G586" s="4">
        <f t="shared" si="69"/>
        <v>206081.67606119375</v>
      </c>
      <c r="H586" s="42">
        <f t="shared" si="71"/>
        <v>7.7779857315243488</v>
      </c>
      <c r="I586" s="10">
        <f t="shared" si="72"/>
        <v>1.1920899968070182</v>
      </c>
      <c r="J586" s="4">
        <f t="shared" si="73"/>
        <v>673.72808662220791</v>
      </c>
      <c r="K586" s="4">
        <f t="shared" si="67"/>
        <v>151.46083508435049</v>
      </c>
      <c r="L586" s="42">
        <f>Pressure!Q586</f>
        <v>0.89929147930705555</v>
      </c>
      <c r="M586" s="10">
        <f t="shared" si="68"/>
        <v>1.0629802426719872</v>
      </c>
      <c r="N586" s="10">
        <f t="shared" si="74"/>
        <v>2.5992897854448858</v>
      </c>
    </row>
    <row r="587" spans="3:14">
      <c r="C587" s="4">
        <f>Pressure!AB587*1000000</f>
        <v>4861147.336663859</v>
      </c>
      <c r="D587" s="78">
        <f>Pressure!I587</f>
        <v>1.1621860174682886E-4</v>
      </c>
      <c r="E587" s="40">
        <f>Pressure!H587</f>
        <v>116.21860174682885</v>
      </c>
      <c r="F587" s="10">
        <f t="shared" si="70"/>
        <v>4.5</v>
      </c>
      <c r="G587" s="4">
        <f t="shared" si="69"/>
        <v>206005.20763518786</v>
      </c>
      <c r="H587" s="42">
        <f t="shared" si="71"/>
        <v>7.7757325260580616</v>
      </c>
      <c r="I587" s="10">
        <f t="shared" si="72"/>
        <v>1.1920553041249327</v>
      </c>
      <c r="J587" s="4">
        <f t="shared" si="73"/>
        <v>673.45849403523232</v>
      </c>
      <c r="K587" s="4">
        <f t="shared" si="67"/>
        <v>151.40022796529661</v>
      </c>
      <c r="L587" s="42">
        <f>Pressure!Q587</f>
        <v>0.90086910989836877</v>
      </c>
      <c r="M587" s="10">
        <f t="shared" si="68"/>
        <v>1.0626813809259141</v>
      </c>
      <c r="N587" s="10">
        <f t="shared" si="74"/>
        <v>2.5992897854448858</v>
      </c>
    </row>
    <row r="588" spans="3:14">
      <c r="C588" s="4">
        <f>Pressure!AB588*1000000</f>
        <v>4859329.4169409079</v>
      </c>
      <c r="D588" s="78">
        <f>Pressure!I588</f>
        <v>1.1621860174682886E-4</v>
      </c>
      <c r="E588" s="40">
        <f>Pressure!H588</f>
        <v>116.21860174682885</v>
      </c>
      <c r="F588" s="10">
        <f t="shared" si="70"/>
        <v>4.5</v>
      </c>
      <c r="G588" s="4">
        <f t="shared" si="69"/>
        <v>205928.16801798349</v>
      </c>
      <c r="H588" s="42">
        <f t="shared" si="71"/>
        <v>7.7734623399447367</v>
      </c>
      <c r="I588" s="10">
        <f t="shared" si="72"/>
        <v>1.192020326246541</v>
      </c>
      <c r="J588" s="4">
        <f t="shared" si="73"/>
        <v>673.18688769014898</v>
      </c>
      <c r="K588" s="4">
        <f t="shared" si="67"/>
        <v>151.33916813321096</v>
      </c>
      <c r="L588" s="42">
        <f>Pressure!Q588</f>
        <v>0.90244692727600384</v>
      </c>
      <c r="M588" s="10">
        <f t="shared" si="68"/>
        <v>1.0623802423991604</v>
      </c>
      <c r="N588" s="10">
        <f t="shared" si="74"/>
        <v>2.5992897854448858</v>
      </c>
    </row>
    <row r="589" spans="3:14">
      <c r="C589" s="4">
        <f>Pressure!AB589*1000000</f>
        <v>4857498.0227061259</v>
      </c>
      <c r="D589" s="78">
        <f>Pressure!I589</f>
        <v>1.1621860174682886E-4</v>
      </c>
      <c r="E589" s="40">
        <f>Pressure!H589</f>
        <v>116.21860174682885</v>
      </c>
      <c r="F589" s="10">
        <f t="shared" si="70"/>
        <v>4.5</v>
      </c>
      <c r="G589" s="4">
        <f t="shared" si="69"/>
        <v>205850.55737928662</v>
      </c>
      <c r="H589" s="42">
        <f t="shared" si="71"/>
        <v>7.7711751747663813</v>
      </c>
      <c r="I589" s="10">
        <f t="shared" si="72"/>
        <v>1.1919850626376081</v>
      </c>
      <c r="J589" s="4">
        <f t="shared" si="73"/>
        <v>672.91326818526318</v>
      </c>
      <c r="K589" s="4">
        <f t="shared" si="67"/>
        <v>151.27765572259861</v>
      </c>
      <c r="L589" s="42">
        <f>Pressure!Q589</f>
        <v>0.9040249329276886</v>
      </c>
      <c r="M589" s="10">
        <f t="shared" si="68"/>
        <v>1.0620768268525651</v>
      </c>
      <c r="N589" s="10">
        <f t="shared" si="74"/>
        <v>2.5992897854448858</v>
      </c>
    </row>
    <row r="590" spans="3:14">
      <c r="C590" s="4">
        <f>Pressure!AB590*1000000</f>
        <v>4855653.1579981986</v>
      </c>
      <c r="D590" s="78">
        <f>Pressure!I590</f>
        <v>1.1621860174682886E-4</v>
      </c>
      <c r="E590" s="40">
        <f>Pressure!H590</f>
        <v>116.21860174682885</v>
      </c>
      <c r="F590" s="10">
        <f t="shared" si="70"/>
        <v>4.5</v>
      </c>
      <c r="G590" s="4">
        <f t="shared" si="69"/>
        <v>205772.37589024822</v>
      </c>
      <c r="H590" s="42">
        <f t="shared" si="71"/>
        <v>7.7688710321209458</v>
      </c>
      <c r="I590" s="10">
        <f t="shared" si="72"/>
        <v>1.1919495127591118</v>
      </c>
      <c r="J590" s="4">
        <f t="shared" si="73"/>
        <v>672.63763612397508</v>
      </c>
      <c r="K590" s="4">
        <f t="shared" si="67"/>
        <v>151.21569086911001</v>
      </c>
      <c r="L590" s="42">
        <f>Pressure!Q590</f>
        <v>0.90560312834288237</v>
      </c>
      <c r="M590" s="10">
        <f t="shared" si="68"/>
        <v>1.0617711340453373</v>
      </c>
      <c r="N590" s="10">
        <f t="shared" si="74"/>
        <v>2.5992897854448858</v>
      </c>
    </row>
    <row r="591" spans="3:14">
      <c r="C591" s="4">
        <f>Pressure!AB591*1000000</f>
        <v>4853794.8268903531</v>
      </c>
      <c r="D591" s="78">
        <f>Pressure!I591</f>
        <v>1.1621860174682886E-4</v>
      </c>
      <c r="E591" s="40">
        <f>Pressure!H591</f>
        <v>116.21860174682885</v>
      </c>
      <c r="F591" s="10">
        <f t="shared" si="70"/>
        <v>4.5</v>
      </c>
      <c r="G591" s="4">
        <f t="shared" si="69"/>
        <v>205693.62372348312</v>
      </c>
      <c r="H591" s="42">
        <f t="shared" si="71"/>
        <v>7.7665499136228302</v>
      </c>
      <c r="I591" s="10">
        <f t="shared" si="72"/>
        <v>1.1919136760672302</v>
      </c>
      <c r="J591" s="4">
        <f t="shared" si="73"/>
        <v>672.359992114845</v>
      </c>
      <c r="K591" s="4">
        <f t="shared" ref="K591:K654" si="75">J591/4.4482</f>
        <v>151.15327370955555</v>
      </c>
      <c r="L591" s="42">
        <f>Pressure!Q591</f>
        <v>0.90718151501279065</v>
      </c>
      <c r="M591" s="10">
        <f t="shared" ref="M591:M654" si="76">(J591+J590)/2*(L591-L590)</f>
        <v>1.061463163735205</v>
      </c>
      <c r="N591" s="10">
        <f t="shared" si="74"/>
        <v>2.5992897854448858</v>
      </c>
    </row>
    <row r="592" spans="3:14">
      <c r="C592" s="4">
        <f>Pressure!AB592*1000000</f>
        <v>4851923.033489665</v>
      </c>
      <c r="D592" s="78">
        <f>Pressure!I592</f>
        <v>1.1621860174682886E-4</v>
      </c>
      <c r="E592" s="40">
        <f>Pressure!H592</f>
        <v>116.21860174682885</v>
      </c>
      <c r="F592" s="10">
        <f t="shared" si="70"/>
        <v>4.5</v>
      </c>
      <c r="G592" s="4">
        <f t="shared" si="69"/>
        <v>205614.30105304057</v>
      </c>
      <c r="H592" s="42">
        <f t="shared" si="71"/>
        <v>7.764211820902025</v>
      </c>
      <c r="I592" s="10">
        <f t="shared" si="72"/>
        <v>1.1918775520133094</v>
      </c>
      <c r="J592" s="4">
        <f t="shared" si="73"/>
        <v>672.08033677149092</v>
      </c>
      <c r="K592" s="4">
        <f t="shared" si="75"/>
        <v>151.09040438188276</v>
      </c>
      <c r="L592" s="42">
        <f>Pressure!Q592</f>
        <v>0.90876009443038008</v>
      </c>
      <c r="M592" s="10">
        <f t="shared" si="76"/>
        <v>1.0611529156785682</v>
      </c>
      <c r="N592" s="10">
        <f t="shared" si="74"/>
        <v>2.5992897854448858</v>
      </c>
    </row>
    <row r="593" spans="3:14">
      <c r="C593" s="4">
        <f>Pressure!AB593*1000000</f>
        <v>4850037.7819378879</v>
      </c>
      <c r="D593" s="78">
        <f>Pressure!I593</f>
        <v>1.1621860174682886E-4</v>
      </c>
      <c r="E593" s="40">
        <f>Pressure!H593</f>
        <v>116.21860174682885</v>
      </c>
      <c r="F593" s="10">
        <f t="shared" si="70"/>
        <v>4.5</v>
      </c>
      <c r="G593" s="4">
        <f t="shared" si="69"/>
        <v>205534.40805443935</v>
      </c>
      <c r="H593" s="42">
        <f t="shared" si="71"/>
        <v>7.7618567556051037</v>
      </c>
      <c r="I593" s="10">
        <f t="shared" si="72"/>
        <v>1.1918411400438564</v>
      </c>
      <c r="J593" s="4">
        <f t="shared" si="73"/>
        <v>671.79867071271144</v>
      </c>
      <c r="K593" s="4">
        <f t="shared" si="75"/>
        <v>151.02708302520378</v>
      </c>
      <c r="L593" s="42">
        <f>Pressure!Q593</f>
        <v>0.91033886809039288</v>
      </c>
      <c r="M593" s="10">
        <f t="shared" si="76"/>
        <v>1.0608403896301015</v>
      </c>
      <c r="N593" s="10">
        <f t="shared" si="74"/>
        <v>2.5992897854448858</v>
      </c>
    </row>
    <row r="594" spans="3:14">
      <c r="C594" s="4">
        <f>Pressure!AB594*1000000</f>
        <v>4848139.0764108123</v>
      </c>
      <c r="D594" s="78">
        <f>Pressure!I594</f>
        <v>1.1621860174682886E-4</v>
      </c>
      <c r="E594" s="40">
        <f>Pressure!H594</f>
        <v>116.21860174682885</v>
      </c>
      <c r="F594" s="10">
        <f t="shared" si="70"/>
        <v>4.5</v>
      </c>
      <c r="G594" s="4">
        <f t="shared" si="69"/>
        <v>205453.9449046407</v>
      </c>
      <c r="H594" s="42">
        <f t="shared" si="71"/>
        <v>7.7594847193944139</v>
      </c>
      <c r="I594" s="10">
        <f t="shared" si="72"/>
        <v>1.1918044396005085</v>
      </c>
      <c r="J594" s="4">
        <f t="shared" si="73"/>
        <v>671.51499456239094</v>
      </c>
      <c r="K594" s="4">
        <f t="shared" si="75"/>
        <v>150.96330977977405</v>
      </c>
      <c r="L594" s="42">
        <f>Pressure!Q594</f>
        <v>0.91191783748936184</v>
      </c>
      <c r="M594" s="10">
        <f t="shared" si="76"/>
        <v>1.0605255853431059</v>
      </c>
      <c r="N594" s="10">
        <f t="shared" si="74"/>
        <v>2.5992897854448858</v>
      </c>
    </row>
    <row r="595" spans="3:14">
      <c r="C595" s="4">
        <f>Pressure!AB595*1000000</f>
        <v>4846226.9211189477</v>
      </c>
      <c r="D595" s="78">
        <f>Pressure!I595</f>
        <v>1.1621860174682886E-4</v>
      </c>
      <c r="E595" s="40">
        <f>Pressure!H595</f>
        <v>116.21860174682885</v>
      </c>
      <c r="F595" s="10">
        <f t="shared" si="70"/>
        <v>4.5</v>
      </c>
      <c r="G595" s="4">
        <f t="shared" si="69"/>
        <v>205372.91178207716</v>
      </c>
      <c r="H595" s="42">
        <f t="shared" si="71"/>
        <v>7.7570957139489076</v>
      </c>
      <c r="I595" s="10">
        <f t="shared" si="72"/>
        <v>1.1917674501200224</v>
      </c>
      <c r="J595" s="4">
        <f t="shared" si="73"/>
        <v>671.22930894960052</v>
      </c>
      <c r="K595" s="4">
        <f t="shared" si="75"/>
        <v>150.89908478701508</v>
      </c>
      <c r="L595" s="42">
        <f>Pressure!Q595</f>
        <v>0.91349700412562496</v>
      </c>
      <c r="M595" s="10">
        <f t="shared" si="76"/>
        <v>1.0602085025692476</v>
      </c>
      <c r="N595" s="10">
        <f t="shared" si="74"/>
        <v>2.5992897854448858</v>
      </c>
    </row>
    <row r="596" spans="3:14">
      <c r="C596" s="4">
        <f>Pressure!AB596*1000000</f>
        <v>4844301.3203070089</v>
      </c>
      <c r="D596" s="78">
        <f>Pressure!I596</f>
        <v>1.1621860174682886E-4</v>
      </c>
      <c r="E596" s="40">
        <f>Pressure!H596</f>
        <v>116.21860174682885</v>
      </c>
      <c r="F596" s="10">
        <f t="shared" si="70"/>
        <v>4.5</v>
      </c>
      <c r="G596" s="4">
        <f t="shared" si="69"/>
        <v>205291.30886663083</v>
      </c>
      <c r="H596" s="42">
        <f t="shared" si="71"/>
        <v>7.7546897409634585</v>
      </c>
      <c r="I596" s="10">
        <f t="shared" si="72"/>
        <v>1.1917301710342452</v>
      </c>
      <c r="J596" s="4">
        <f t="shared" si="73"/>
        <v>670.94161450852187</v>
      </c>
      <c r="K596" s="4">
        <f t="shared" si="75"/>
        <v>150.83440818949731</v>
      </c>
      <c r="L596" s="42">
        <f>Pressure!Q596</f>
        <v>0.91507636949934057</v>
      </c>
      <c r="M596" s="10">
        <f t="shared" si="76"/>
        <v>1.0598891410588336</v>
      </c>
      <c r="N596" s="10">
        <f t="shared" si="74"/>
        <v>2.5992897854448858</v>
      </c>
    </row>
    <row r="597" spans="3:14">
      <c r="C597" s="4">
        <f>Pressure!AB597*1000000</f>
        <v>4842362.2782542817</v>
      </c>
      <c r="D597" s="78">
        <f>Pressure!I597</f>
        <v>1.1621860174682886E-4</v>
      </c>
      <c r="E597" s="40">
        <f>Pressure!H597</f>
        <v>116.21860174682885</v>
      </c>
      <c r="F597" s="10">
        <f t="shared" si="70"/>
        <v>4.5</v>
      </c>
      <c r="G597" s="4">
        <f t="shared" si="69"/>
        <v>205209.13633964883</v>
      </c>
      <c r="H597" s="42">
        <f t="shared" si="71"/>
        <v>7.7522668021493235</v>
      </c>
      <c r="I597" s="10">
        <f t="shared" si="72"/>
        <v>1.1916926017700986</v>
      </c>
      <c r="J597" s="4">
        <f t="shared" si="73"/>
        <v>670.65191187850178</v>
      </c>
      <c r="K597" s="4">
        <f t="shared" si="75"/>
        <v>150.76928013095224</v>
      </c>
      <c r="L597" s="42">
        <f>Pressure!Q597</f>
        <v>0.91665593511250221</v>
      </c>
      <c r="M597" s="10">
        <f t="shared" si="76"/>
        <v>1.0595675005606013</v>
      </c>
      <c r="N597" s="10">
        <f t="shared" si="74"/>
        <v>2.5992897854448858</v>
      </c>
    </row>
    <row r="598" spans="3:14">
      <c r="C598" s="4">
        <f>Pressure!AB598*1000000</f>
        <v>4840409.7992745498</v>
      </c>
      <c r="D598" s="78">
        <f>Pressure!I598</f>
        <v>1.1621860174682886E-4</v>
      </c>
      <c r="E598" s="40">
        <f>Pressure!H598</f>
        <v>116.21860174682885</v>
      </c>
      <c r="F598" s="10">
        <f t="shared" si="70"/>
        <v>4.5</v>
      </c>
      <c r="G598" s="4">
        <f t="shared" si="69"/>
        <v>205126.39438394029</v>
      </c>
      <c r="H598" s="42">
        <f t="shared" si="71"/>
        <v>7.7498268992340122</v>
      </c>
      <c r="I598" s="10">
        <f t="shared" si="72"/>
        <v>1.191654741749556</v>
      </c>
      <c r="J598" s="4">
        <f t="shared" si="73"/>
        <v>670.36020170404129</v>
      </c>
      <c r="K598" s="4">
        <f t="shared" si="75"/>
        <v>150.70370075627025</v>
      </c>
      <c r="L598" s="42">
        <f>Pressure!Q598</f>
        <v>0.91823570246895336</v>
      </c>
      <c r="M598" s="10">
        <f t="shared" si="76"/>
        <v>1.0592435808216356</v>
      </c>
      <c r="N598" s="10">
        <f t="shared" si="74"/>
        <v>2.5992897854448858</v>
      </c>
    </row>
    <row r="599" spans="3:14">
      <c r="C599" s="4">
        <f>Pressure!AB599*1000000</f>
        <v>4838443.8877162114</v>
      </c>
      <c r="D599" s="78">
        <f>Pressure!I599</f>
        <v>1.1621860174682886E-4</v>
      </c>
      <c r="E599" s="40">
        <f>Pressure!H599</f>
        <v>116.21860174682885</v>
      </c>
      <c r="F599" s="10">
        <f t="shared" si="70"/>
        <v>4.5</v>
      </c>
      <c r="G599" s="4">
        <f t="shared" si="69"/>
        <v>205043.08318378113</v>
      </c>
      <c r="H599" s="42">
        <f t="shared" si="71"/>
        <v>7.747370033961408</v>
      </c>
      <c r="I599" s="10">
        <f t="shared" si="72"/>
        <v>1.1916165903896228</v>
      </c>
      <c r="J599" s="4">
        <f t="shared" si="73"/>
        <v>670.06648463481304</v>
      </c>
      <c r="K599" s="4">
        <f t="shared" si="75"/>
        <v>150.6376702115042</v>
      </c>
      <c r="L599" s="42">
        <f>Pressure!Q599</f>
        <v>0.91981567307440293</v>
      </c>
      <c r="M599" s="10">
        <f t="shared" si="76"/>
        <v>1.0589173815877773</v>
      </c>
      <c r="N599" s="10">
        <f t="shared" si="74"/>
        <v>2.5992897854448858</v>
      </c>
    </row>
    <row r="600" spans="3:14">
      <c r="C600" s="4">
        <f>Pressure!AB600*1000000</f>
        <v>4836464.5479620872</v>
      </c>
      <c r="D600" s="78">
        <f>Pressure!I600</f>
        <v>1.1621860174682886E-4</v>
      </c>
      <c r="E600" s="40">
        <f>Pressure!H600</f>
        <v>116.21860174682885</v>
      </c>
      <c r="F600" s="10">
        <f t="shared" si="70"/>
        <v>4.5</v>
      </c>
      <c r="G600" s="4">
        <f t="shared" si="69"/>
        <v>204959.20292490613</v>
      </c>
      <c r="H600" s="42">
        <f t="shared" si="71"/>
        <v>7.7448962080915207</v>
      </c>
      <c r="I600" s="10">
        <f t="shared" si="72"/>
        <v>1.1915781471023104</v>
      </c>
      <c r="J600" s="4">
        <f t="shared" si="73"/>
        <v>669.77076132563229</v>
      </c>
      <c r="K600" s="4">
        <f t="shared" si="75"/>
        <v>150.5711886438632</v>
      </c>
      <c r="L600" s="42">
        <f>Pressure!Q600</f>
        <v>0.92139584843644007</v>
      </c>
      <c r="M600" s="10">
        <f t="shared" si="76"/>
        <v>1.0585889026031952</v>
      </c>
      <c r="N600" s="10">
        <f t="shared" si="74"/>
        <v>2.5992897854448858</v>
      </c>
    </row>
    <row r="601" spans="3:14">
      <c r="C601" s="4">
        <f>Pressure!AB601*1000000</f>
        <v>4834471.7844298128</v>
      </c>
      <c r="D601" s="78">
        <f>Pressure!I601</f>
        <v>1.1621860174682886E-4</v>
      </c>
      <c r="E601" s="40">
        <f>Pressure!H601</f>
        <v>116.21860174682885</v>
      </c>
      <c r="F601" s="10">
        <f t="shared" si="70"/>
        <v>4.5</v>
      </c>
      <c r="G601" s="4">
        <f t="shared" si="69"/>
        <v>204874.75379452537</v>
      </c>
      <c r="H601" s="42">
        <f t="shared" si="71"/>
        <v>7.7424054234009425</v>
      </c>
      <c r="I601" s="10">
        <f t="shared" si="72"/>
        <v>1.1915394112946212</v>
      </c>
      <c r="J601" s="4">
        <f t="shared" si="73"/>
        <v>669.47303243651629</v>
      </c>
      <c r="K601" s="4">
        <f t="shared" si="75"/>
        <v>150.5042562017257</v>
      </c>
      <c r="L601" s="42">
        <f>Pressure!Q601</f>
        <v>0.9229762300645491</v>
      </c>
      <c r="M601" s="10">
        <f t="shared" si="76"/>
        <v>1.0582581436103684</v>
      </c>
      <c r="N601" s="10">
        <f t="shared" si="74"/>
        <v>2.5992897854448858</v>
      </c>
    </row>
    <row r="602" spans="3:14">
      <c r="C602" s="4">
        <f>Pressure!AB602*1000000</f>
        <v>4832465.6015716735</v>
      </c>
      <c r="D602" s="78">
        <f>Pressure!I602</f>
        <v>1.1621860174682886E-4</v>
      </c>
      <c r="E602" s="40">
        <f>Pressure!H602</f>
        <v>116.21860174682885</v>
      </c>
      <c r="F602" s="10">
        <f t="shared" si="70"/>
        <v>4.5</v>
      </c>
      <c r="G602" s="4">
        <f t="shared" si="69"/>
        <v>204789.73598131735</v>
      </c>
      <c r="H602" s="42">
        <f t="shared" si="71"/>
        <v>7.7398976816826206</v>
      </c>
      <c r="I602" s="10">
        <f t="shared" si="72"/>
        <v>1.1915003823685224</v>
      </c>
      <c r="J602" s="4">
        <f t="shared" si="73"/>
        <v>669.17329863265843</v>
      </c>
      <c r="K602" s="4">
        <f t="shared" si="75"/>
        <v>150.43687303463389</v>
      </c>
      <c r="L602" s="42">
        <f>Pressure!Q602</f>
        <v>0.92455681947012514</v>
      </c>
      <c r="M602" s="10">
        <f t="shared" si="76"/>
        <v>1.0579251043505857</v>
      </c>
      <c r="N602" s="10">
        <f t="shared" si="74"/>
        <v>2.5992897854448858</v>
      </c>
    </row>
    <row r="603" spans="3:14">
      <c r="C603" s="4">
        <f>Pressure!AB603*1000000</f>
        <v>4830446.0038746586</v>
      </c>
      <c r="D603" s="78">
        <f>Pressure!I603</f>
        <v>1.1621860174682886E-4</v>
      </c>
      <c r="E603" s="40">
        <f>Pressure!H603</f>
        <v>116.21860174682885</v>
      </c>
      <c r="F603" s="10">
        <f t="shared" si="70"/>
        <v>4.5</v>
      </c>
      <c r="G603" s="4">
        <f t="shared" si="69"/>
        <v>204704.14967543125</v>
      </c>
      <c r="H603" s="42">
        <f t="shared" si="71"/>
        <v>7.7373729847459014</v>
      </c>
      <c r="I603" s="10">
        <f t="shared" si="72"/>
        <v>1.1914610597209256</v>
      </c>
      <c r="J603" s="4">
        <f t="shared" si="73"/>
        <v>668.87156058443793</v>
      </c>
      <c r="K603" s="4">
        <f t="shared" si="75"/>
        <v>150.36903929329571</v>
      </c>
      <c r="L603" s="42">
        <f>Pressure!Q603</f>
        <v>0.92613761816648899</v>
      </c>
      <c r="M603" s="10">
        <f t="shared" si="76"/>
        <v>1.0575897845633686</v>
      </c>
      <c r="N603" s="10">
        <f t="shared" si="74"/>
        <v>2.5992897854448858</v>
      </c>
    </row>
    <row r="604" spans="3:14">
      <c r="C604" s="4">
        <f>Pressure!AB604*1000000</f>
        <v>4828412.9958604965</v>
      </c>
      <c r="D604" s="78">
        <f>Pressure!I604</f>
        <v>1.1621860174682886E-4</v>
      </c>
      <c r="E604" s="40">
        <f>Pressure!H604</f>
        <v>116.21860174682885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204617.99506848841</v>
      </c>
      <c r="H604" s="42">
        <f t="shared" si="71"/>
        <v>7.7348313344165502</v>
      </c>
      <c r="I604" s="10">
        <f t="shared" si="72"/>
        <v>1.1914214427436622</v>
      </c>
      <c r="J604" s="4">
        <f t="shared" si="73"/>
        <v>668.56781896742336</v>
      </c>
      <c r="K604" s="4">
        <f t="shared" si="75"/>
        <v>150.30075512958575</v>
      </c>
      <c r="L604" s="42">
        <f>Pressure!Q604</f>
        <v>0.92771862766890256</v>
      </c>
      <c r="M604" s="10">
        <f t="shared" si="76"/>
        <v>1.0572521839868059</v>
      </c>
      <c r="N604" s="10">
        <f t="shared" si="74"/>
        <v>2.5992897854448858</v>
      </c>
    </row>
    <row r="605" spans="3:14">
      <c r="C605" s="4">
        <f>Pressure!AB605*1000000</f>
        <v>4826366.5820858786</v>
      </c>
      <c r="D605" s="78">
        <f>Pressure!I605</f>
        <v>1.1621860174682886E-4</v>
      </c>
      <c r="E605" s="40">
        <f>Pressure!H605</f>
        <v>116.21860174682885</v>
      </c>
      <c r="F605" s="10">
        <f t="shared" ref="F605:F668" si="78">aexit/E605</f>
        <v>4.5</v>
      </c>
      <c r="G605" s="4">
        <f t="shared" si="77"/>
        <v>204531.27235359186</v>
      </c>
      <c r="H605" s="42">
        <f t="shared" ref="H605:H668" si="79">1/(((k+1)/2)^(1/(k-1))*(patm*1000000/C605)^(1/k)*SQRT((k+1)/(k-1)*(1-(patm*1000000/C605)^((k-1)/k))))</f>
        <v>7.7322727325370133</v>
      </c>
      <c r="I605" s="10">
        <f t="shared" ref="I605:I668" si="80">etanoz*SQRT(2*k^2/(k-1)*(2/(k+1))^((k+1)/(k-1))*(1-(G605/C605)^((k-1)/k)))+(G605-patm*1000000)/C605*(aexit/E605)</f>
        <v>1.1913815308234661</v>
      </c>
      <c r="J605" s="4">
        <f t="shared" ref="J605:J668" si="81">I605*D605*C605</f>
        <v>668.26207446240744</v>
      </c>
      <c r="K605" s="4">
        <f t="shared" si="75"/>
        <v>150.23202069655309</v>
      </c>
      <c r="L605" s="42">
        <f>Pressure!Q605</f>
        <v>0.92929984949458411</v>
      </c>
      <c r="M605" s="10">
        <f t="shared" si="76"/>
        <v>1.056912302357391</v>
      </c>
      <c r="N605" s="10">
        <f t="shared" si="74"/>
        <v>2.5992897854448858</v>
      </c>
    </row>
    <row r="606" spans="3:14">
      <c r="C606" s="4">
        <f>Pressure!AB606*1000000</f>
        <v>4824306.767142104</v>
      </c>
      <c r="D606" s="78">
        <f>Pressure!I606</f>
        <v>1.1621860174682886E-4</v>
      </c>
      <c r="E606" s="40">
        <f>Pressure!H606</f>
        <v>116.21860174682885</v>
      </c>
      <c r="F606" s="10">
        <f t="shared" si="78"/>
        <v>4.5</v>
      </c>
      <c r="G606" s="4">
        <f t="shared" si="77"/>
        <v>204443.98172531117</v>
      </c>
      <c r="H606" s="42">
        <f t="shared" si="79"/>
        <v>7.7296971809659425</v>
      </c>
      <c r="I606" s="10">
        <f t="shared" si="80"/>
        <v>1.1913413233419425</v>
      </c>
      <c r="J606" s="4">
        <f t="shared" si="81"/>
        <v>667.95432775535346</v>
      </c>
      <c r="K606" s="4">
        <f t="shared" si="75"/>
        <v>150.16283614840913</v>
      </c>
      <c r="L606" s="42">
        <f>Pressure!Q606</f>
        <v>0.93088128516272373</v>
      </c>
      <c r="M606" s="10">
        <f t="shared" si="76"/>
        <v>1.0565701394101812</v>
      </c>
      <c r="N606" s="10">
        <f t="shared" ref="N606:N669" si="82">N605-1/834*(me-mef)</f>
        <v>2.5992897854448858</v>
      </c>
    </row>
    <row r="607" spans="3:14">
      <c r="C607" s="4">
        <f>Pressure!AB607*1000000</f>
        <v>4822233.5556555949</v>
      </c>
      <c r="D607" s="78">
        <f>Pressure!I607</f>
        <v>1.1621860174682886E-4</v>
      </c>
      <c r="E607" s="40">
        <f>Pressure!H607</f>
        <v>116.21860174682885</v>
      </c>
      <c r="F607" s="10">
        <f t="shared" si="78"/>
        <v>4.5</v>
      </c>
      <c r="G607" s="4">
        <f t="shared" si="77"/>
        <v>204356.12337970443</v>
      </c>
      <c r="H607" s="42">
        <f t="shared" si="79"/>
        <v>7.7271046815788278</v>
      </c>
      <c r="I607" s="10">
        <f t="shared" si="80"/>
        <v>1.1913008196755541</v>
      </c>
      <c r="J607" s="4">
        <f t="shared" si="81"/>
        <v>667.64457953747205</v>
      </c>
      <c r="K607" s="4">
        <f t="shared" si="75"/>
        <v>150.09320164054495</v>
      </c>
      <c r="L607" s="42">
        <f>Pressure!Q607</f>
        <v>0.93246293619449871</v>
      </c>
      <c r="M607" s="10">
        <f t="shared" si="76"/>
        <v>1.0562256948786226</v>
      </c>
      <c r="N607" s="10">
        <f t="shared" si="82"/>
        <v>2.5992897854448858</v>
      </c>
    </row>
    <row r="608" spans="3:14">
      <c r="C608" s="4">
        <f>Pressure!AB608*1000000</f>
        <v>4820146.9522875575</v>
      </c>
      <c r="D608" s="78">
        <f>Pressure!I608</f>
        <v>1.1621860174682886E-4</v>
      </c>
      <c r="E608" s="40">
        <f>Pressure!H608</f>
        <v>116.21860174682885</v>
      </c>
      <c r="F608" s="10">
        <f t="shared" si="78"/>
        <v>4.5</v>
      </c>
      <c r="G608" s="4">
        <f t="shared" si="77"/>
        <v>204267.69751430373</v>
      </c>
      <c r="H608" s="42">
        <f t="shared" si="79"/>
        <v>7.7244952362675257</v>
      </c>
      <c r="I608" s="10">
        <f t="shared" si="80"/>
        <v>1.1912600191955907</v>
      </c>
      <c r="J608" s="4">
        <f t="shared" si="81"/>
        <v>667.33283050517082</v>
      </c>
      <c r="K608" s="4">
        <f t="shared" si="75"/>
        <v>150.02311732952001</v>
      </c>
      <c r="L608" s="42">
        <f>Pressure!Q608</f>
        <v>0.93404480411308899</v>
      </c>
      <c r="M608" s="10">
        <f t="shared" si="76"/>
        <v>1.0558789684945953</v>
      </c>
      <c r="N608" s="10">
        <f t="shared" si="82"/>
        <v>2.5992897854448858</v>
      </c>
    </row>
    <row r="609" spans="3:14">
      <c r="C609" s="4">
        <f>Pressure!AB609*1000000</f>
        <v>4818046.9617344132</v>
      </c>
      <c r="D609" s="78">
        <f>Pressure!I609</f>
        <v>1.1621860174682886E-4</v>
      </c>
      <c r="E609" s="40">
        <f>Pressure!H609</f>
        <v>116.21860174682885</v>
      </c>
      <c r="F609" s="10">
        <f t="shared" si="78"/>
        <v>4.5</v>
      </c>
      <c r="G609" s="4">
        <f t="shared" si="77"/>
        <v>204178.70432813352</v>
      </c>
      <c r="H609" s="42">
        <f t="shared" si="79"/>
        <v>7.7218688469408034</v>
      </c>
      <c r="I609" s="10">
        <f t="shared" si="80"/>
        <v>1.191218921268153</v>
      </c>
      <c r="J609" s="4">
        <f t="shared" si="81"/>
        <v>667.01908136011866</v>
      </c>
      <c r="K609" s="4">
        <f t="shared" si="75"/>
        <v>149.95258337307646</v>
      </c>
      <c r="L609" s="42">
        <f>Pressure!Q609</f>
        <v>0.93562689044369274</v>
      </c>
      <c r="M609" s="10">
        <f t="shared" si="76"/>
        <v>1.0555299599885264</v>
      </c>
      <c r="N609" s="10">
        <f t="shared" si="82"/>
        <v>2.5992897854448858</v>
      </c>
    </row>
    <row r="610" spans="3:14">
      <c r="C610" s="4">
        <f>Pressure!AB610*1000000</f>
        <v>4815933.5887272982</v>
      </c>
      <c r="D610" s="78">
        <f>Pressure!I610</f>
        <v>1.1621860174682886E-4</v>
      </c>
      <c r="E610" s="40">
        <f>Pressure!H610</f>
        <v>116.21860174682885</v>
      </c>
      <c r="F610" s="10">
        <f t="shared" si="78"/>
        <v>4.5</v>
      </c>
      <c r="G610" s="4">
        <f t="shared" si="77"/>
        <v>204089.14402168948</v>
      </c>
      <c r="H610" s="42">
        <f t="shared" si="79"/>
        <v>7.719225515523668</v>
      </c>
      <c r="I610" s="10">
        <f t="shared" si="80"/>
        <v>1.191177525254119</v>
      </c>
      <c r="J610" s="4">
        <f t="shared" si="81"/>
        <v>666.70333280917134</v>
      </c>
      <c r="K610" s="4">
        <f t="shared" si="75"/>
        <v>149.8815999301226</v>
      </c>
      <c r="L610" s="42">
        <f>Pressure!Q610</f>
        <v>0.93720919671354197</v>
      </c>
      <c r="M610" s="10">
        <f t="shared" si="76"/>
        <v>1.0551786690892608</v>
      </c>
      <c r="N610" s="10">
        <f t="shared" si="82"/>
        <v>2.5992897854448858</v>
      </c>
    </row>
    <row r="611" spans="3:14">
      <c r="C611" s="4">
        <f>Pressure!AB611*1000000</f>
        <v>4813806.8380326768</v>
      </c>
      <c r="D611" s="78">
        <f>Pressure!I611</f>
        <v>1.1621860174682886E-4</v>
      </c>
      <c r="E611" s="40">
        <f>Pressure!H611</f>
        <v>116.21860174682885</v>
      </c>
      <c r="F611" s="10">
        <f t="shared" si="78"/>
        <v>4.5</v>
      </c>
      <c r="G611" s="4">
        <f t="shared" si="77"/>
        <v>203999.01679696428</v>
      </c>
      <c r="H611" s="42">
        <f t="shared" si="79"/>
        <v>7.7165652439581196</v>
      </c>
      <c r="I611" s="10">
        <f t="shared" si="80"/>
        <v>1.1911358305091309</v>
      </c>
      <c r="J611" s="4">
        <f t="shared" si="81"/>
        <v>666.38558556446242</v>
      </c>
      <c r="K611" s="4">
        <f t="shared" si="75"/>
        <v>149.8101671607532</v>
      </c>
      <c r="L611" s="42">
        <f>Pressure!Q611</f>
        <v>0.93879172445191816</v>
      </c>
      <c r="M611" s="10">
        <f t="shared" si="76"/>
        <v>1.0548250955240965</v>
      </c>
      <c r="N611" s="10">
        <f t="shared" si="82"/>
        <v>2.5992897854448858</v>
      </c>
    </row>
    <row r="612" spans="3:14">
      <c r="C612" s="4">
        <f>Pressure!AB612*1000000</f>
        <v>4811666.7144520972</v>
      </c>
      <c r="D612" s="78">
        <f>Pressure!I612</f>
        <v>1.1621860174682886E-4</v>
      </c>
      <c r="E612" s="40">
        <f>Pressure!H612</f>
        <v>116.21860174682885</v>
      </c>
      <c r="F612" s="10">
        <f t="shared" si="78"/>
        <v>4.5</v>
      </c>
      <c r="G612" s="4">
        <f t="shared" si="77"/>
        <v>203908.32285743748</v>
      </c>
      <c r="H612" s="42">
        <f t="shared" si="79"/>
        <v>7.7138880342028155</v>
      </c>
      <c r="I612" s="10">
        <f t="shared" si="80"/>
        <v>1.1910938363835646</v>
      </c>
      <c r="J612" s="4">
        <f t="shared" si="81"/>
        <v>666.06584034336743</v>
      </c>
      <c r="K612" s="4">
        <f t="shared" si="75"/>
        <v>149.73828522624149</v>
      </c>
      <c r="L612" s="42">
        <f>Pressure!Q612</f>
        <v>0.94037447519016781</v>
      </c>
      <c r="M612" s="10">
        <f t="shared" si="76"/>
        <v>1.054469239018708</v>
      </c>
      <c r="N612" s="10">
        <f t="shared" si="82"/>
        <v>2.5992897854448858</v>
      </c>
    </row>
    <row r="613" spans="3:14">
      <c r="C613" s="4">
        <f>Pressure!AB613*1000000</f>
        <v>4809513.2228221716</v>
      </c>
      <c r="D613" s="78">
        <f>Pressure!I613</f>
        <v>1.1621860174682886E-4</v>
      </c>
      <c r="E613" s="40">
        <f>Pressure!H613</f>
        <v>116.21860174682885</v>
      </c>
      <c r="F613" s="10">
        <f t="shared" si="78"/>
        <v>4.5</v>
      </c>
      <c r="G613" s="4">
        <f t="shared" si="77"/>
        <v>203817.06240807453</v>
      </c>
      <c r="H613" s="42">
        <f t="shared" si="79"/>
        <v>7.7111938882330158</v>
      </c>
      <c r="I613" s="10">
        <f t="shared" si="80"/>
        <v>1.1910515422225056</v>
      </c>
      <c r="J613" s="4">
        <f t="shared" si="81"/>
        <v>665.74409786850049</v>
      </c>
      <c r="K613" s="4">
        <f t="shared" si="75"/>
        <v>149.66595428903838</v>
      </c>
      <c r="L613" s="42">
        <f>Pressure!Q613</f>
        <v>0.94195745046171842</v>
      </c>
      <c r="M613" s="10">
        <f t="shared" si="76"/>
        <v>1.054111099297361</v>
      </c>
      <c r="N613" s="10">
        <f t="shared" si="82"/>
        <v>2.5992897854448858</v>
      </c>
    </row>
    <row r="614" spans="3:14">
      <c r="C614" s="4">
        <f>Pressure!AB614*1000000</f>
        <v>4807346.3680149307</v>
      </c>
      <c r="D614" s="78">
        <f>Pressure!I614</f>
        <v>1.1621860174682886E-4</v>
      </c>
      <c r="E614" s="40">
        <f>Pressure!H614</f>
        <v>116.21860174682885</v>
      </c>
      <c r="F614" s="10">
        <f t="shared" si="78"/>
        <v>4.5</v>
      </c>
      <c r="G614" s="4">
        <f t="shared" si="77"/>
        <v>203725.23565534185</v>
      </c>
      <c r="H614" s="42">
        <f t="shared" si="79"/>
        <v>7.7084828080410235</v>
      </c>
      <c r="I614" s="10">
        <f t="shared" si="80"/>
        <v>1.1910089473657295</v>
      </c>
      <c r="J614" s="4">
        <f t="shared" si="81"/>
        <v>665.4203588677675</v>
      </c>
      <c r="K614" s="4">
        <f t="shared" si="75"/>
        <v>149.5931745127844</v>
      </c>
      <c r="L614" s="42">
        <f>Pressure!Q614</f>
        <v>0.94354065180209401</v>
      </c>
      <c r="M614" s="10">
        <f t="shared" si="76"/>
        <v>1.0537506760826052</v>
      </c>
      <c r="N614" s="10">
        <f t="shared" si="82"/>
        <v>2.5992897854448858</v>
      </c>
    </row>
    <row r="615" spans="3:14">
      <c r="C615" s="4">
        <f>Pressure!AB615*1000000</f>
        <v>4805166.1549374741</v>
      </c>
      <c r="D615" s="78">
        <f>Pressure!I615</f>
        <v>1.1621860174682886E-4</v>
      </c>
      <c r="E615" s="40">
        <f>Pressure!H615</f>
        <v>116.21860174682885</v>
      </c>
      <c r="F615" s="10">
        <f t="shared" si="78"/>
        <v>4.5</v>
      </c>
      <c r="G615" s="4">
        <f t="shared" si="77"/>
        <v>203632.84280719201</v>
      </c>
      <c r="H615" s="42">
        <f t="shared" si="79"/>
        <v>7.7057547956356922</v>
      </c>
      <c r="I615" s="10">
        <f t="shared" si="80"/>
        <v>1.1909660511476694</v>
      </c>
      <c r="J615" s="4">
        <f t="shared" si="81"/>
        <v>665.09462407431374</v>
      </c>
      <c r="K615" s="4">
        <f t="shared" si="75"/>
        <v>149.51994606229795</v>
      </c>
      <c r="L615" s="42">
        <f>Pressure!Q615</f>
        <v>0.94512408074893139</v>
      </c>
      <c r="M615" s="10">
        <f t="shared" si="76"/>
        <v>1.0533879690956698</v>
      </c>
      <c r="N615" s="10">
        <f t="shared" si="82"/>
        <v>2.5992897854448858</v>
      </c>
    </row>
    <row r="616" spans="3:14">
      <c r="C616" s="4">
        <f>Pressure!AB616*1000000</f>
        <v>4802972.5885322755</v>
      </c>
      <c r="D616" s="78">
        <f>Pressure!I616</f>
        <v>1.1621860174682886E-4</v>
      </c>
      <c r="E616" s="40">
        <f>Pressure!H616</f>
        <v>116.21860174682885</v>
      </c>
      <c r="F616" s="10">
        <f t="shared" si="78"/>
        <v>4.5</v>
      </c>
      <c r="G616" s="4">
        <f t="shared" si="77"/>
        <v>203539.88407307665</v>
      </c>
      <c r="H616" s="42">
        <f t="shared" si="79"/>
        <v>7.7030098530428077</v>
      </c>
      <c r="I616" s="10">
        <f t="shared" si="80"/>
        <v>1.1909228528973967</v>
      </c>
      <c r="J616" s="4">
        <f t="shared" si="81"/>
        <v>664.76689422656966</v>
      </c>
      <c r="K616" s="4">
        <f t="shared" si="75"/>
        <v>149.44626910358565</v>
      </c>
      <c r="L616" s="42">
        <f>Pressure!Q616</f>
        <v>0.94670773884199566</v>
      </c>
      <c r="M616" s="10">
        <f t="shared" si="76"/>
        <v>1.0530229780559635</v>
      </c>
      <c r="N616" s="10">
        <f t="shared" si="82"/>
        <v>2.5992897854448858</v>
      </c>
    </row>
    <row r="617" spans="3:14">
      <c r="C617" s="4">
        <f>Pressure!AB617*1000000</f>
        <v>4800765.6737771891</v>
      </c>
      <c r="D617" s="78">
        <f>Pressure!I617</f>
        <v>1.1621860174682886E-4</v>
      </c>
      <c r="E617" s="40">
        <f>Pressure!H617</f>
        <v>116.21860174682885</v>
      </c>
      <c r="F617" s="10">
        <f t="shared" si="78"/>
        <v>4.5</v>
      </c>
      <c r="G617" s="4">
        <f t="shared" si="77"/>
        <v>203446.35966394679</v>
      </c>
      <c r="H617" s="42">
        <f t="shared" si="79"/>
        <v>7.7002479823050498</v>
      </c>
      <c r="I617" s="10">
        <f t="shared" si="80"/>
        <v>1.1908793519385945</v>
      </c>
      <c r="J617" s="4">
        <f t="shared" si="81"/>
        <v>664.4371700682517</v>
      </c>
      <c r="K617" s="4">
        <f t="shared" si="75"/>
        <v>149.37214380384239</v>
      </c>
      <c r="L617" s="42">
        <f>Pressure!Q617</f>
        <v>0.94829162762319641</v>
      </c>
      <c r="M617" s="10">
        <f t="shared" si="76"/>
        <v>1.0526557026815029</v>
      </c>
      <c r="N617" s="10">
        <f t="shared" si="82"/>
        <v>2.5992897854448858</v>
      </c>
    </row>
    <row r="618" spans="3:14">
      <c r="C618" s="4">
        <f>Pressure!AB618*1000000</f>
        <v>4798545.4156854693</v>
      </c>
      <c r="D618" s="78">
        <f>Pressure!I618</f>
        <v>1.1621860174682886E-4</v>
      </c>
      <c r="E618" s="40">
        <f>Pressure!H618</f>
        <v>116.21860174682885</v>
      </c>
      <c r="F618" s="10">
        <f t="shared" si="78"/>
        <v>4.5</v>
      </c>
      <c r="G618" s="4">
        <f t="shared" si="77"/>
        <v>203352.26979225359</v>
      </c>
      <c r="H618" s="42">
        <f t="shared" si="79"/>
        <v>7.6974691854820154</v>
      </c>
      <c r="I618" s="10">
        <f t="shared" si="80"/>
        <v>1.1908355475895318</v>
      </c>
      <c r="J618" s="4">
        <f t="shared" si="81"/>
        <v>664.10545234836536</v>
      </c>
      <c r="K618" s="4">
        <f t="shared" si="75"/>
        <v>149.29757033145214</v>
      </c>
      <c r="L618" s="42">
        <f>Pressure!Q618</f>
        <v>0.94987574863660362</v>
      </c>
      <c r="M618" s="10">
        <f t="shared" si="76"/>
        <v>1.0522861426886445</v>
      </c>
      <c r="N618" s="10">
        <f t="shared" si="82"/>
        <v>2.5992897854448858</v>
      </c>
    </row>
    <row r="619" spans="3:14">
      <c r="C619" s="4">
        <f>Pressure!AB619*1000000</f>
        <v>4796311.8193058949</v>
      </c>
      <c r="D619" s="78">
        <f>Pressure!I619</f>
        <v>1.1621860174682886E-4</v>
      </c>
      <c r="E619" s="40">
        <f>Pressure!H619</f>
        <v>116.21860174682885</v>
      </c>
      <c r="F619" s="10">
        <f t="shared" si="78"/>
        <v>4.5</v>
      </c>
      <c r="G619" s="4">
        <f t="shared" si="77"/>
        <v>203257.61467195369</v>
      </c>
      <c r="H619" s="42">
        <f t="shared" si="79"/>
        <v>7.6946734646503208</v>
      </c>
      <c r="I619" s="10">
        <f t="shared" si="80"/>
        <v>1.190791439163039</v>
      </c>
      <c r="J619" s="4">
        <f t="shared" si="81"/>
        <v>663.77174182122349</v>
      </c>
      <c r="K619" s="4">
        <f t="shared" si="75"/>
        <v>149.22254885599196</v>
      </c>
      <c r="L619" s="42">
        <f>Pressure!Q619</f>
        <v>0.95146010342846377</v>
      </c>
      <c r="M619" s="10">
        <f t="shared" si="76"/>
        <v>1.0519142977921949</v>
      </c>
      <c r="N619" s="10">
        <f t="shared" si="82"/>
        <v>2.5992897854448858</v>
      </c>
    </row>
    <row r="620" spans="3:14">
      <c r="C620" s="4">
        <f>Pressure!AB620*1000000</f>
        <v>4794064.8897225577</v>
      </c>
      <c r="D620" s="78">
        <f>Pressure!I620</f>
        <v>1.1621860174682886E-4</v>
      </c>
      <c r="E620" s="40">
        <f>Pressure!H620</f>
        <v>116.21860174682885</v>
      </c>
      <c r="F620" s="10">
        <f t="shared" si="78"/>
        <v>4.5</v>
      </c>
      <c r="G620" s="4">
        <f t="shared" si="77"/>
        <v>203162.39451850022</v>
      </c>
      <c r="H620" s="42">
        <f t="shared" si="79"/>
        <v>7.691860821903334</v>
      </c>
      <c r="I620" s="10">
        <f t="shared" si="80"/>
        <v>1.1907470259664776</v>
      </c>
      <c r="J620" s="4">
        <f t="shared" si="81"/>
        <v>663.43603924641491</v>
      </c>
      <c r="K620" s="4">
        <f t="shared" si="75"/>
        <v>149.14707954822509</v>
      </c>
      <c r="L620" s="42">
        <f>Pressure!Q620</f>
        <v>0.9530446935472161</v>
      </c>
      <c r="M620" s="10">
        <f t="shared" si="76"/>
        <v>1.0515401677054981</v>
      </c>
      <c r="N620" s="10">
        <f t="shared" si="82"/>
        <v>2.5992897854448858</v>
      </c>
    </row>
    <row r="621" spans="3:14">
      <c r="C621" s="4">
        <f>Pressure!AB621*1000000</f>
        <v>4791804.6320553767</v>
      </c>
      <c r="D621" s="78">
        <f>Pressure!I621</f>
        <v>1.1621860174682886E-4</v>
      </c>
      <c r="E621" s="40">
        <f>Pressure!H621</f>
        <v>116.21860174682885</v>
      </c>
      <c r="F621" s="10">
        <f t="shared" si="78"/>
        <v>4.5</v>
      </c>
      <c r="G621" s="4">
        <f t="shared" si="77"/>
        <v>203066.6095488646</v>
      </c>
      <c r="H621" s="42">
        <f t="shared" si="79"/>
        <v>7.6890312593517756</v>
      </c>
      <c r="I621" s="10">
        <f t="shared" si="80"/>
        <v>1.190702307301722</v>
      </c>
      <c r="J621" s="4">
        <f t="shared" si="81"/>
        <v>663.09834538888128</v>
      </c>
      <c r="K621" s="4">
        <f t="shared" si="75"/>
        <v>149.07116258011808</v>
      </c>
      <c r="L621" s="42">
        <f>Pressure!Q621</f>
        <v>0.95462952054350869</v>
      </c>
      <c r="M621" s="10">
        <f t="shared" si="76"/>
        <v>1.0511637521401962</v>
      </c>
      <c r="N621" s="10">
        <f t="shared" si="82"/>
        <v>2.5992897854448858</v>
      </c>
    </row>
    <row r="622" spans="3:14">
      <c r="C622" s="4">
        <f>Pressure!AB622*1000000</f>
        <v>4789531.0514595946</v>
      </c>
      <c r="D622" s="78">
        <f>Pressure!I622</f>
        <v>1.1621860174682886E-4</v>
      </c>
      <c r="E622" s="40">
        <f>Pressure!H622</f>
        <v>116.21860174682885</v>
      </c>
      <c r="F622" s="10">
        <f t="shared" si="78"/>
        <v>4.5</v>
      </c>
      <c r="G622" s="4">
        <f t="shared" si="77"/>
        <v>202970.25998151518</v>
      </c>
      <c r="H622" s="42">
        <f t="shared" si="79"/>
        <v>7.6861847791230762</v>
      </c>
      <c r="I622" s="10">
        <f t="shared" si="80"/>
        <v>1.1906572824651234</v>
      </c>
      <c r="J622" s="4">
        <f t="shared" si="81"/>
        <v>662.75866101884185</v>
      </c>
      <c r="K622" s="4">
        <f t="shared" si="75"/>
        <v>148.99479812482394</v>
      </c>
      <c r="L622" s="42">
        <f>Pressure!Q622</f>
        <v>0.9562145859702148</v>
      </c>
      <c r="M622" s="10">
        <f t="shared" si="76"/>
        <v>1.0507850508064724</v>
      </c>
      <c r="N622" s="10">
        <f t="shared" si="82"/>
        <v>2.5992897854448858</v>
      </c>
    </row>
    <row r="623" spans="3:14">
      <c r="C623" s="4">
        <f>Pressure!AB623*1000000</f>
        <v>4787244.1531263245</v>
      </c>
      <c r="D623" s="78">
        <f>Pressure!I623</f>
        <v>1.1621860174682886E-4</v>
      </c>
      <c r="E623" s="40">
        <f>Pressure!H623</f>
        <v>116.21860174682885</v>
      </c>
      <c r="F623" s="10">
        <f t="shared" si="78"/>
        <v>4.5</v>
      </c>
      <c r="G623" s="4">
        <f t="shared" si="77"/>
        <v>202873.34603644037</v>
      </c>
      <c r="H623" s="42">
        <f t="shared" si="79"/>
        <v>7.6833213833620233</v>
      </c>
      <c r="I623" s="10">
        <f t="shared" si="80"/>
        <v>1.1906119507474922</v>
      </c>
      <c r="J623" s="4">
        <f t="shared" si="81"/>
        <v>662.41698691187503</v>
      </c>
      <c r="K623" s="4">
        <f t="shared" si="75"/>
        <v>148.91798635670048</v>
      </c>
      <c r="L623" s="42">
        <f>Pressure!Q623</f>
        <v>0.95779989138244903</v>
      </c>
      <c r="M623" s="10">
        <f t="shared" si="76"/>
        <v>1.0504040634127827</v>
      </c>
      <c r="N623" s="10">
        <f t="shared" si="82"/>
        <v>2.5992897854448858</v>
      </c>
    </row>
    <row r="624" spans="3:14">
      <c r="C624" s="4">
        <f>Pressure!AB624*1000000</f>
        <v>4784943.9422822483</v>
      </c>
      <c r="D624" s="78">
        <f>Pressure!I624</f>
        <v>1.1621860174682886E-4</v>
      </c>
      <c r="E624" s="40">
        <f>Pressure!H624</f>
        <v>116.21860174682885</v>
      </c>
      <c r="F624" s="10">
        <f t="shared" si="78"/>
        <v>4.5</v>
      </c>
      <c r="G624" s="4">
        <f t="shared" si="77"/>
        <v>202775.86793513605</v>
      </c>
      <c r="H624" s="42">
        <f t="shared" si="79"/>
        <v>7.6804410742303615</v>
      </c>
      <c r="I624" s="10">
        <f t="shared" si="80"/>
        <v>1.1905663114340639</v>
      </c>
      <c r="J624" s="4">
        <f t="shared" si="81"/>
        <v>662.07332384887309</v>
      </c>
      <c r="K624" s="4">
        <f t="shared" si="75"/>
        <v>148.8407274513001</v>
      </c>
      <c r="L624" s="42">
        <f>Pressure!Q624</f>
        <v>0.95938543833758372</v>
      </c>
      <c r="M624" s="10">
        <f t="shared" si="76"/>
        <v>1.0500207896660496</v>
      </c>
      <c r="N624" s="10">
        <f t="shared" si="82"/>
        <v>2.5992897854448858</v>
      </c>
    </row>
    <row r="625" spans="3:14">
      <c r="C625" s="4">
        <f>Pressure!AB625*1000000</f>
        <v>4782630.4241899075</v>
      </c>
      <c r="D625" s="78">
        <f>Pressure!I625</f>
        <v>1.1621860174682886E-4</v>
      </c>
      <c r="E625" s="40">
        <f>Pressure!H625</f>
        <v>116.21860174682885</v>
      </c>
      <c r="F625" s="10">
        <f t="shared" si="78"/>
        <v>4.5</v>
      </c>
      <c r="G625" s="4">
        <f t="shared" si="77"/>
        <v>202677.82590061761</v>
      </c>
      <c r="H625" s="42">
        <f t="shared" si="79"/>
        <v>7.6775438539071281</v>
      </c>
      <c r="I625" s="10">
        <f t="shared" si="80"/>
        <v>1.1905203638044781</v>
      </c>
      <c r="J625" s="4">
        <f t="shared" si="81"/>
        <v>661.72767261608669</v>
      </c>
      <c r="K625" s="4">
        <f t="shared" si="75"/>
        <v>148.76302158537987</v>
      </c>
      <c r="L625" s="42">
        <f>Pressure!Q625</f>
        <v>0.96097122839526561</v>
      </c>
      <c r="M625" s="10">
        <f t="shared" si="76"/>
        <v>1.0496352292717563</v>
      </c>
      <c r="N625" s="10">
        <f t="shared" si="82"/>
        <v>2.5992897854448858</v>
      </c>
    </row>
    <row r="626" spans="3:14">
      <c r="C626" s="4">
        <f>Pressure!AB626*1000000</f>
        <v>4780303.6041474566</v>
      </c>
      <c r="D626" s="78">
        <f>Pressure!I626</f>
        <v>1.1621860174682886E-4</v>
      </c>
      <c r="E626" s="40">
        <f>Pressure!H626</f>
        <v>116.21860174682885</v>
      </c>
      <c r="F626" s="10">
        <f t="shared" si="78"/>
        <v>4.5</v>
      </c>
      <c r="G626" s="4">
        <f t="shared" si="77"/>
        <v>202579.2201574097</v>
      </c>
      <c r="H626" s="42">
        <f t="shared" si="79"/>
        <v>7.6746297245883213</v>
      </c>
      <c r="I626" s="10">
        <f t="shared" si="80"/>
        <v>1.1904741071327432</v>
      </c>
      <c r="J626" s="4">
        <f t="shared" si="81"/>
        <v>661.38003400508637</v>
      </c>
      <c r="K626" s="4">
        <f t="shared" si="75"/>
        <v>148.68486893689277</v>
      </c>
      <c r="L626" s="42">
        <f>Pressure!Q626</f>
        <v>0.96255726311743217</v>
      </c>
      <c r="M626" s="10">
        <f t="shared" si="76"/>
        <v>1.0492473819336752</v>
      </c>
      <c r="N626" s="10">
        <f t="shared" si="82"/>
        <v>2.5992897854448858</v>
      </c>
    </row>
    <row r="627" spans="3:14">
      <c r="C627" s="4">
        <f>Pressure!AB627*1000000</f>
        <v>4777963.4874892058</v>
      </c>
      <c r="D627" s="78">
        <f>Pressure!I627</f>
        <v>1.1621860174682886E-4</v>
      </c>
      <c r="E627" s="40">
        <f>Pressure!H627</f>
        <v>116.21860174682885</v>
      </c>
      <c r="F627" s="10">
        <f t="shared" si="78"/>
        <v>4.5</v>
      </c>
      <c r="G627" s="4">
        <f t="shared" si="77"/>
        <v>202480.05093156922</v>
      </c>
      <c r="H627" s="42">
        <f t="shared" si="79"/>
        <v>7.6716986884875551</v>
      </c>
      <c r="I627" s="10">
        <f t="shared" si="80"/>
        <v>1.1904275406872196</v>
      </c>
      <c r="J627" s="4">
        <f t="shared" si="81"/>
        <v>661.03040881284494</v>
      </c>
      <c r="K627" s="4">
        <f t="shared" si="75"/>
        <v>148.60626968500628</v>
      </c>
      <c r="L627" s="42">
        <f>Pressure!Q627</f>
        <v>0.96414354406832803</v>
      </c>
      <c r="M627" s="10">
        <f t="shared" si="76"/>
        <v>1.0488572473539199</v>
      </c>
      <c r="N627" s="10">
        <f t="shared" si="82"/>
        <v>2.5992897854448858</v>
      </c>
    </row>
    <row r="628" spans="3:14">
      <c r="C628" s="4">
        <f>Pressure!AB628*1000000</f>
        <v>4775610.0795850698</v>
      </c>
      <c r="D628" s="78">
        <f>Pressure!I628</f>
        <v>1.1621860174682886E-4</v>
      </c>
      <c r="E628" s="40">
        <f>Pressure!H628</f>
        <v>116.21860174682885</v>
      </c>
      <c r="F628" s="10">
        <f t="shared" si="78"/>
        <v>4.5</v>
      </c>
      <c r="G628" s="4">
        <f t="shared" si="77"/>
        <v>202380.31845066181</v>
      </c>
      <c r="H628" s="42">
        <f t="shared" si="79"/>
        <v>7.6687507478353139</v>
      </c>
      <c r="I628" s="10">
        <f t="shared" si="80"/>
        <v>1.1903806637305805</v>
      </c>
      <c r="J628" s="4">
        <f t="shared" si="81"/>
        <v>660.67879784165461</v>
      </c>
      <c r="K628" s="4">
        <f t="shared" si="75"/>
        <v>148.52722401008376</v>
      </c>
      <c r="L628" s="42">
        <f>Pressure!Q628</f>
        <v>0.96573007281452183</v>
      </c>
      <c r="M628" s="10">
        <f t="shared" si="76"/>
        <v>1.0484648252331861</v>
      </c>
      <c r="N628" s="10">
        <f t="shared" si="82"/>
        <v>2.5992897854448858</v>
      </c>
    </row>
    <row r="629" spans="3:14">
      <c r="C629" s="4">
        <f>Pressure!AB629*1000000</f>
        <v>4773243.3858410865</v>
      </c>
      <c r="D629" s="78">
        <f>Pressure!I629</f>
        <v>1.1621860174682886E-4</v>
      </c>
      <c r="E629" s="40">
        <f>Pressure!H629</f>
        <v>116.21860174682885</v>
      </c>
      <c r="F629" s="10">
        <f t="shared" si="78"/>
        <v>4.5</v>
      </c>
      <c r="G629" s="4">
        <f t="shared" si="77"/>
        <v>202280.02294378408</v>
      </c>
      <c r="H629" s="42">
        <f t="shared" si="79"/>
        <v>7.6657859048796295</v>
      </c>
      <c r="I629" s="10">
        <f t="shared" si="80"/>
        <v>1.190333475519791</v>
      </c>
      <c r="J629" s="4">
        <f t="shared" si="81"/>
        <v>660.3252018992049</v>
      </c>
      <c r="K629" s="4">
        <f t="shared" si="75"/>
        <v>148.44773209370192</v>
      </c>
      <c r="L629" s="42">
        <f>Pressure!Q629</f>
        <v>0.96731685092492281</v>
      </c>
      <c r="M629" s="10">
        <f t="shared" si="76"/>
        <v>1.0480701152704668</v>
      </c>
      <c r="N629" s="10">
        <f t="shared" si="82"/>
        <v>2.5992897854448858</v>
      </c>
    </row>
    <row r="630" spans="3:14">
      <c r="C630" s="4">
        <f>Pressure!AB630*1000000</f>
        <v>4770863.411699296</v>
      </c>
      <c r="D630" s="78">
        <f>Pressure!I630</f>
        <v>1.1621860174682886E-4</v>
      </c>
      <c r="E630" s="40">
        <f>Pressure!H630</f>
        <v>116.21860174682885</v>
      </c>
      <c r="F630" s="10">
        <f t="shared" si="78"/>
        <v>4.5</v>
      </c>
      <c r="G630" s="4">
        <f t="shared" si="77"/>
        <v>202179.16464155816</v>
      </c>
      <c r="H630" s="42">
        <f t="shared" si="79"/>
        <v>7.6628041618858358</v>
      </c>
      <c r="I630" s="10">
        <f t="shared" si="80"/>
        <v>1.1902859753060782</v>
      </c>
      <c r="J630" s="4">
        <f t="shared" si="81"/>
        <v>659.96962179856348</v>
      </c>
      <c r="K630" s="4">
        <f t="shared" si="75"/>
        <v>148.36779411864654</v>
      </c>
      <c r="L630" s="42">
        <f>Pressure!Q630</f>
        <v>0.96890387997079752</v>
      </c>
      <c r="M630" s="10">
        <f t="shared" si="76"/>
        <v>1.0476731171631943</v>
      </c>
      <c r="N630" s="10">
        <f t="shared" si="82"/>
        <v>2.5992897854448858</v>
      </c>
    </row>
    <row r="631" spans="3:14">
      <c r="C631" s="4">
        <f>Pressure!AB631*1000000</f>
        <v>4768470.1626377273</v>
      </c>
      <c r="D631" s="78">
        <f>Pressure!I631</f>
        <v>1.1621860174682886E-4</v>
      </c>
      <c r="E631" s="40">
        <f>Pressure!H631</f>
        <v>116.21860174682885</v>
      </c>
      <c r="F631" s="10">
        <f t="shared" si="78"/>
        <v>4.5</v>
      </c>
      <c r="G631" s="4">
        <f t="shared" si="77"/>
        <v>202077.74377613145</v>
      </c>
      <c r="H631" s="42">
        <f t="shared" si="79"/>
        <v>7.6598055211365885</v>
      </c>
      <c r="I631" s="10">
        <f t="shared" si="80"/>
        <v>1.1902381623348999</v>
      </c>
      <c r="J631" s="4">
        <f t="shared" si="81"/>
        <v>659.61205835817589</v>
      </c>
      <c r="K631" s="4">
        <f t="shared" si="75"/>
        <v>148.28741026891234</v>
      </c>
      <c r="L631" s="42">
        <f>Pressure!Q631</f>
        <v>0.97049116152578663</v>
      </c>
      <c r="M631" s="10">
        <f t="shared" si="76"/>
        <v>1.0472738306071634</v>
      </c>
      <c r="N631" s="10">
        <f t="shared" si="82"/>
        <v>2.5992897854448858</v>
      </c>
    </row>
    <row r="632" spans="3:14">
      <c r="C632" s="4">
        <f>Pressure!AB632*1000000</f>
        <v>4766063.6441706065</v>
      </c>
      <c r="D632" s="78">
        <f>Pressure!I632</f>
        <v>1.1621860174682886E-4</v>
      </c>
      <c r="E632" s="40">
        <f>Pressure!H632</f>
        <v>116.21860174682885</v>
      </c>
      <c r="F632" s="10">
        <f t="shared" si="78"/>
        <v>4.5</v>
      </c>
      <c r="G632" s="4">
        <f t="shared" si="77"/>
        <v>201975.76058118526</v>
      </c>
      <c r="H632" s="42">
        <f t="shared" si="79"/>
        <v>7.6567899849320487</v>
      </c>
      <c r="I632" s="10">
        <f t="shared" si="80"/>
        <v>1.1901900358459194</v>
      </c>
      <c r="J632" s="4">
        <f t="shared" si="81"/>
        <v>659.25251240189505</v>
      </c>
      <c r="K632" s="4">
        <f t="shared" si="75"/>
        <v>148.20658072970977</v>
      </c>
      <c r="L632" s="42">
        <f>Pressure!Q632</f>
        <v>0.97207869716592177</v>
      </c>
      <c r="M632" s="10">
        <f t="shared" si="76"/>
        <v>1.046872255296573</v>
      </c>
      <c r="N632" s="10">
        <f t="shared" si="82"/>
        <v>2.5992897854448858</v>
      </c>
    </row>
    <row r="633" spans="3:14">
      <c r="C633" s="4">
        <f>Pressure!AB633*1000000</f>
        <v>4763643.8618482398</v>
      </c>
      <c r="D633" s="78">
        <f>Pressure!I633</f>
        <v>1.1621860174682886E-4</v>
      </c>
      <c r="E633" s="40">
        <f>Pressure!H633</f>
        <v>116.21860174682885</v>
      </c>
      <c r="F633" s="10">
        <f t="shared" si="78"/>
        <v>4.5</v>
      </c>
      <c r="G633" s="4">
        <f t="shared" si="77"/>
        <v>201873.2152919299</v>
      </c>
      <c r="H633" s="42">
        <f t="shared" si="79"/>
        <v>7.6537575555897268</v>
      </c>
      <c r="I633" s="10">
        <f t="shared" si="80"/>
        <v>1.1901415950729726</v>
      </c>
      <c r="J633" s="4">
        <f t="shared" si="81"/>
        <v>658.89098475896458</v>
      </c>
      <c r="K633" s="4">
        <f t="shared" si="75"/>
        <v>148.12530568746112</v>
      </c>
      <c r="L633" s="42">
        <f>Pressure!Q633</f>
        <v>0.97366648846964265</v>
      </c>
      <c r="M633" s="10">
        <f t="shared" si="76"/>
        <v>1.0464683909241252</v>
      </c>
      <c r="N633" s="10">
        <f t="shared" si="82"/>
        <v>2.5992897854448858</v>
      </c>
    </row>
    <row r="634" spans="3:14">
      <c r="C634" s="4">
        <f>Pressure!AB634*1000000</f>
        <v>4761210.8212572103</v>
      </c>
      <c r="D634" s="78">
        <f>Pressure!I634</f>
        <v>1.1621860174682886E-4</v>
      </c>
      <c r="E634" s="40">
        <f>Pressure!H634</f>
        <v>116.21860174682885</v>
      </c>
      <c r="F634" s="10">
        <f t="shared" si="78"/>
        <v>4.5</v>
      </c>
      <c r="G634" s="4">
        <f t="shared" si="77"/>
        <v>201770.10814511302</v>
      </c>
      <c r="H634" s="42">
        <f t="shared" si="79"/>
        <v>7.6507082354447071</v>
      </c>
      <c r="I634" s="10">
        <f t="shared" si="80"/>
        <v>1.1900928392440411</v>
      </c>
      <c r="J634" s="4">
        <f t="shared" si="81"/>
        <v>658.527476264048</v>
      </c>
      <c r="K634" s="4">
        <f t="shared" si="75"/>
        <v>148.04358532980712</v>
      </c>
      <c r="L634" s="42">
        <f>Pressure!Q634</f>
        <v>0.97525453701781384</v>
      </c>
      <c r="M634" s="10">
        <f t="shared" si="76"/>
        <v>1.0460622371807553</v>
      </c>
      <c r="N634" s="10">
        <f t="shared" si="82"/>
        <v>2.5992897854448858</v>
      </c>
    </row>
    <row r="635" spans="3:14">
      <c r="C635" s="4">
        <f>Pressure!AB635*1000000</f>
        <v>4758764.5280204304</v>
      </c>
      <c r="D635" s="78">
        <f>Pressure!I635</f>
        <v>1.1621860174682886E-4</v>
      </c>
      <c r="E635" s="40">
        <f>Pressure!H635</f>
        <v>116.21860174682885</v>
      </c>
      <c r="F635" s="10">
        <f t="shared" si="78"/>
        <v>4.5</v>
      </c>
      <c r="G635" s="4">
        <f t="shared" si="77"/>
        <v>201666.43937902185</v>
      </c>
      <c r="H635" s="42">
        <f t="shared" si="79"/>
        <v>7.6476420268496703</v>
      </c>
      <c r="I635" s="10">
        <f t="shared" si="80"/>
        <v>1.190043767581223</v>
      </c>
      <c r="J635" s="4">
        <f t="shared" si="81"/>
        <v>658.16198775723683</v>
      </c>
      <c r="K635" s="4">
        <f t="shared" si="75"/>
        <v>147.96141984560876</v>
      </c>
      <c r="L635" s="42">
        <f>Pressure!Q635</f>
        <v>0.9768428443937418</v>
      </c>
      <c r="M635" s="10">
        <f t="shared" si="76"/>
        <v>1.0456537937558239</v>
      </c>
      <c r="N635" s="10">
        <f t="shared" si="82"/>
        <v>2.5992897854448858</v>
      </c>
    </row>
    <row r="636" spans="3:14">
      <c r="C636" s="4">
        <f>Pressure!AB636*1000000</f>
        <v>4756304.987797006</v>
      </c>
      <c r="D636" s="78">
        <f>Pressure!I636</f>
        <v>1.1621860174682886E-4</v>
      </c>
      <c r="E636" s="40">
        <f>Pressure!H636</f>
        <v>116.21860174682885</v>
      </c>
      <c r="F636" s="10">
        <f t="shared" si="78"/>
        <v>4.5</v>
      </c>
      <c r="G636" s="4">
        <f t="shared" si="77"/>
        <v>201562.20923347736</v>
      </c>
      <c r="H636" s="42">
        <f t="shared" si="79"/>
        <v>7.6445589321747134</v>
      </c>
      <c r="I636" s="10">
        <f t="shared" si="80"/>
        <v>1.1899943793006986</v>
      </c>
      <c r="J636" s="4">
        <f t="shared" si="81"/>
        <v>657.79452008402995</v>
      </c>
      <c r="K636" s="4">
        <f t="shared" si="75"/>
        <v>147.87880942494266</v>
      </c>
      <c r="L636" s="42">
        <f>Pressure!Q636</f>
        <v>0.9784314121831923</v>
      </c>
      <c r="M636" s="10">
        <f t="shared" si="76"/>
        <v>1.0452430603371938</v>
      </c>
      <c r="N636" s="10">
        <f t="shared" si="82"/>
        <v>2.5992897854448858</v>
      </c>
    </row>
    <row r="637" spans="3:14">
      <c r="C637" s="4">
        <f>Pressure!AB637*1000000</f>
        <v>4753832.20628257</v>
      </c>
      <c r="D637" s="78">
        <f>Pressure!I637</f>
        <v>1.1621860174682886E-4</v>
      </c>
      <c r="E637" s="40">
        <f>Pressure!H637</f>
        <v>116.21860174682885</v>
      </c>
      <c r="F637" s="10">
        <f t="shared" si="78"/>
        <v>4.5</v>
      </c>
      <c r="G637" s="4">
        <f t="shared" si="77"/>
        <v>201457.41794984855</v>
      </c>
      <c r="H637" s="42">
        <f t="shared" si="79"/>
        <v>7.6414589538077093</v>
      </c>
      <c r="I637" s="10">
        <f t="shared" si="80"/>
        <v>1.1899446736127055</v>
      </c>
      <c r="J637" s="4">
        <f t="shared" si="81"/>
        <v>657.42507409538325</v>
      </c>
      <c r="K637" s="4">
        <f t="shared" si="75"/>
        <v>147.79575425911227</v>
      </c>
      <c r="L637" s="42">
        <f>Pressure!Q637</f>
        <v>0.98002024197440718</v>
      </c>
      <c r="M637" s="10">
        <f t="shared" si="76"/>
        <v>1.0448300366109016</v>
      </c>
      <c r="N637" s="10">
        <f t="shared" si="82"/>
        <v>2.5992897854448858</v>
      </c>
    </row>
    <row r="638" spans="3:14">
      <c r="C638" s="4">
        <f>Pressure!AB638*1000000</f>
        <v>4751346.1892090384</v>
      </c>
      <c r="D638" s="78">
        <f>Pressure!I638</f>
        <v>1.1621860174682886E-4</v>
      </c>
      <c r="E638" s="40">
        <f>Pressure!H638</f>
        <v>116.21860174682885</v>
      </c>
      <c r="F638" s="10">
        <f t="shared" si="78"/>
        <v>4.5</v>
      </c>
      <c r="G638" s="4">
        <f t="shared" si="77"/>
        <v>201352.06577104193</v>
      </c>
      <c r="H638" s="42">
        <f t="shared" si="79"/>
        <v>7.6383420941540212</v>
      </c>
      <c r="I638" s="10">
        <f t="shared" si="80"/>
        <v>1.1898946497215028</v>
      </c>
      <c r="J638" s="4">
        <f t="shared" si="81"/>
        <v>657.05365064767432</v>
      </c>
      <c r="K638" s="4">
        <f t="shared" si="75"/>
        <v>147.71225454063989</v>
      </c>
      <c r="L638" s="42">
        <f>Pressure!Q638</f>
        <v>0.98160933535812223</v>
      </c>
      <c r="M638" s="10">
        <f t="shared" si="76"/>
        <v>1.0444147222616917</v>
      </c>
      <c r="N638" s="10">
        <f t="shared" si="82"/>
        <v>2.5992897854448858</v>
      </c>
    </row>
    <row r="639" spans="3:14">
      <c r="C639" s="4">
        <f>Pressure!AB639*1000000</f>
        <v>4748846.9423449114</v>
      </c>
      <c r="D639" s="78">
        <f>Pressure!I639</f>
        <v>1.1621860174682886E-4</v>
      </c>
      <c r="E639" s="40">
        <f>Pressure!H639</f>
        <v>116.21860174682885</v>
      </c>
      <c r="F639" s="10">
        <f t="shared" si="78"/>
        <v>4.5</v>
      </c>
      <c r="G639" s="4">
        <f t="shared" si="77"/>
        <v>201246.15294151445</v>
      </c>
      <c r="H639" s="42">
        <f t="shared" si="79"/>
        <v>7.6352083556367711</v>
      </c>
      <c r="I639" s="10">
        <f t="shared" si="80"/>
        <v>1.1898443068253439</v>
      </c>
      <c r="J639" s="4">
        <f t="shared" si="81"/>
        <v>656.68025060274556</v>
      </c>
      <c r="K639" s="4">
        <f t="shared" si="75"/>
        <v>147.62831046327628</v>
      </c>
      <c r="L639" s="42">
        <f>Pressure!Q639</f>
        <v>0.98319869392758386</v>
      </c>
      <c r="M639" s="10">
        <f t="shared" si="76"/>
        <v>1.0439971169723066</v>
      </c>
      <c r="N639" s="10">
        <f t="shared" si="82"/>
        <v>2.5992897854448858</v>
      </c>
    </row>
    <row r="640" spans="3:14">
      <c r="C640" s="4">
        <f>Pressure!AB640*1000000</f>
        <v>4746334.4714953732</v>
      </c>
      <c r="D640" s="78">
        <f>Pressure!I640</f>
        <v>1.1621860174682886E-4</v>
      </c>
      <c r="E640" s="40">
        <f>Pressure!H640</f>
        <v>116.21860174682885</v>
      </c>
      <c r="F640" s="10">
        <f t="shared" si="78"/>
        <v>4.5</v>
      </c>
      <c r="G640" s="4">
        <f t="shared" si="77"/>
        <v>201139.67970727757</v>
      </c>
      <c r="H640" s="42">
        <f t="shared" si="79"/>
        <v>7.6320577406970314</v>
      </c>
      <c r="I640" s="10">
        <f t="shared" si="80"/>
        <v>1.1897936441164478</v>
      </c>
      <c r="J640" s="4">
        <f t="shared" si="81"/>
        <v>656.30487482792091</v>
      </c>
      <c r="K640" s="4">
        <f t="shared" si="75"/>
        <v>147.54392222200462</v>
      </c>
      <c r="L640" s="42">
        <f>Pressure!Q640</f>
        <v>0.9847883192785668</v>
      </c>
      <c r="M640" s="10">
        <f t="shared" si="76"/>
        <v>1.0435772204240568</v>
      </c>
      <c r="N640" s="10">
        <f t="shared" si="82"/>
        <v>2.5992897854448858</v>
      </c>
    </row>
    <row r="641" spans="3:14">
      <c r="C641" s="4">
        <f>Pressure!AB641*1000000</f>
        <v>4743808.7825018968</v>
      </c>
      <c r="D641" s="78">
        <f>Pressure!I641</f>
        <v>1.1621860174682886E-4</v>
      </c>
      <c r="E641" s="40">
        <f>Pressure!H641</f>
        <v>116.21860174682885</v>
      </c>
      <c r="F641" s="10">
        <f t="shared" si="78"/>
        <v>4.5</v>
      </c>
      <c r="G641" s="4">
        <f t="shared" si="77"/>
        <v>201032.6463158807</v>
      </c>
      <c r="H641" s="42">
        <f t="shared" si="79"/>
        <v>7.6288902517932327</v>
      </c>
      <c r="I641" s="10">
        <f t="shared" si="80"/>
        <v>1.1897426607809571</v>
      </c>
      <c r="J641" s="4">
        <f t="shared" si="81"/>
        <v>655.92752419594603</v>
      </c>
      <c r="K641" s="4">
        <f t="shared" si="75"/>
        <v>147.45909001302687</v>
      </c>
      <c r="L641" s="42">
        <f>Pressure!Q641</f>
        <v>0.98637821300939177</v>
      </c>
      <c r="M641" s="10">
        <f t="shared" si="76"/>
        <v>1.0431550322967249</v>
      </c>
      <c r="N641" s="10">
        <f t="shared" si="82"/>
        <v>2.5992897854448858</v>
      </c>
    </row>
    <row r="642" spans="3:14">
      <c r="C642" s="4">
        <f>Pressure!AB642*1000000</f>
        <v>4741269.8812428825</v>
      </c>
      <c r="D642" s="78">
        <f>Pressure!I642</f>
        <v>1.1621860174682886E-4</v>
      </c>
      <c r="E642" s="40">
        <f>Pressure!H642</f>
        <v>116.21860174682885</v>
      </c>
      <c r="F642" s="10">
        <f t="shared" si="78"/>
        <v>4.5</v>
      </c>
      <c r="G642" s="4">
        <f t="shared" si="77"/>
        <v>200925.05301643806</v>
      </c>
      <c r="H642" s="42">
        <f t="shared" si="79"/>
        <v>7.6257058914019478</v>
      </c>
      <c r="I642" s="10">
        <f t="shared" si="80"/>
        <v>1.1896913559989188</v>
      </c>
      <c r="J642" s="4">
        <f t="shared" si="81"/>
        <v>655.54819958508313</v>
      </c>
      <c r="K642" s="4">
        <f t="shared" si="75"/>
        <v>147.37381403378515</v>
      </c>
      <c r="L642" s="42">
        <f>Pressure!Q642</f>
        <v>0.98796837672094251</v>
      </c>
      <c r="M642" s="10">
        <f t="shared" si="76"/>
        <v>1.0427305522681676</v>
      </c>
      <c r="N642" s="10">
        <f t="shared" si="82"/>
        <v>2.5992897854448858</v>
      </c>
    </row>
    <row r="643" spans="3:14">
      <c r="C643" s="4">
        <f>Pressure!AB643*1000000</f>
        <v>4738717.7736333394</v>
      </c>
      <c r="D643" s="78">
        <f>Pressure!I643</f>
        <v>1.1621860174682886E-4</v>
      </c>
      <c r="E643" s="40">
        <f>Pressure!H643</f>
        <v>116.21860174682885</v>
      </c>
      <c r="F643" s="10">
        <f t="shared" si="78"/>
        <v>4.5</v>
      </c>
      <c r="G643" s="4">
        <f t="shared" si="77"/>
        <v>200816.90005961532</v>
      </c>
      <c r="H643" s="42">
        <f t="shared" si="79"/>
        <v>7.6225046620174757</v>
      </c>
      <c r="I643" s="10">
        <f t="shared" si="80"/>
        <v>1.1896397289442444</v>
      </c>
      <c r="J643" s="4">
        <f t="shared" si="81"/>
        <v>655.16690187906431</v>
      </c>
      <c r="K643" s="4">
        <f t="shared" si="75"/>
        <v>147.28809448295138</v>
      </c>
      <c r="L643" s="42">
        <f>Pressure!Q643</f>
        <v>0.98955881201668394</v>
      </c>
      <c r="M643" s="10">
        <f t="shared" si="76"/>
        <v>1.0423037800149466</v>
      </c>
      <c r="N643" s="10">
        <f t="shared" si="82"/>
        <v>2.5992897854448858</v>
      </c>
    </row>
    <row r="644" spans="3:14">
      <c r="C644" s="4">
        <f>Pressure!AB644*1000000</f>
        <v>4736152.4656251073</v>
      </c>
      <c r="D644" s="78">
        <f>Pressure!I644</f>
        <v>1.1621860174682886E-4</v>
      </c>
      <c r="E644" s="40">
        <f>Pressure!H644</f>
        <v>116.21860174682885</v>
      </c>
      <c r="F644" s="10">
        <f t="shared" si="78"/>
        <v>4.5</v>
      </c>
      <c r="G644" s="4">
        <f t="shared" si="77"/>
        <v>200708.1876976389</v>
      </c>
      <c r="H644" s="42">
        <f t="shared" si="79"/>
        <v>7.6192865661520814</v>
      </c>
      <c r="I644" s="10">
        <f t="shared" si="80"/>
        <v>1.1895877787846811</v>
      </c>
      <c r="J644" s="4">
        <f t="shared" si="81"/>
        <v>654.78363196712451</v>
      </c>
      <c r="K644" s="4">
        <f t="shared" si="75"/>
        <v>147.20193156043445</v>
      </c>
      <c r="L644" s="42">
        <f>Pressure!Q644</f>
        <v>0.99114952050267946</v>
      </c>
      <c r="M644" s="10">
        <f t="shared" si="76"/>
        <v>1.0418747152117456</v>
      </c>
      <c r="N644" s="10">
        <f t="shared" si="82"/>
        <v>2.5992897854448858</v>
      </c>
    </row>
    <row r="645" spans="3:14">
      <c r="C645" s="4">
        <f>Pressure!AB645*1000000</f>
        <v>4733573.9632067978</v>
      </c>
      <c r="D645" s="78">
        <f>Pressure!I645</f>
        <v>1.1621860174682886E-4</v>
      </c>
      <c r="E645" s="40">
        <f>Pressure!H645</f>
        <v>116.21860174682885</v>
      </c>
      <c r="F645" s="10">
        <f t="shared" si="78"/>
        <v>4.5</v>
      </c>
      <c r="G645" s="4">
        <f t="shared" si="77"/>
        <v>200598.9161842936</v>
      </c>
      <c r="H645" s="42">
        <f t="shared" si="79"/>
        <v>7.6160516063358994</v>
      </c>
      <c r="I645" s="10">
        <f t="shared" si="80"/>
        <v>1.1895355046817768</v>
      </c>
      <c r="J645" s="4">
        <f t="shared" si="81"/>
        <v>654.39839074399242</v>
      </c>
      <c r="K645" s="4">
        <f t="shared" si="75"/>
        <v>147.11532546737837</v>
      </c>
      <c r="L645" s="42">
        <f>Pressure!Q645</f>
        <v>0.9927405037876087</v>
      </c>
      <c r="M645" s="10">
        <f t="shared" si="76"/>
        <v>1.041443357531618</v>
      </c>
      <c r="N645" s="10">
        <f t="shared" si="82"/>
        <v>2.5992897854448858</v>
      </c>
    </row>
    <row r="646" spans="3:14">
      <c r="C646" s="4">
        <f>Pressure!AB646*1000000</f>
        <v>4730982.2724039499</v>
      </c>
      <c r="D646" s="78">
        <f>Pressure!I646</f>
        <v>1.1621860174682886E-4</v>
      </c>
      <c r="E646" s="40">
        <f>Pressure!H646</f>
        <v>116.21860174682885</v>
      </c>
      <c r="F646" s="10">
        <f t="shared" si="78"/>
        <v>4.5</v>
      </c>
      <c r="G646" s="4">
        <f t="shared" si="77"/>
        <v>200489.08577492912</v>
      </c>
      <c r="H646" s="42">
        <f t="shared" si="79"/>
        <v>7.6127997851170734</v>
      </c>
      <c r="I646" s="10">
        <f t="shared" si="80"/>
        <v>1.1894829057908491</v>
      </c>
      <c r="J646" s="4">
        <f t="shared" si="81"/>
        <v>654.01117910991366</v>
      </c>
      <c r="K646" s="4">
        <f t="shared" si="75"/>
        <v>147.02827640616735</v>
      </c>
      <c r="L646" s="42">
        <f>Pressure!Q646</f>
        <v>0.99433176348278551</v>
      </c>
      <c r="M646" s="10">
        <f t="shared" si="76"/>
        <v>1.0410097066460782</v>
      </c>
      <c r="N646" s="10">
        <f t="shared" si="82"/>
        <v>2.5992897854448858</v>
      </c>
    </row>
    <row r="647" spans="3:14">
      <c r="C647" s="4">
        <f>Pressure!AB647*1000000</f>
        <v>4728377.3992789984</v>
      </c>
      <c r="D647" s="78">
        <f>Pressure!I647</f>
        <v>1.1621860174682886E-4</v>
      </c>
      <c r="E647" s="40">
        <f>Pressure!H647</f>
        <v>116.21860174682885</v>
      </c>
      <c r="F647" s="10">
        <f t="shared" si="78"/>
        <v>4.5</v>
      </c>
      <c r="G647" s="4">
        <f t="shared" si="77"/>
        <v>200378.69672645867</v>
      </c>
      <c r="H647" s="42">
        <f t="shared" si="79"/>
        <v>7.6095311050617216</v>
      </c>
      <c r="I647" s="10">
        <f t="shared" si="80"/>
        <v>1.1894299812609506</v>
      </c>
      <c r="J647" s="4">
        <f t="shared" si="81"/>
        <v>653.62199797064682</v>
      </c>
      <c r="K647" s="4">
        <f t="shared" si="75"/>
        <v>146.94078458042509</v>
      </c>
      <c r="L647" s="42">
        <f>Pressure!Q647</f>
        <v>0.99592330120217598</v>
      </c>
      <c r="M647" s="10">
        <f t="shared" si="76"/>
        <v>1.0405737622250535</v>
      </c>
      <c r="N647" s="10">
        <f t="shared" si="82"/>
        <v>2.5992897854448858</v>
      </c>
    </row>
    <row r="648" spans="3:14">
      <c r="C648" s="4">
        <f>Pressure!AB648*1000000</f>
        <v>4725759.3499314729</v>
      </c>
      <c r="D648" s="78">
        <f>Pressure!I648</f>
        <v>1.1621860174682886E-4</v>
      </c>
      <c r="E648" s="40">
        <f>Pressure!H648</f>
        <v>116.21860174682885</v>
      </c>
      <c r="F648" s="10">
        <f t="shared" si="78"/>
        <v>4.5</v>
      </c>
      <c r="G648" s="4">
        <f t="shared" si="77"/>
        <v>200267.74929736753</v>
      </c>
      <c r="H648" s="42">
        <f t="shared" si="79"/>
        <v>7.606245568754133</v>
      </c>
      <c r="I648" s="10">
        <f t="shared" si="80"/>
        <v>1.1893767302348373</v>
      </c>
      <c r="J648" s="4">
        <f t="shared" si="81"/>
        <v>653.23084823749184</v>
      </c>
      <c r="K648" s="4">
        <f t="shared" si="75"/>
        <v>146.85285019502086</v>
      </c>
      <c r="L648" s="42">
        <f>Pressure!Q648</f>
        <v>0.99751511856241593</v>
      </c>
      <c r="M648" s="10">
        <f t="shared" si="76"/>
        <v>1.0401355239365486</v>
      </c>
      <c r="N648" s="10">
        <f t="shared" si="82"/>
        <v>2.5992897854448858</v>
      </c>
    </row>
    <row r="649" spans="3:14">
      <c r="C649" s="4">
        <f>Pressure!AB649*1000000</f>
        <v>4723128.1304980041</v>
      </c>
      <c r="D649" s="78">
        <f>Pressure!I649</f>
        <v>1.1621860174682886E-4</v>
      </c>
      <c r="E649" s="40">
        <f>Pressure!H649</f>
        <v>116.21860174682885</v>
      </c>
      <c r="F649" s="10">
        <f t="shared" si="78"/>
        <v>4.5</v>
      </c>
      <c r="G649" s="4">
        <f t="shared" si="77"/>
        <v>200156.24374771316</v>
      </c>
      <c r="H649" s="42">
        <f t="shared" si="79"/>
        <v>7.6029431787967434</v>
      </c>
      <c r="I649" s="10">
        <f t="shared" si="80"/>
        <v>1.1893231518489351</v>
      </c>
      <c r="J649" s="4">
        <f t="shared" si="81"/>
        <v>652.83773082729249</v>
      </c>
      <c r="K649" s="4">
        <f t="shared" si="75"/>
        <v>146.76447345607042</v>
      </c>
      <c r="L649" s="42">
        <f>Pressure!Q649</f>
        <v>0.99910721718282924</v>
      </c>
      <c r="M649" s="10">
        <f t="shared" si="76"/>
        <v>1.039694991447113</v>
      </c>
      <c r="N649" s="10">
        <f t="shared" si="82"/>
        <v>2.5992897854448858</v>
      </c>
    </row>
    <row r="650" spans="3:14">
      <c r="C650" s="4">
        <f>Pressure!AB650*1000000</f>
        <v>4720483.747152172</v>
      </c>
      <c r="D650" s="78">
        <f>Pressure!I650</f>
        <v>1.1621860174682886E-4</v>
      </c>
      <c r="E650" s="40">
        <f>Pressure!H650</f>
        <v>116.21860174682885</v>
      </c>
      <c r="F650" s="10">
        <f t="shared" si="78"/>
        <v>4.5</v>
      </c>
      <c r="G650" s="4">
        <f t="shared" si="77"/>
        <v>200044.18033911896</v>
      </c>
      <c r="H650" s="42">
        <f t="shared" si="79"/>
        <v>7.5996239378099206</v>
      </c>
      <c r="I650" s="10">
        <f t="shared" si="80"/>
        <v>1.1892692452333005</v>
      </c>
      <c r="J650" s="4">
        <f t="shared" si="81"/>
        <v>652.44264666241259</v>
      </c>
      <c r="K650" s="4">
        <f t="shared" si="75"/>
        <v>146.67565457093039</v>
      </c>
      <c r="L650" s="42">
        <f>Pressure!Q650</f>
        <v>1.0006995986854461</v>
      </c>
      <c r="M650" s="10">
        <f t="shared" si="76"/>
        <v>1.0392521644216852</v>
      </c>
      <c r="N650" s="10">
        <f t="shared" si="82"/>
        <v>2.5992897854448858</v>
      </c>
    </row>
    <row r="651" spans="3:14">
      <c r="C651" s="4">
        <f>Pressure!AB651*1000000</f>
        <v>4717826.2061048998</v>
      </c>
      <c r="D651" s="78">
        <f>Pressure!I651</f>
        <v>1.1621860174682886E-4</v>
      </c>
      <c r="E651" s="40">
        <f>Pressure!H651</f>
        <v>116.21860174682885</v>
      </c>
      <c r="F651" s="10">
        <f t="shared" si="78"/>
        <v>4.5</v>
      </c>
      <c r="G651" s="4">
        <f t="shared" si="77"/>
        <v>199931.5593347908</v>
      </c>
      <c r="H651" s="42">
        <f t="shared" si="79"/>
        <v>7.5962878484324321</v>
      </c>
      <c r="I651" s="10">
        <f t="shared" si="80"/>
        <v>1.189215009511593</v>
      </c>
      <c r="J651" s="4">
        <f t="shared" si="81"/>
        <v>652.04559667079525</v>
      </c>
      <c r="K651" s="4">
        <f t="shared" si="75"/>
        <v>146.58639374821169</v>
      </c>
      <c r="L651" s="42">
        <f>Pressure!Q651</f>
        <v>1.002292264695021</v>
      </c>
      <c r="M651" s="10">
        <f t="shared" si="76"/>
        <v>1.0388070425234104</v>
      </c>
      <c r="N651" s="10">
        <f t="shared" si="82"/>
        <v>2.5992897854448858</v>
      </c>
    </row>
    <row r="652" spans="3:14">
      <c r="C652" s="4">
        <f>Pressure!AB652*1000000</f>
        <v>4715155.5136042954</v>
      </c>
      <c r="D652" s="78">
        <f>Pressure!I652</f>
        <v>1.1621860174682886E-4</v>
      </c>
      <c r="E652" s="40">
        <f>Pressure!H652</f>
        <v>116.21860174682885</v>
      </c>
      <c r="F652" s="10">
        <f t="shared" si="78"/>
        <v>4.5</v>
      </c>
      <c r="G652" s="4">
        <f t="shared" si="77"/>
        <v>199818.38099951032</v>
      </c>
      <c r="H652" s="42">
        <f t="shared" si="79"/>
        <v>7.5929349133212023</v>
      </c>
      <c r="I652" s="10">
        <f t="shared" si="80"/>
        <v>1.1891604438010364</v>
      </c>
      <c r="J652" s="4">
        <f t="shared" si="81"/>
        <v>651.64658178593936</v>
      </c>
      <c r="K652" s="4">
        <f t="shared" si="75"/>
        <v>146.49669119777423</v>
      </c>
      <c r="L652" s="42">
        <f>Pressure!Q652</f>
        <v>1.0038852168390509</v>
      </c>
      <c r="M652" s="10">
        <f t="shared" si="76"/>
        <v>1.0383596254138201</v>
      </c>
      <c r="N652" s="10">
        <f t="shared" si="82"/>
        <v>2.5992897854448858</v>
      </c>
    </row>
    <row r="653" spans="3:14">
      <c r="C653" s="4">
        <f>Pressure!AB653*1000000</f>
        <v>4712471.6759357648</v>
      </c>
      <c r="D653" s="78">
        <f>Pressure!I653</f>
        <v>1.1621860174682886E-4</v>
      </c>
      <c r="E653" s="40">
        <f>Pressure!H653</f>
        <v>116.21860174682885</v>
      </c>
      <c r="F653" s="10">
        <f t="shared" si="78"/>
        <v>4.5</v>
      </c>
      <c r="G653" s="4">
        <f t="shared" si="77"/>
        <v>199704.64559963983</v>
      </c>
      <c r="H653" s="42">
        <f t="shared" si="79"/>
        <v>7.5895651351514299</v>
      </c>
      <c r="I653" s="10">
        <f t="shared" si="80"/>
        <v>1.1891055472123842</v>
      </c>
      <c r="J653" s="4">
        <f t="shared" si="81"/>
        <v>651.24560294691582</v>
      </c>
      <c r="K653" s="4">
        <f t="shared" si="75"/>
        <v>146.40654713073059</v>
      </c>
      <c r="L653" s="42">
        <f>Pressure!Q653</f>
        <v>1.0054784567477937</v>
      </c>
      <c r="M653" s="10">
        <f t="shared" si="76"/>
        <v>1.0379099127527585</v>
      </c>
      <c r="N653" s="10">
        <f t="shared" si="82"/>
        <v>2.5992897854448858</v>
      </c>
    </row>
    <row r="654" spans="3:14">
      <c r="C654" s="4">
        <f>Pressure!AB654*1000000</f>
        <v>4709774.6994221928</v>
      </c>
      <c r="D654" s="78">
        <f>Pressure!I654</f>
        <v>1.1621860174682886E-4</v>
      </c>
      <c r="E654" s="40">
        <f>Pressure!H654</f>
        <v>116.21860174682885</v>
      </c>
      <c r="F654" s="10">
        <f t="shared" si="78"/>
        <v>4.5</v>
      </c>
      <c r="G654" s="4">
        <f t="shared" si="77"/>
        <v>199590.35340312991</v>
      </c>
      <c r="H654" s="42">
        <f t="shared" si="79"/>
        <v>7.5861785166167799</v>
      </c>
      <c r="I654" s="10">
        <f t="shared" si="80"/>
        <v>1.1890503188498873</v>
      </c>
      <c r="J654" s="4">
        <f t="shared" si="81"/>
        <v>650.84266109839575</v>
      </c>
      <c r="K654" s="4">
        <f t="shared" si="75"/>
        <v>146.31596175945231</v>
      </c>
      <c r="L654" s="42">
        <f>Pressure!Q654</f>
        <v>1.0070719860542865</v>
      </c>
      <c r="M654" s="10">
        <f t="shared" si="76"/>
        <v>1.0374579041982783</v>
      </c>
      <c r="N654" s="10">
        <f t="shared" si="82"/>
        <v>2.5992897854448858</v>
      </c>
    </row>
    <row r="655" spans="3:14">
      <c r="C655" s="4">
        <f>Pressure!AB655*1000000</f>
        <v>4707064.5904237414</v>
      </c>
      <c r="D655" s="78">
        <f>Pressure!I655</f>
        <v>1.1621860174682886E-4</v>
      </c>
      <c r="E655" s="40">
        <f>Pressure!H655</f>
        <v>116.21860174682885</v>
      </c>
      <c r="F655" s="10">
        <f t="shared" si="78"/>
        <v>4.5</v>
      </c>
      <c r="G655" s="4">
        <f t="shared" si="77"/>
        <v>199475.50467951086</v>
      </c>
      <c r="H655" s="42">
        <f t="shared" si="79"/>
        <v>7.5827750604291024</v>
      </c>
      <c r="I655" s="10">
        <f t="shared" si="80"/>
        <v>1.1889947578112532</v>
      </c>
      <c r="J655" s="4">
        <f t="shared" si="81"/>
        <v>650.43775719061932</v>
      </c>
      <c r="K655" s="4">
        <f t="shared" ref="K655:K718" si="83">J655/4.4482</f>
        <v>146.22493529756292</v>
      </c>
      <c r="L655" s="42">
        <f>Pressure!Q655</f>
        <v>1.0086658063943648</v>
      </c>
      <c r="M655" s="10">
        <f t="shared" ref="M655:M718" si="84">(J655+J654)/2*(L655-L654)</f>
        <v>1.0370035994072937</v>
      </c>
      <c r="N655" s="10">
        <f t="shared" si="82"/>
        <v>2.5992897854448858</v>
      </c>
    </row>
    <row r="656" spans="3:14">
      <c r="C656" s="4">
        <f>Pressure!AB656*1000000</f>
        <v>4704341.3553381767</v>
      </c>
      <c r="D656" s="78">
        <f>Pressure!I656</f>
        <v>1.1621860174682886E-4</v>
      </c>
      <c r="E656" s="40">
        <f>Pressure!H656</f>
        <v>116.21860174682885</v>
      </c>
      <c r="F656" s="10">
        <f t="shared" si="78"/>
        <v>4.5</v>
      </c>
      <c r="G656" s="4">
        <f t="shared" si="77"/>
        <v>199360.09969990657</v>
      </c>
      <c r="H656" s="42">
        <f t="shared" si="79"/>
        <v>7.5793547693188081</v>
      </c>
      <c r="I656" s="10">
        <f t="shared" si="80"/>
        <v>1.1889388631876139</v>
      </c>
      <c r="J656" s="4">
        <f t="shared" si="81"/>
        <v>650.03089217944466</v>
      </c>
      <c r="K656" s="4">
        <f t="shared" si="83"/>
        <v>146.13346795994889</v>
      </c>
      <c r="L656" s="42">
        <f>Pressure!Q656</f>
        <v>1.0102599194066797</v>
      </c>
      <c r="M656" s="10">
        <f t="shared" si="84"/>
        <v>1.0365469980342239</v>
      </c>
      <c r="N656" s="10">
        <f t="shared" si="82"/>
        <v>2.5992897854448858</v>
      </c>
    </row>
    <row r="657" spans="3:14">
      <c r="C657" s="4">
        <f>Pressure!AB657*1000000</f>
        <v>4701605.0006006546</v>
      </c>
      <c r="D657" s="78">
        <f>Pressure!I657</f>
        <v>1.1621860174682886E-4</v>
      </c>
      <c r="E657" s="40">
        <f>Pressure!H657</f>
        <v>116.21860174682885</v>
      </c>
      <c r="F657" s="10">
        <f t="shared" si="78"/>
        <v>4.5</v>
      </c>
      <c r="G657" s="4">
        <f t="shared" si="77"/>
        <v>199244.13873702541</v>
      </c>
      <c r="H657" s="42">
        <f t="shared" si="79"/>
        <v>7.5759176460345588</v>
      </c>
      <c r="I657" s="10">
        <f t="shared" si="80"/>
        <v>1.1888826340634857</v>
      </c>
      <c r="J657" s="4">
        <f t="shared" si="81"/>
        <v>649.62206702631659</v>
      </c>
      <c r="K657" s="4">
        <f t="shared" si="83"/>
        <v>146.0415599627527</v>
      </c>
      <c r="L657" s="42">
        <f>Pressure!Q657</f>
        <v>1.011854326732718</v>
      </c>
      <c r="M657" s="10">
        <f t="shared" si="84"/>
        <v>1.0360880997325286</v>
      </c>
      <c r="N657" s="10">
        <f t="shared" si="82"/>
        <v>2.5992897854448858</v>
      </c>
    </row>
    <row r="658" spans="3:14">
      <c r="C658" s="4">
        <f>Pressure!AB658*1000000</f>
        <v>4698855.5326842461</v>
      </c>
      <c r="D658" s="78">
        <f>Pressure!I658</f>
        <v>1.1621860174682886E-4</v>
      </c>
      <c r="E658" s="40">
        <f>Pressure!H658</f>
        <v>116.21860174682885</v>
      </c>
      <c r="F658" s="10">
        <f t="shared" si="78"/>
        <v>4.5</v>
      </c>
      <c r="G658" s="4">
        <f t="shared" si="77"/>
        <v>199127.62206518251</v>
      </c>
      <c r="H658" s="42">
        <f t="shared" si="79"/>
        <v>7.5724636933439147</v>
      </c>
      <c r="I658" s="10">
        <f t="shared" si="80"/>
        <v>1.1888260695167412</v>
      </c>
      <c r="J658" s="4">
        <f t="shared" si="81"/>
        <v>649.21128269834435</v>
      </c>
      <c r="K658" s="4">
        <f t="shared" si="83"/>
        <v>145.9492115233902</v>
      </c>
      <c r="L658" s="42">
        <f>Pressure!Q658</f>
        <v>1.0134490300168197</v>
      </c>
      <c r="M658" s="10">
        <f t="shared" si="84"/>
        <v>1.0356269041533754</v>
      </c>
      <c r="N658" s="10">
        <f t="shared" si="82"/>
        <v>2.5992897854448858</v>
      </c>
    </row>
    <row r="659" spans="3:14">
      <c r="C659" s="4">
        <f>Pressure!AB659*1000000</f>
        <v>4696092.9580993596</v>
      </c>
      <c r="D659" s="78">
        <f>Pressure!I659</f>
        <v>1.1621860174682886E-4</v>
      </c>
      <c r="E659" s="40">
        <f>Pressure!H659</f>
        <v>116.21860174682885</v>
      </c>
      <c r="F659" s="10">
        <f t="shared" si="78"/>
        <v>4.5</v>
      </c>
      <c r="G659" s="4">
        <f t="shared" si="77"/>
        <v>199010.54996027533</v>
      </c>
      <c r="H659" s="42">
        <f t="shared" si="79"/>
        <v>7.5689929140325525</v>
      </c>
      <c r="I659" s="10">
        <f t="shared" si="80"/>
        <v>1.1887691686185595</v>
      </c>
      <c r="J659" s="4">
        <f t="shared" si="81"/>
        <v>648.79854016821594</v>
      </c>
      <c r="K659" s="4">
        <f t="shared" si="83"/>
        <v>145.85642286053144</v>
      </c>
      <c r="L659" s="42">
        <f>Pressure!Q659</f>
        <v>1.0150440309061979</v>
      </c>
      <c r="M659" s="10">
        <f t="shared" si="84"/>
        <v>1.0351634109468626</v>
      </c>
      <c r="N659" s="10">
        <f t="shared" si="82"/>
        <v>2.5992897854448858</v>
      </c>
    </row>
    <row r="660" spans="3:14">
      <c r="C660" s="4">
        <f>Pressure!AB660*1000000</f>
        <v>4693317.2833944447</v>
      </c>
      <c r="D660" s="78">
        <f>Pressure!I660</f>
        <v>1.1621860174682886E-4</v>
      </c>
      <c r="E660" s="40">
        <f>Pressure!H660</f>
        <v>116.21860174682885</v>
      </c>
      <c r="F660" s="10">
        <f t="shared" si="78"/>
        <v>4.5</v>
      </c>
      <c r="G660" s="4">
        <f t="shared" si="77"/>
        <v>198892.92269981335</v>
      </c>
      <c r="H660" s="42">
        <f t="shared" si="79"/>
        <v>7.5655053109051238</v>
      </c>
      <c r="I660" s="10">
        <f t="shared" si="80"/>
        <v>1.1887119304334017</v>
      </c>
      <c r="J660" s="4">
        <f t="shared" si="81"/>
        <v>648.38384041430254</v>
      </c>
      <c r="K660" s="4">
        <f t="shared" si="83"/>
        <v>145.76319419412403</v>
      </c>
      <c r="L660" s="42">
        <f>Pressure!Q660</f>
        <v>1.0166393310509565</v>
      </c>
      <c r="M660" s="10">
        <f t="shared" si="84"/>
        <v>1.0346976197608087</v>
      </c>
      <c r="N660" s="10">
        <f t="shared" si="82"/>
        <v>2.5992897854448858</v>
      </c>
    </row>
    <row r="661" spans="3:14">
      <c r="C661" s="4">
        <f>Pressure!AB661*1000000</f>
        <v>4690528.5151555501</v>
      </c>
      <c r="D661" s="78">
        <f>Pressure!I661</f>
        <v>1.1621860174682886E-4</v>
      </c>
      <c r="E661" s="40">
        <f>Pressure!H661</f>
        <v>116.21860174682885</v>
      </c>
      <c r="F661" s="10">
        <f t="shared" si="78"/>
        <v>4.5</v>
      </c>
      <c r="G661" s="4">
        <f t="shared" si="77"/>
        <v>198774.74056289953</v>
      </c>
      <c r="H661" s="42">
        <f t="shared" si="79"/>
        <v>7.5620008867846877</v>
      </c>
      <c r="I661" s="10">
        <f t="shared" si="80"/>
        <v>1.1886543540189629</v>
      </c>
      <c r="J661" s="4">
        <f t="shared" si="81"/>
        <v>647.96718442059273</v>
      </c>
      <c r="K661" s="4">
        <f t="shared" si="83"/>
        <v>145.66952574537851</v>
      </c>
      <c r="L661" s="42">
        <f>Pressure!Q661</f>
        <v>1.0182349321041102</v>
      </c>
      <c r="M661" s="10">
        <f t="shared" si="84"/>
        <v>1.0342295302417224</v>
      </c>
      <c r="N661" s="10">
        <f t="shared" si="82"/>
        <v>2.5992897854448858</v>
      </c>
    </row>
    <row r="662" spans="3:14">
      <c r="C662" s="4">
        <f>Pressure!AB662*1000000</f>
        <v>4687726.6600067103</v>
      </c>
      <c r="D662" s="78">
        <f>Pressure!I662</f>
        <v>1.1621860174682886E-4</v>
      </c>
      <c r="E662" s="40">
        <f>Pressure!H662</f>
        <v>116.21860174682885</v>
      </c>
      <c r="F662" s="10">
        <f t="shared" si="78"/>
        <v>4.5</v>
      </c>
      <c r="G662" s="4">
        <f t="shared" si="77"/>
        <v>198656.00383024648</v>
      </c>
      <c r="H662" s="42">
        <f t="shared" si="79"/>
        <v>7.5584796445131204</v>
      </c>
      <c r="I662" s="10">
        <f t="shared" si="80"/>
        <v>1.1885964384261414</v>
      </c>
      <c r="J662" s="4">
        <f t="shared" si="81"/>
        <v>647.54857317675066</v>
      </c>
      <c r="K662" s="4">
        <f t="shared" si="83"/>
        <v>145.57541773678133</v>
      </c>
      <c r="L662" s="42">
        <f>Pressure!Q662</f>
        <v>1.0198308357216033</v>
      </c>
      <c r="M662" s="10">
        <f t="shared" si="84"/>
        <v>1.0337591420344354</v>
      </c>
      <c r="N662" s="10">
        <f t="shared" si="82"/>
        <v>2.5992897854448858</v>
      </c>
    </row>
    <row r="663" spans="3:14">
      <c r="C663" s="4">
        <f>Pressure!AB663*1000000</f>
        <v>4684911.7246098397</v>
      </c>
      <c r="D663" s="78">
        <f>Pressure!I663</f>
        <v>1.1621860174682886E-4</v>
      </c>
      <c r="E663" s="40">
        <f>Pressure!H663</f>
        <v>116.21860174682885</v>
      </c>
      <c r="F663" s="10">
        <f t="shared" si="78"/>
        <v>4.5</v>
      </c>
      <c r="G663" s="4">
        <f t="shared" si="77"/>
        <v>198536.71278417218</v>
      </c>
      <c r="H663" s="42">
        <f t="shared" si="79"/>
        <v>7.5549415869509904</v>
      </c>
      <c r="I663" s="10">
        <f t="shared" si="80"/>
        <v>1.1885381826989962</v>
      </c>
      <c r="J663" s="4">
        <f t="shared" si="81"/>
        <v>647.12800767810006</v>
      </c>
      <c r="K663" s="4">
        <f t="shared" si="83"/>
        <v>145.48087039209119</v>
      </c>
      <c r="L663" s="42">
        <f>Pressure!Q663</f>
        <v>1.0214270435623281</v>
      </c>
      <c r="M663" s="10">
        <f t="shared" si="84"/>
        <v>1.0332864547816336</v>
      </c>
      <c r="N663" s="10">
        <f t="shared" si="82"/>
        <v>2.5992897854448858</v>
      </c>
    </row>
    <row r="664" spans="3:14">
      <c r="C664" s="4">
        <f>Pressure!AB664*1000000</f>
        <v>4682083.7156648897</v>
      </c>
      <c r="D664" s="78">
        <f>Pressure!I664</f>
        <v>1.1621860174682886E-4</v>
      </c>
      <c r="E664" s="40">
        <f>Pressure!H664</f>
        <v>116.21860174682885</v>
      </c>
      <c r="F664" s="10">
        <f t="shared" si="78"/>
        <v>4.5</v>
      </c>
      <c r="G664" s="4">
        <f t="shared" si="77"/>
        <v>198416.86770860647</v>
      </c>
      <c r="H664" s="42">
        <f t="shared" si="79"/>
        <v>7.5513867169776985</v>
      </c>
      <c r="I664" s="10">
        <f t="shared" si="80"/>
        <v>1.1884795858747108</v>
      </c>
      <c r="J664" s="4">
        <f t="shared" si="81"/>
        <v>646.70548892564693</v>
      </c>
      <c r="K664" s="4">
        <f t="shared" si="83"/>
        <v>145.38588393634436</v>
      </c>
      <c r="L664" s="42">
        <f>Pressure!Q664</f>
        <v>1.023023557288145</v>
      </c>
      <c r="M664" s="10">
        <f t="shared" si="84"/>
        <v>1.032811468124796</v>
      </c>
      <c r="N664" s="10">
        <f t="shared" si="82"/>
        <v>2.5992897854448858</v>
      </c>
    </row>
    <row r="665" spans="3:14">
      <c r="C665" s="4">
        <f>Pressure!AB665*1000000</f>
        <v>4679242.6399097936</v>
      </c>
      <c r="D665" s="78">
        <f>Pressure!I665</f>
        <v>1.1621860174682886E-4</v>
      </c>
      <c r="E665" s="40">
        <f>Pressure!H665</f>
        <v>116.21860174682885</v>
      </c>
      <c r="F665" s="10">
        <f t="shared" si="78"/>
        <v>4.5</v>
      </c>
      <c r="G665" s="4">
        <f t="shared" si="77"/>
        <v>198296.46888908878</v>
      </c>
      <c r="H665" s="42">
        <f t="shared" si="79"/>
        <v>7.5478150374913717</v>
      </c>
      <c r="I665" s="10">
        <f t="shared" si="80"/>
        <v>1.1884206469835517</v>
      </c>
      <c r="J665" s="4">
        <f t="shared" si="81"/>
        <v>646.28101792607288</v>
      </c>
      <c r="K665" s="4">
        <f t="shared" si="83"/>
        <v>145.2904585958529</v>
      </c>
      <c r="L665" s="42">
        <f>Pressure!Q665</f>
        <v>1.0246203785639016</v>
      </c>
      <c r="M665" s="10">
        <f t="shared" si="84"/>
        <v>1.032334181703559</v>
      </c>
      <c r="N665" s="10">
        <f t="shared" si="82"/>
        <v>2.5992897854448858</v>
      </c>
    </row>
    <row r="666" spans="3:14">
      <c r="C666" s="4">
        <f>Pressure!AB666*1000000</f>
        <v>4676388.5041207308</v>
      </c>
      <c r="D666" s="78">
        <f>Pressure!I666</f>
        <v>1.1621860174682886E-4</v>
      </c>
      <c r="E666" s="40">
        <f>Pressure!H666</f>
        <v>116.21860174682885</v>
      </c>
      <c r="F666" s="10">
        <f t="shared" si="78"/>
        <v>4.5</v>
      </c>
      <c r="G666" s="4">
        <f t="shared" si="77"/>
        <v>198175.51661277938</v>
      </c>
      <c r="H666" s="42">
        <f t="shared" si="79"/>
        <v>7.5442265514091806</v>
      </c>
      <c r="I666" s="10">
        <f t="shared" si="80"/>
        <v>1.1883613650488323</v>
      </c>
      <c r="J666" s="4">
        <f t="shared" si="81"/>
        <v>645.85459569177283</v>
      </c>
      <c r="K666" s="4">
        <f t="shared" si="83"/>
        <v>145.1945945982134</v>
      </c>
      <c r="L666" s="42">
        <f>Pressure!Q666</f>
        <v>1.0262175090574519</v>
      </c>
      <c r="M666" s="10">
        <f t="shared" si="84"/>
        <v>1.0318545951556679</v>
      </c>
      <c r="N666" s="10">
        <f t="shared" si="82"/>
        <v>2.5992897854448858</v>
      </c>
    </row>
    <row r="667" spans="3:14">
      <c r="C667" s="4">
        <f>Pressure!AB667*1000000</f>
        <v>4673521.3151120702</v>
      </c>
      <c r="D667" s="78">
        <f>Pressure!I667</f>
        <v>1.1621860174682886E-4</v>
      </c>
      <c r="E667" s="40">
        <f>Pressure!H667</f>
        <v>116.21860174682885</v>
      </c>
      <c r="F667" s="10">
        <f t="shared" si="78"/>
        <v>4.5</v>
      </c>
      <c r="G667" s="4">
        <f t="shared" si="77"/>
        <v>198054.01116845687</v>
      </c>
      <c r="H667" s="42">
        <f t="shared" si="79"/>
        <v>7.5406212616672175</v>
      </c>
      <c r="I667" s="10">
        <f t="shared" si="80"/>
        <v>1.1883017390868718</v>
      </c>
      <c r="J667" s="4">
        <f t="shared" si="81"/>
        <v>645.42622324084755</v>
      </c>
      <c r="K667" s="4">
        <f t="shared" si="83"/>
        <v>145.09829217230509</v>
      </c>
      <c r="L667" s="42">
        <f>Pressure!Q667</f>
        <v>1.0278149504396754</v>
      </c>
      <c r="M667" s="10">
        <f t="shared" si="84"/>
        <v>1.0313727081172142</v>
      </c>
      <c r="N667" s="10">
        <f t="shared" si="82"/>
        <v>2.5992897854448858</v>
      </c>
    </row>
    <row r="668" spans="3:14">
      <c r="C668" s="4">
        <f>Pressure!AB668*1000000</f>
        <v>4670641.079736338</v>
      </c>
      <c r="D668" s="78">
        <f>Pressure!I668</f>
        <v>1.1621860174682886E-4</v>
      </c>
      <c r="E668" s="40">
        <f>Pressure!H668</f>
        <v>116.21860174682885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197931.95284651694</v>
      </c>
      <c r="H668" s="42">
        <f t="shared" si="79"/>
        <v>7.5369991712204225</v>
      </c>
      <c r="I668" s="10">
        <f t="shared" si="80"/>
        <v>1.1882417681069528</v>
      </c>
      <c r="J668" s="4">
        <f t="shared" si="81"/>
        <v>644.99590159709953</v>
      </c>
      <c r="K668" s="4">
        <f t="shared" si="83"/>
        <v>145.00155154828909</v>
      </c>
      <c r="L668" s="42">
        <f>Pressure!Q668</f>
        <v>1.0294127043844974</v>
      </c>
      <c r="M668" s="10">
        <f t="shared" si="84"/>
        <v>1.0308885202226945</v>
      </c>
      <c r="N668" s="10">
        <f t="shared" si="82"/>
        <v>2.5992897854448858</v>
      </c>
    </row>
    <row r="669" spans="3:14">
      <c r="C669" s="4">
        <f>Pressure!AB669*1000000</f>
        <v>4667747.8048845753</v>
      </c>
      <c r="D669" s="78">
        <f>Pressure!I669</f>
        <v>1.1621860174682886E-4</v>
      </c>
      <c r="E669" s="40">
        <f>Pressure!H669</f>
        <v>116.21860174682885</v>
      </c>
      <c r="F669" s="10">
        <f t="shared" ref="F669:F732" si="86">aexit/E669</f>
        <v>4.5</v>
      </c>
      <c r="G669" s="4">
        <f t="shared" si="85"/>
        <v>197809.34193898743</v>
      </c>
      <c r="H669" s="42">
        <f t="shared" ref="H669:H732" si="87">1/(((k+1)/2)^(1/(k-1))*(patm*1000000/C669)^(1/k)*SQRT((k+1)/(k-1)*(1-(patm*1000000/C669)^((k-1)/k))))</f>
        <v>7.5333602830429998</v>
      </c>
      <c r="I669" s="10">
        <f t="shared" ref="I669:I732" si="88">etanoz*SQRT(2*k^2/(k-1)*(2/(k+1))^((k+1)/(k-1))*(1-(G669/C669)^((k-1)/k)))+(G669-patm*1000000)/C669*(aexit/E669)</f>
        <v>1.1881814511112863</v>
      </c>
      <c r="J669" s="4">
        <f t="shared" ref="J669:J732" si="89">I669*D669*C669</f>
        <v>644.5636317900844</v>
      </c>
      <c r="K669" s="4">
        <f t="shared" si="83"/>
        <v>144.90437295761981</v>
      </c>
      <c r="L669" s="42">
        <f>Pressure!Q669</f>
        <v>1.0310107725689079</v>
      </c>
      <c r="M669" s="10">
        <f t="shared" si="84"/>
        <v>1.0304020311046866</v>
      </c>
      <c r="N669" s="10">
        <f t="shared" si="82"/>
        <v>2.5992897854448858</v>
      </c>
    </row>
    <row r="670" spans="3:14">
      <c r="C670" s="4">
        <f>Pressure!AB670*1000000</f>
        <v>4664841.4974860391</v>
      </c>
      <c r="D670" s="78">
        <f>Pressure!I670</f>
        <v>1.1621860174682886E-4</v>
      </c>
      <c r="E670" s="40">
        <f>Pressure!H670</f>
        <v>116.21860174682885</v>
      </c>
      <c r="F670" s="10">
        <f t="shared" si="86"/>
        <v>4.5</v>
      </c>
      <c r="G670" s="4">
        <f t="shared" si="85"/>
        <v>197686.17873951569</v>
      </c>
      <c r="H670" s="42">
        <f t="shared" si="87"/>
        <v>7.5297046001280261</v>
      </c>
      <c r="I670" s="10">
        <f t="shared" si="88"/>
        <v>1.1881207870949642</v>
      </c>
      <c r="J670" s="4">
        <f t="shared" si="89"/>
        <v>644.12941485506826</v>
      </c>
      <c r="K670" s="4">
        <f t="shared" si="83"/>
        <v>144.80675663303543</v>
      </c>
      <c r="L670" s="42">
        <f>Pressure!Q670</f>
        <v>1.0326091566729823</v>
      </c>
      <c r="M670" s="10">
        <f t="shared" si="84"/>
        <v>1.0299132403943545</v>
      </c>
      <c r="N670" s="10">
        <f t="shared" ref="N670:N733" si="90">N669-1/834*(me-mef)</f>
        <v>2.5992897854448858</v>
      </c>
    </row>
    <row r="671" spans="3:14">
      <c r="C671" s="4">
        <f>Pressure!AB671*1000000</f>
        <v>4661922.1645084601</v>
      </c>
      <c r="D671" s="78">
        <f>Pressure!I671</f>
        <v>1.1621860174682886E-4</v>
      </c>
      <c r="E671" s="40">
        <f>Pressure!H671</f>
        <v>116.21860174682885</v>
      </c>
      <c r="F671" s="10">
        <f t="shared" si="86"/>
        <v>4.5</v>
      </c>
      <c r="G671" s="4">
        <f t="shared" si="85"/>
        <v>197562.46354337945</v>
      </c>
      <c r="H671" s="42">
        <f t="shared" si="87"/>
        <v>7.5260321254876938</v>
      </c>
      <c r="I671" s="10">
        <f t="shared" si="88"/>
        <v>1.1880597750459214</v>
      </c>
      <c r="J671" s="4">
        <f t="shared" si="89"/>
        <v>643.69325183306501</v>
      </c>
      <c r="K671" s="4">
        <f t="shared" si="83"/>
        <v>144.70870280856639</v>
      </c>
      <c r="L671" s="42">
        <f>Pressure!Q671</f>
        <v>1.0342078583799001</v>
      </c>
      <c r="M671" s="10">
        <f t="shared" si="84"/>
        <v>1.029422147720936</v>
      </c>
      <c r="N671" s="10">
        <f t="shared" si="90"/>
        <v>2.5992897854448858</v>
      </c>
    </row>
    <row r="672" spans="3:14">
      <c r="C672" s="4">
        <f>Pressure!AB672*1000000</f>
        <v>4658989.8129583457</v>
      </c>
      <c r="D672" s="78">
        <f>Pressure!I672</f>
        <v>1.1621860174682886E-4</v>
      </c>
      <c r="E672" s="40">
        <f>Pressure!H672</f>
        <v>116.21860174682885</v>
      </c>
      <c r="F672" s="10">
        <f t="shared" si="86"/>
        <v>4.5</v>
      </c>
      <c r="G672" s="4">
        <f t="shared" si="85"/>
        <v>197438.19664749983</v>
      </c>
      <c r="H672" s="42">
        <f t="shared" si="87"/>
        <v>7.5223428621537094</v>
      </c>
      <c r="I672" s="10">
        <f t="shared" si="88"/>
        <v>1.1879984139448998</v>
      </c>
      <c r="J672" s="4">
        <f t="shared" si="89"/>
        <v>643.25514377088223</v>
      </c>
      <c r="K672" s="4">
        <f t="shared" si="83"/>
        <v>144.61021171954548</v>
      </c>
      <c r="L672" s="42">
        <f>Pressure!Q672</f>
        <v>1.0358068793759654</v>
      </c>
      <c r="M672" s="10">
        <f t="shared" si="84"/>
        <v>1.0289287527115909</v>
      </c>
      <c r="N672" s="10">
        <f t="shared" si="90"/>
        <v>2.5992897854448858</v>
      </c>
    </row>
    <row r="673" spans="3:14">
      <c r="C673" s="4">
        <f>Pressure!AB673*1000000</f>
        <v>4656044.449880477</v>
      </c>
      <c r="D673" s="78">
        <f>Pressure!I673</f>
        <v>1.1621860174682886E-4</v>
      </c>
      <c r="E673" s="40">
        <f>Pressure!H673</f>
        <v>116.21860174682885</v>
      </c>
      <c r="F673" s="10">
        <f t="shared" si="86"/>
        <v>4.5</v>
      </c>
      <c r="G673" s="4">
        <f t="shared" si="85"/>
        <v>197313.37835041984</v>
      </c>
      <c r="H673" s="42">
        <f t="shared" si="87"/>
        <v>7.5186368131765757</v>
      </c>
      <c r="I673" s="10">
        <f t="shared" si="88"/>
        <v>1.1879367027653938</v>
      </c>
      <c r="J673" s="4">
        <f t="shared" si="89"/>
        <v>642.81509172104541</v>
      </c>
      <c r="K673" s="4">
        <f t="shared" si="83"/>
        <v>144.51128360259102</v>
      </c>
      <c r="L673" s="42">
        <f>Pressure!Q673</f>
        <v>1.0374062213506268</v>
      </c>
      <c r="M673" s="10">
        <f t="shared" si="84"/>
        <v>1.028433054992445</v>
      </c>
      <c r="N673" s="10">
        <f t="shared" si="90"/>
        <v>2.5992897854448858</v>
      </c>
    </row>
    <row r="674" spans="3:14">
      <c r="C674" s="4">
        <f>Pressure!AB674*1000000</f>
        <v>4653086.0823584786</v>
      </c>
      <c r="D674" s="78">
        <f>Pressure!I674</f>
        <v>1.1621860174682886E-4</v>
      </c>
      <c r="E674" s="40">
        <f>Pressure!H674</f>
        <v>116.21860174682885</v>
      </c>
      <c r="F674" s="10">
        <f t="shared" si="86"/>
        <v>4.5</v>
      </c>
      <c r="G674" s="4">
        <f t="shared" si="85"/>
        <v>197188.00895232859</v>
      </c>
      <c r="H674" s="42">
        <f t="shared" si="87"/>
        <v>7.5149139816263215</v>
      </c>
      <c r="I674" s="10">
        <f t="shared" si="88"/>
        <v>1.1878746404736191</v>
      </c>
      <c r="J674" s="4">
        <f t="shared" si="89"/>
        <v>642.37309674188361</v>
      </c>
      <c r="K674" s="4">
        <f t="shared" si="83"/>
        <v>144.41191869562601</v>
      </c>
      <c r="L674" s="42">
        <f>Pressure!Q674</f>
        <v>1.0390058859964975</v>
      </c>
      <c r="M674" s="10">
        <f t="shared" si="84"/>
        <v>1.0279350541873731</v>
      </c>
      <c r="N674" s="10">
        <f t="shared" si="90"/>
        <v>2.5992897854448858</v>
      </c>
    </row>
    <row r="675" spans="3:14">
      <c r="C675" s="4">
        <f>Pressure!AB675*1000000</f>
        <v>4650114.7175147887</v>
      </c>
      <c r="D675" s="78">
        <f>Pressure!I675</f>
        <v>1.1621860174682886E-4</v>
      </c>
      <c r="E675" s="40">
        <f>Pressure!H675</f>
        <v>116.21860174682885</v>
      </c>
      <c r="F675" s="10">
        <f t="shared" si="86"/>
        <v>4.5</v>
      </c>
      <c r="G675" s="4">
        <f t="shared" si="85"/>
        <v>197062.08875506002</v>
      </c>
      <c r="H675" s="42">
        <f t="shared" si="87"/>
        <v>7.5111743705923892</v>
      </c>
      <c r="I675" s="10">
        <f t="shared" si="88"/>
        <v>1.1878122260284685</v>
      </c>
      <c r="J675" s="4">
        <f t="shared" si="89"/>
        <v>641.92915989752521</v>
      </c>
      <c r="K675" s="4">
        <f t="shared" si="83"/>
        <v>144.31211723787717</v>
      </c>
      <c r="L675" s="42">
        <f>Pressure!Q675</f>
        <v>1.0406058750093752</v>
      </c>
      <c r="M675" s="10">
        <f t="shared" si="84"/>
        <v>1.0274347499185597</v>
      </c>
      <c r="N675" s="10">
        <f t="shared" si="90"/>
        <v>2.5992897854448858</v>
      </c>
    </row>
    <row r="676" spans="3:14">
      <c r="C676" s="4">
        <f>Pressure!AB676*1000000</f>
        <v>4647130.3625105936</v>
      </c>
      <c r="D676" s="78">
        <f>Pressure!I676</f>
        <v>1.1621860174682886E-4</v>
      </c>
      <c r="E676" s="40">
        <f>Pressure!H676</f>
        <v>116.21860174682885</v>
      </c>
      <c r="F676" s="10">
        <f t="shared" si="86"/>
        <v>4.5</v>
      </c>
      <c r="G676" s="4">
        <f t="shared" si="85"/>
        <v>196935.61806209019</v>
      </c>
      <c r="H676" s="42">
        <f t="shared" si="87"/>
        <v>7.507417983183525</v>
      </c>
      <c r="I676" s="10">
        <f t="shared" si="88"/>
        <v>1.1877494583814643</v>
      </c>
      <c r="J676" s="4">
        <f t="shared" si="89"/>
        <v>641.48328225788714</v>
      </c>
      <c r="K676" s="4">
        <f t="shared" si="83"/>
        <v>144.21187946987257</v>
      </c>
      <c r="L676" s="42">
        <f>Pressure!Q676</f>
        <v>1.0422061900882627</v>
      </c>
      <c r="M676" s="10">
        <f t="shared" si="84"/>
        <v>1.0269321418065502</v>
      </c>
      <c r="N676" s="10">
        <f t="shared" si="90"/>
        <v>2.5992897854448858</v>
      </c>
    </row>
    <row r="677" spans="3:14">
      <c r="C677" s="4">
        <f>Pressure!AB677*1000000</f>
        <v>4644133.0245458409</v>
      </c>
      <c r="D677" s="78">
        <f>Pressure!I677</f>
        <v>1.1621860174682886E-4</v>
      </c>
      <c r="E677" s="40">
        <f>Pressure!H677</f>
        <v>116.21860174682885</v>
      </c>
      <c r="F677" s="10">
        <f t="shared" si="86"/>
        <v>4.5</v>
      </c>
      <c r="G677" s="4">
        <f t="shared" si="85"/>
        <v>196808.59717853775</v>
      </c>
      <c r="H677" s="42">
        <f t="shared" si="87"/>
        <v>7.5036448225277752</v>
      </c>
      <c r="I677" s="10">
        <f t="shared" si="88"/>
        <v>1.1876863364767158</v>
      </c>
      <c r="J677" s="4">
        <f t="shared" si="89"/>
        <v>641.03546489867824</v>
      </c>
      <c r="K677" s="4">
        <f t="shared" si="83"/>
        <v>144.11120563344235</v>
      </c>
      <c r="L677" s="42">
        <f>Pressure!Q677</f>
        <v>1.043806832935388</v>
      </c>
      <c r="M677" s="10">
        <f t="shared" si="84"/>
        <v>1.0264272294701644</v>
      </c>
      <c r="N677" s="10">
        <f t="shared" si="90"/>
        <v>2.5992897854448858</v>
      </c>
    </row>
    <row r="678" spans="3:14">
      <c r="C678" s="4">
        <f>Pressure!AB678*1000000</f>
        <v>4641122.7108595921</v>
      </c>
      <c r="D678" s="78">
        <f>Pressure!I678</f>
        <v>1.1621860174682886E-4</v>
      </c>
      <c r="E678" s="40">
        <f>Pressure!H678</f>
        <v>116.21860174682885</v>
      </c>
      <c r="F678" s="10">
        <f t="shared" si="86"/>
        <v>4.5</v>
      </c>
      <c r="G678" s="4">
        <f t="shared" si="85"/>
        <v>196681.02641117887</v>
      </c>
      <c r="H678" s="42">
        <f t="shared" si="87"/>
        <v>7.4998548917728813</v>
      </c>
      <c r="I678" s="10">
        <f t="shared" si="88"/>
        <v>1.1876228592508797</v>
      </c>
      <c r="J678" s="4">
        <f t="shared" si="89"/>
        <v>640.58570890145006</v>
      </c>
      <c r="K678" s="4">
        <f t="shared" si="83"/>
        <v>144.01009597173015</v>
      </c>
      <c r="L678" s="42">
        <f>Pressure!Q678</f>
        <v>1.045407805256225</v>
      </c>
      <c r="M678" s="10">
        <f t="shared" si="84"/>
        <v>1.025920012526317</v>
      </c>
      <c r="N678" s="10">
        <f t="shared" si="90"/>
        <v>2.5992897854448858</v>
      </c>
    </row>
    <row r="679" spans="3:14">
      <c r="C679" s="4">
        <f>Pressure!AB679*1000000</f>
        <v>4638099.4287298704</v>
      </c>
      <c r="D679" s="78">
        <f>Pressure!I679</f>
        <v>1.1621860174682886E-4</v>
      </c>
      <c r="E679" s="40">
        <f>Pressure!H679</f>
        <v>116.21860174682885</v>
      </c>
      <c r="F679" s="10">
        <f t="shared" si="86"/>
        <v>4.5</v>
      </c>
      <c r="G679" s="4">
        <f t="shared" si="85"/>
        <v>196552.90606844091</v>
      </c>
      <c r="H679" s="42">
        <f t="shared" si="87"/>
        <v>7.4960481940860433</v>
      </c>
      <c r="I679" s="10">
        <f t="shared" si="88"/>
        <v>1.1875590256331128</v>
      </c>
      <c r="J679" s="4">
        <f t="shared" si="89"/>
        <v>640.13401535357616</v>
      </c>
      <c r="K679" s="4">
        <f t="shared" si="83"/>
        <v>143.90855072918848</v>
      </c>
      <c r="L679" s="42">
        <f>Pressure!Q679</f>
        <v>1.0470091087595137</v>
      </c>
      <c r="M679" s="10">
        <f t="shared" si="84"/>
        <v>1.0254104905902472</v>
      </c>
      <c r="N679" s="10">
        <f t="shared" si="90"/>
        <v>2.5992897854448858</v>
      </c>
    </row>
    <row r="680" spans="3:14">
      <c r="C680" s="4">
        <f>Pressure!AB680*1000000</f>
        <v>4635063.1854738314</v>
      </c>
      <c r="D680" s="78">
        <f>Pressure!I680</f>
        <v>1.1621860174682886E-4</v>
      </c>
      <c r="E680" s="40">
        <f>Pressure!H680</f>
        <v>116.21860174682885</v>
      </c>
      <c r="F680" s="10">
        <f t="shared" si="86"/>
        <v>4.5</v>
      </c>
      <c r="G680" s="4">
        <f t="shared" si="85"/>
        <v>196424.23646040953</v>
      </c>
      <c r="H680" s="42">
        <f t="shared" si="87"/>
        <v>7.4922247326541118</v>
      </c>
      <c r="I680" s="10">
        <f t="shared" si="88"/>
        <v>1.1874948345450282</v>
      </c>
      <c r="J680" s="4">
        <f t="shared" si="89"/>
        <v>639.68038534827645</v>
      </c>
      <c r="K680" s="4">
        <f t="shared" si="83"/>
        <v>143.80657015158411</v>
      </c>
      <c r="L680" s="42">
        <f>Pressure!Q680</f>
        <v>1.048610745157281</v>
      </c>
      <c r="M680" s="10">
        <f t="shared" si="84"/>
        <v>1.0248986632754389</v>
      </c>
      <c r="N680" s="10">
        <f t="shared" si="90"/>
        <v>2.5992897854448858</v>
      </c>
    </row>
    <row r="681" spans="3:14">
      <c r="C681" s="4">
        <f>Pressure!AB681*1000000</f>
        <v>4632013.9884477491</v>
      </c>
      <c r="D681" s="78">
        <f>Pressure!I681</f>
        <v>1.1621860174682886E-4</v>
      </c>
      <c r="E681" s="40">
        <f>Pressure!H681</f>
        <v>116.21860174682885</v>
      </c>
      <c r="F681" s="10">
        <f t="shared" si="86"/>
        <v>4.5</v>
      </c>
      <c r="G681" s="4">
        <f t="shared" si="85"/>
        <v>196295.0178988282</v>
      </c>
      <c r="H681" s="42">
        <f t="shared" si="87"/>
        <v>7.4883845106835292</v>
      </c>
      <c r="I681" s="10">
        <f t="shared" si="88"/>
        <v>1.1874302849006495</v>
      </c>
      <c r="J681" s="4">
        <f t="shared" si="89"/>
        <v>639.22481998461501</v>
      </c>
      <c r="K681" s="4">
        <f t="shared" si="83"/>
        <v>143.70415448599772</v>
      </c>
      <c r="L681" s="42">
        <f>Pressure!Q681</f>
        <v>1.0502127161648616</v>
      </c>
      <c r="M681" s="10">
        <f t="shared" si="84"/>
        <v>1.0243845301935566</v>
      </c>
      <c r="N681" s="10">
        <f t="shared" si="90"/>
        <v>2.5992897854448858</v>
      </c>
    </row>
    <row r="682" spans="3:14">
      <c r="C682" s="4">
        <f>Pressure!AB682*1000000</f>
        <v>4628951.8450472606</v>
      </c>
      <c r="D682" s="78">
        <f>Pressure!I682</f>
        <v>1.1621860174682886E-4</v>
      </c>
      <c r="E682" s="40">
        <f>Pressure!H682</f>
        <v>116.21860174682885</v>
      </c>
      <c r="F682" s="10">
        <f t="shared" si="86"/>
        <v>4.5</v>
      </c>
      <c r="G682" s="4">
        <f t="shared" si="85"/>
        <v>196165.25069710845</v>
      </c>
      <c r="H682" s="42">
        <f t="shared" si="87"/>
        <v>7.4845275314005972</v>
      </c>
      <c r="I682" s="10">
        <f t="shared" si="88"/>
        <v>1.1873653756063687</v>
      </c>
      <c r="J682" s="4">
        <f t="shared" si="89"/>
        <v>638.76732036753754</v>
      </c>
      <c r="K682" s="4">
        <f t="shared" si="83"/>
        <v>143.60130398083214</v>
      </c>
      <c r="L682" s="42">
        <f>Pressure!Q682</f>
        <v>1.051815023500918</v>
      </c>
      <c r="M682" s="10">
        <f t="shared" si="84"/>
        <v>1.0238680909543918</v>
      </c>
      <c r="N682" s="10">
        <f t="shared" si="90"/>
        <v>2.5992897854448858</v>
      </c>
    </row>
    <row r="683" spans="3:14">
      <c r="C683" s="4">
        <f>Pressure!AB683*1000000</f>
        <v>4625876.7627071375</v>
      </c>
      <c r="D683" s="78">
        <f>Pressure!I683</f>
        <v>1.1621860174682886E-4</v>
      </c>
      <c r="E683" s="40">
        <f>Pressure!H683</f>
        <v>116.21860174682885</v>
      </c>
      <c r="F683" s="10">
        <f t="shared" si="86"/>
        <v>4.5</v>
      </c>
      <c r="G683" s="4">
        <f t="shared" si="85"/>
        <v>196034.93517032024</v>
      </c>
      <c r="H683" s="42">
        <f t="shared" si="87"/>
        <v>7.4806537980511472</v>
      </c>
      <c r="I683" s="10">
        <f t="shared" si="88"/>
        <v>1.1873001055608934</v>
      </c>
      <c r="J683" s="4">
        <f t="shared" si="89"/>
        <v>638.30788760783582</v>
      </c>
      <c r="K683" s="4">
        <f t="shared" si="83"/>
        <v>143.49801888580456</v>
      </c>
      <c r="L683" s="42">
        <f>Pressure!Q683</f>
        <v>1.053417668887463</v>
      </c>
      <c r="M683" s="10">
        <f t="shared" si="84"/>
        <v>1.0233493451663491</v>
      </c>
      <c r="N683" s="10">
        <f t="shared" si="90"/>
        <v>2.5992897854448858</v>
      </c>
    </row>
    <row r="684" spans="3:14">
      <c r="C684" s="4">
        <f>Pressure!AB684*1000000</f>
        <v>4622788.7489016345</v>
      </c>
      <c r="D684" s="78">
        <f>Pressure!I684</f>
        <v>1.1621860174682886E-4</v>
      </c>
      <c r="E684" s="40">
        <f>Pressure!H684</f>
        <v>116.21860174682885</v>
      </c>
      <c r="F684" s="10">
        <f t="shared" si="86"/>
        <v>4.5</v>
      </c>
      <c r="G684" s="4">
        <f t="shared" si="85"/>
        <v>195904.07163520684</v>
      </c>
      <c r="H684" s="42">
        <f t="shared" si="87"/>
        <v>7.4767633139009604</v>
      </c>
      <c r="I684" s="10">
        <f t="shared" si="88"/>
        <v>1.1872344736552085</v>
      </c>
      <c r="J684" s="4">
        <f t="shared" si="89"/>
        <v>637.84652282220168</v>
      </c>
      <c r="K684" s="4">
        <f t="shared" si="83"/>
        <v>143.39429945195849</v>
      </c>
      <c r="L684" s="42">
        <f>Pressure!Q684</f>
        <v>1.0550206540498788</v>
      </c>
      <c r="M684" s="10">
        <f t="shared" si="84"/>
        <v>1.0228282924353838</v>
      </c>
      <c r="N684" s="10">
        <f t="shared" si="90"/>
        <v>2.5992897854448858</v>
      </c>
    </row>
    <row r="685" spans="3:14">
      <c r="C685" s="4">
        <f>Pressure!AB685*1000000</f>
        <v>4619687.8111444507</v>
      </c>
      <c r="D685" s="78">
        <f>Pressure!I685</f>
        <v>1.1621860174682886E-4</v>
      </c>
      <c r="E685" s="40">
        <f>Pressure!H685</f>
        <v>116.21860174682885</v>
      </c>
      <c r="F685" s="10">
        <f t="shared" si="86"/>
        <v>4.5</v>
      </c>
      <c r="G685" s="4">
        <f t="shared" si="85"/>
        <v>195772.66041018299</v>
      </c>
      <c r="H685" s="42">
        <f t="shared" si="87"/>
        <v>7.4728560822356433</v>
      </c>
      <c r="I685" s="10">
        <f t="shared" si="88"/>
        <v>1.1871684787725245</v>
      </c>
      <c r="J685" s="4">
        <f t="shared" si="89"/>
        <v>637.38322713321895</v>
      </c>
      <c r="K685" s="4">
        <f t="shared" si="83"/>
        <v>143.29014593166201</v>
      </c>
      <c r="L685" s="42">
        <f>Pressure!Q685</f>
        <v>1.0566239807169397</v>
      </c>
      <c r="M685" s="10">
        <f t="shared" si="84"/>
        <v>1.0223049323665145</v>
      </c>
      <c r="N685" s="10">
        <f t="shared" si="90"/>
        <v>2.5992897854448858</v>
      </c>
    </row>
    <row r="686" spans="3:14">
      <c r="C686" s="4">
        <f>Pressure!AB686*1000000</f>
        <v>4616573.9569889028</v>
      </c>
      <c r="D686" s="78">
        <f>Pressure!I686</f>
        <v>1.1621860174682886E-4</v>
      </c>
      <c r="E686" s="40">
        <f>Pressure!H686</f>
        <v>116.21860174682885</v>
      </c>
      <c r="F686" s="10">
        <f t="shared" si="86"/>
        <v>4.5</v>
      </c>
      <c r="G686" s="4">
        <f t="shared" si="85"/>
        <v>195640.70181534239</v>
      </c>
      <c r="H686" s="42">
        <f t="shared" si="87"/>
        <v>7.4689321063608585</v>
      </c>
      <c r="I686" s="10">
        <f t="shared" si="88"/>
        <v>1.1871021197882352</v>
      </c>
      <c r="J686" s="4">
        <f t="shared" si="89"/>
        <v>636.91800166939151</v>
      </c>
      <c r="K686" s="4">
        <f t="shared" si="83"/>
        <v>143.18555857861418</v>
      </c>
      <c r="L686" s="42">
        <f>Pressure!Q686</f>
        <v>1.0582276506208323</v>
      </c>
      <c r="M686" s="10">
        <f t="shared" si="84"/>
        <v>1.0217792645620534</v>
      </c>
      <c r="N686" s="10">
        <f t="shared" si="90"/>
        <v>2.5992897854448858</v>
      </c>
    </row>
    <row r="687" spans="3:14">
      <c r="C687" s="4">
        <f>Pressure!AB687*1000000</f>
        <v>4613447.1940278327</v>
      </c>
      <c r="D687" s="78">
        <f>Pressure!I687</f>
        <v>1.1621860174682886E-4</v>
      </c>
      <c r="E687" s="40">
        <f>Pressure!H687</f>
        <v>116.21860174682885</v>
      </c>
      <c r="F687" s="10">
        <f t="shared" si="86"/>
        <v>4.5</v>
      </c>
      <c r="G687" s="4">
        <f t="shared" si="85"/>
        <v>195508.1961724537</v>
      </c>
      <c r="H687" s="42">
        <f t="shared" si="87"/>
        <v>7.4649913896021225</v>
      </c>
      <c r="I687" s="10">
        <f t="shared" si="88"/>
        <v>1.1870353955698647</v>
      </c>
      <c r="J687" s="4">
        <f t="shared" si="89"/>
        <v>636.4508475651279</v>
      </c>
      <c r="K687" s="4">
        <f t="shared" si="83"/>
        <v>143.08053764784137</v>
      </c>
      <c r="L687" s="42">
        <f>Pressure!Q687</f>
        <v>1.0598316654971771</v>
      </c>
      <c r="M687" s="10">
        <f t="shared" si="84"/>
        <v>1.0212512886230896</v>
      </c>
      <c r="N687" s="10">
        <f t="shared" si="90"/>
        <v>2.5992897854448858</v>
      </c>
    </row>
    <row r="688" spans="3:14">
      <c r="C688" s="4">
        <f>Pressure!AB688*1000000</f>
        <v>4610307.5298937038</v>
      </c>
      <c r="D688" s="78">
        <f>Pressure!I688</f>
        <v>1.1621860174682886E-4</v>
      </c>
      <c r="E688" s="40">
        <f>Pressure!H688</f>
        <v>116.21860174682885</v>
      </c>
      <c r="F688" s="10">
        <f t="shared" si="86"/>
        <v>4.5</v>
      </c>
      <c r="G688" s="4">
        <f t="shared" si="85"/>
        <v>195375.1438049647</v>
      </c>
      <c r="H688" s="42">
        <f t="shared" si="87"/>
        <v>7.4610339353049167</v>
      </c>
      <c r="I688" s="10">
        <f t="shared" si="88"/>
        <v>1.1869683049770214</v>
      </c>
      <c r="J688" s="4">
        <f t="shared" si="89"/>
        <v>635.98176596075655</v>
      </c>
      <c r="K688" s="4">
        <f t="shared" si="83"/>
        <v>142.97508339570086</v>
      </c>
      <c r="L688" s="42">
        <f>Pressure!Q688</f>
        <v>1.0614360270850502</v>
      </c>
      <c r="M688" s="10">
        <f t="shared" si="84"/>
        <v>1.0207210041489772</v>
      </c>
      <c r="N688" s="10">
        <f t="shared" si="90"/>
        <v>2.5992897854448858</v>
      </c>
    </row>
    <row r="689" spans="3:14">
      <c r="C689" s="4">
        <f>Pressure!AB689*1000000</f>
        <v>4607154.9722589087</v>
      </c>
      <c r="D689" s="78">
        <f>Pressure!I689</f>
        <v>1.1621860174682886E-4</v>
      </c>
      <c r="E689" s="40">
        <f>Pressure!H689</f>
        <v>116.21860174682885</v>
      </c>
      <c r="F689" s="10">
        <f t="shared" si="86"/>
        <v>4.5</v>
      </c>
      <c r="G689" s="4">
        <f t="shared" si="85"/>
        <v>195241.54503801526</v>
      </c>
      <c r="H689" s="42">
        <f t="shared" si="87"/>
        <v>7.457059746835033</v>
      </c>
      <c r="I689" s="10">
        <f t="shared" si="88"/>
        <v>1.1869008468613542</v>
      </c>
      <c r="J689" s="4">
        <f t="shared" si="89"/>
        <v>635.51075800257149</v>
      </c>
      <c r="K689" s="4">
        <f t="shared" si="83"/>
        <v>142.86919607989108</v>
      </c>
      <c r="L689" s="42">
        <f>Pressure!Q689</f>
        <v>1.0630407371270045</v>
      </c>
      <c r="M689" s="10">
        <f t="shared" si="84"/>
        <v>1.0201884107368744</v>
      </c>
      <c r="N689" s="10">
        <f t="shared" si="90"/>
        <v>2.5992897854448858</v>
      </c>
    </row>
    <row r="690" spans="3:14">
      <c r="C690" s="4">
        <f>Pressure!AB690*1000000</f>
        <v>4603989.5288355639</v>
      </c>
      <c r="D690" s="78">
        <f>Pressure!I690</f>
        <v>1.1621860174682886E-4</v>
      </c>
      <c r="E690" s="40">
        <f>Pressure!H690</f>
        <v>116.21860174682885</v>
      </c>
      <c r="F690" s="10">
        <f t="shared" si="86"/>
        <v>4.5</v>
      </c>
      <c r="G690" s="4">
        <f t="shared" si="85"/>
        <v>195107.40019842866</v>
      </c>
      <c r="H690" s="42">
        <f t="shared" si="87"/>
        <v>7.4530688275782602</v>
      </c>
      <c r="I690" s="10">
        <f t="shared" si="88"/>
        <v>1.1868330200664978</v>
      </c>
      <c r="J690" s="4">
        <f t="shared" si="89"/>
        <v>635.03782484280202</v>
      </c>
      <c r="K690" s="4">
        <f t="shared" si="83"/>
        <v>142.76287595944473</v>
      </c>
      <c r="L690" s="42">
        <f>Pressure!Q690</f>
        <v>1.064645797369091</v>
      </c>
      <c r="M690" s="10">
        <f t="shared" si="84"/>
        <v>1.0196535079822331</v>
      </c>
      <c r="N690" s="10">
        <f t="shared" si="90"/>
        <v>2.5992897854448858</v>
      </c>
    </row>
    <row r="691" spans="3:14">
      <c r="C691" s="4">
        <f>Pressure!AB691*1000000</f>
        <v>4600811.2073757183</v>
      </c>
      <c r="D691" s="78">
        <f>Pressure!I691</f>
        <v>1.1621860174682886E-4</v>
      </c>
      <c r="E691" s="40">
        <f>Pressure!H691</f>
        <v>116.21860174682885</v>
      </c>
      <c r="F691" s="10">
        <f t="shared" si="86"/>
        <v>4.5</v>
      </c>
      <c r="G691" s="4">
        <f t="shared" si="85"/>
        <v>194972.70961472043</v>
      </c>
      <c r="H691" s="42">
        <f t="shared" si="87"/>
        <v>7.449061180940614</v>
      </c>
      <c r="I691" s="10">
        <f t="shared" si="88"/>
        <v>1.1867648234280259</v>
      </c>
      <c r="J691" s="4">
        <f t="shared" si="89"/>
        <v>634.56296763964258</v>
      </c>
      <c r="K691" s="4">
        <f t="shared" si="83"/>
        <v>142.65612329473552</v>
      </c>
      <c r="L691" s="42">
        <f>Pressure!Q691</f>
        <v>1.0662512095608814</v>
      </c>
      <c r="M691" s="10">
        <f t="shared" si="84"/>
        <v>1.0191162954789932</v>
      </c>
      <c r="N691" s="10">
        <f t="shared" si="90"/>
        <v>2.5992897854448858</v>
      </c>
    </row>
    <row r="692" spans="3:14">
      <c r="C692" s="4">
        <f>Pressure!AB692*1000000</f>
        <v>4597620.0156714907</v>
      </c>
      <c r="D692" s="78">
        <f>Pressure!I692</f>
        <v>1.1621860174682886E-4</v>
      </c>
      <c r="E692" s="40">
        <f>Pressure!H692</f>
        <v>116.21860174682885</v>
      </c>
      <c r="F692" s="10">
        <f t="shared" si="86"/>
        <v>4.5</v>
      </c>
      <c r="G692" s="4">
        <f t="shared" si="85"/>
        <v>194837.47361710423</v>
      </c>
      <c r="H692" s="42">
        <f t="shared" si="87"/>
        <v>7.4450368103484958</v>
      </c>
      <c r="I692" s="10">
        <f t="shared" si="88"/>
        <v>1.1866962557734044</v>
      </c>
      <c r="J692" s="4">
        <f t="shared" si="89"/>
        <v>634.08618755727537</v>
      </c>
      <c r="K692" s="4">
        <f t="shared" si="83"/>
        <v>142.54893834748333</v>
      </c>
      <c r="L692" s="42">
        <f>Pressure!Q692</f>
        <v>1.0678569754554887</v>
      </c>
      <c r="M692" s="10">
        <f t="shared" si="84"/>
        <v>1.0185767728188311</v>
      </c>
      <c r="N692" s="10">
        <f t="shared" si="90"/>
        <v>2.5992897854448858</v>
      </c>
    </row>
    <row r="693" spans="3:14">
      <c r="C693" s="4">
        <f>Pressure!AB693*1000000</f>
        <v>4594415.9615549194</v>
      </c>
      <c r="D693" s="78">
        <f>Pressure!I693</f>
        <v>1.1621860174682886E-4</v>
      </c>
      <c r="E693" s="40">
        <f>Pressure!H693</f>
        <v>116.21860174682885</v>
      </c>
      <c r="F693" s="10">
        <f t="shared" si="86"/>
        <v>4.5</v>
      </c>
      <c r="G693" s="4">
        <f t="shared" si="85"/>
        <v>194701.69253748536</v>
      </c>
      <c r="H693" s="42">
        <f t="shared" si="87"/>
        <v>7.4409957192484253</v>
      </c>
      <c r="I693" s="10">
        <f t="shared" si="88"/>
        <v>1.1866273159219349</v>
      </c>
      <c r="J693" s="4">
        <f t="shared" si="89"/>
        <v>633.60748576584604</v>
      </c>
      <c r="K693" s="4">
        <f t="shared" si="83"/>
        <v>142.44132138074863</v>
      </c>
      <c r="L693" s="42">
        <f>Pressure!Q693</f>
        <v>1.0694630968095906</v>
      </c>
      <c r="M693" s="10">
        <f t="shared" si="84"/>
        <v>1.0180349395920558</v>
      </c>
      <c r="N693" s="10">
        <f t="shared" si="90"/>
        <v>2.5992897854448858</v>
      </c>
    </row>
    <row r="694" spans="3:14">
      <c r="C694" s="4">
        <f>Pressure!AB694*1000000</f>
        <v>4591199.052898352</v>
      </c>
      <c r="D694" s="78">
        <f>Pressure!I694</f>
        <v>1.1621860174682886E-4</v>
      </c>
      <c r="E694" s="40">
        <f>Pressure!H694</f>
        <v>116.21860174682885</v>
      </c>
      <c r="F694" s="10">
        <f t="shared" si="86"/>
        <v>4.5</v>
      </c>
      <c r="G694" s="4">
        <f t="shared" si="85"/>
        <v>194565.36670947736</v>
      </c>
      <c r="H694" s="42">
        <f t="shared" si="87"/>
        <v>7.4369379111075</v>
      </c>
      <c r="I694" s="10">
        <f t="shared" si="88"/>
        <v>1.1865580026847122</v>
      </c>
      <c r="J694" s="4">
        <f t="shared" si="89"/>
        <v>633.12686344152303</v>
      </c>
      <c r="K694" s="4">
        <f t="shared" si="83"/>
        <v>142.33327265894587</v>
      </c>
      <c r="L694" s="42">
        <f>Pressure!Q694</f>
        <v>1.07106957538345</v>
      </c>
      <c r="M694" s="10">
        <f t="shared" si="84"/>
        <v>1.0174907953867018</v>
      </c>
      <c r="N694" s="10">
        <f t="shared" si="90"/>
        <v>2.5992897854448858</v>
      </c>
    </row>
    <row r="695" spans="3:14">
      <c r="C695" s="4">
        <f>Pressure!AB695*1000000</f>
        <v>4587969.297614268</v>
      </c>
      <c r="D695" s="78">
        <f>Pressure!I695</f>
        <v>1.1621860174682886E-4</v>
      </c>
      <c r="E695" s="40">
        <f>Pressure!H695</f>
        <v>116.21860174682885</v>
      </c>
      <c r="F695" s="10">
        <f t="shared" si="86"/>
        <v>4.5</v>
      </c>
      <c r="G695" s="4">
        <f t="shared" si="85"/>
        <v>194428.49646839447</v>
      </c>
      <c r="H695" s="42">
        <f t="shared" si="87"/>
        <v>7.4328633894131642</v>
      </c>
      <c r="I695" s="10">
        <f t="shared" si="88"/>
        <v>1.1864883148645669</v>
      </c>
      <c r="J695" s="4">
        <f t="shared" si="89"/>
        <v>632.64432176647063</v>
      </c>
      <c r="K695" s="4">
        <f t="shared" si="83"/>
        <v>142.22479244783747</v>
      </c>
      <c r="L695" s="42">
        <f>Pressure!Q695</f>
        <v>1.0726764129409381</v>
      </c>
      <c r="M695" s="10">
        <f t="shared" si="84"/>
        <v>1.0169443397891693</v>
      </c>
      <c r="N695" s="10">
        <f t="shared" si="90"/>
        <v>2.5992897854448858</v>
      </c>
    </row>
    <row r="696" spans="3:14">
      <c r="C696" s="4">
        <f>Pressure!AB696*1000000</f>
        <v>4584726.7036554506</v>
      </c>
      <c r="D696" s="78">
        <f>Pressure!I696</f>
        <v>1.1621860174682886E-4</v>
      </c>
      <c r="E696" s="40">
        <f>Pressure!H696</f>
        <v>116.21860174682885</v>
      </c>
      <c r="F696" s="10">
        <f t="shared" si="86"/>
        <v>4.5</v>
      </c>
      <c r="G696" s="4">
        <f t="shared" si="85"/>
        <v>194291.08215125898</v>
      </c>
      <c r="H696" s="42">
        <f t="shared" si="87"/>
        <v>7.4287721576733476</v>
      </c>
      <c r="I696" s="10">
        <f t="shared" si="88"/>
        <v>1.1864182512560166</v>
      </c>
      <c r="J696" s="4">
        <f t="shared" si="89"/>
        <v>632.15986192887442</v>
      </c>
      <c r="K696" s="4">
        <f t="shared" si="83"/>
        <v>142.11588101453947</v>
      </c>
      <c r="L696" s="42">
        <f>Pressure!Q696</f>
        <v>1.0742836112495564</v>
      </c>
      <c r="M696" s="10">
        <f t="shared" si="84"/>
        <v>1.0163955723842728</v>
      </c>
      <c r="N696" s="10">
        <f t="shared" si="90"/>
        <v>2.5992897854448858</v>
      </c>
    </row>
    <row r="697" spans="3:14">
      <c r="C697" s="4">
        <f>Pressure!AB697*1000000</f>
        <v>4581471.279015013</v>
      </c>
      <c r="D697" s="78">
        <f>Pressure!I697</f>
        <v>1.1621860174682886E-4</v>
      </c>
      <c r="E697" s="40">
        <f>Pressure!H697</f>
        <v>116.21860174682885</v>
      </c>
      <c r="F697" s="10">
        <f t="shared" si="86"/>
        <v>4.5</v>
      </c>
      <c r="G697" s="4">
        <f t="shared" si="85"/>
        <v>194153.12409680214</v>
      </c>
      <c r="H697" s="42">
        <f t="shared" si="87"/>
        <v>7.4246642194164627</v>
      </c>
      <c r="I697" s="10">
        <f t="shared" si="88"/>
        <v>1.1863478106452132</v>
      </c>
      <c r="J697" s="4">
        <f t="shared" si="89"/>
        <v>631.67348512294575</v>
      </c>
      <c r="K697" s="4">
        <f t="shared" si="83"/>
        <v>142.00653862752253</v>
      </c>
      <c r="L697" s="42">
        <f>Pressure!Q697</f>
        <v>1.0758911720804589</v>
      </c>
      <c r="M697" s="10">
        <f t="shared" si="84"/>
        <v>1.0158444927544692</v>
      </c>
      <c r="N697" s="10">
        <f t="shared" si="90"/>
        <v>2.5992897854448858</v>
      </c>
    </row>
    <row r="698" spans="3:14">
      <c r="C698" s="4">
        <f>Pressure!AB698*1000000</f>
        <v>4578203.0317268055</v>
      </c>
      <c r="D698" s="78">
        <f>Pressure!I698</f>
        <v>1.1621860174682886E-4</v>
      </c>
      <c r="E698" s="40">
        <f>Pressure!H698</f>
        <v>116.21860174682885</v>
      </c>
      <c r="F698" s="10">
        <f t="shared" si="86"/>
        <v>4.5</v>
      </c>
      <c r="G698" s="4">
        <f t="shared" si="85"/>
        <v>194014.62264548175</v>
      </c>
      <c r="H698" s="42">
        <f t="shared" si="87"/>
        <v>7.4205395781918995</v>
      </c>
      <c r="I698" s="10">
        <f t="shared" si="88"/>
        <v>1.1862769918098972</v>
      </c>
      <c r="J698" s="4">
        <f t="shared" si="89"/>
        <v>631.18519254898217</v>
      </c>
      <c r="K698" s="4">
        <f t="shared" si="83"/>
        <v>141.89676555662564</v>
      </c>
      <c r="L698" s="42">
        <f>Pressure!Q698</f>
        <v>1.0774990972084746</v>
      </c>
      <c r="M698" s="10">
        <f t="shared" si="84"/>
        <v>1.0152911004806633</v>
      </c>
      <c r="N698" s="10">
        <f t="shared" si="90"/>
        <v>2.5992897854448858</v>
      </c>
    </row>
    <row r="699" spans="3:14">
      <c r="C699" s="4">
        <f>Pressure!AB699*1000000</f>
        <v>4574921.9698648388</v>
      </c>
      <c r="D699" s="78">
        <f>Pressure!I699</f>
        <v>1.1621860174682886E-4</v>
      </c>
      <c r="E699" s="40">
        <f>Pressure!H699</f>
        <v>116.21860174682885</v>
      </c>
      <c r="F699" s="10">
        <f t="shared" si="86"/>
        <v>4.5</v>
      </c>
      <c r="G699" s="4">
        <f t="shared" si="85"/>
        <v>193875.57813945733</v>
      </c>
      <c r="H699" s="42">
        <f t="shared" si="87"/>
        <v>7.4163982375692425</v>
      </c>
      <c r="I699" s="10">
        <f t="shared" si="88"/>
        <v>1.1862057935193311</v>
      </c>
      <c r="J699" s="4">
        <f t="shared" si="89"/>
        <v>630.69498541328164</v>
      </c>
      <c r="K699" s="4">
        <f t="shared" si="83"/>
        <v>141.78656207303666</v>
      </c>
      <c r="L699" s="42">
        <f>Pressure!Q699</f>
        <v>1.0791073884121303</v>
      </c>
      <c r="M699" s="10">
        <f t="shared" si="84"/>
        <v>1.0147353951420912</v>
      </c>
      <c r="N699" s="10">
        <f t="shared" si="90"/>
        <v>2.5992897854448858</v>
      </c>
    </row>
    <row r="700" spans="3:14">
      <c r="C700" s="4">
        <f>Pressure!AB700*1000000</f>
        <v>4571628.1015440281</v>
      </c>
      <c r="D700" s="78">
        <f>Pressure!I700</f>
        <v>1.1621860174682886E-4</v>
      </c>
      <c r="E700" s="40">
        <f>Pressure!H700</f>
        <v>116.21860174682885</v>
      </c>
      <c r="F700" s="10">
        <f t="shared" si="86"/>
        <v>4.5</v>
      </c>
      <c r="G700" s="4">
        <f t="shared" si="85"/>
        <v>193735.99092262195</v>
      </c>
      <c r="H700" s="42">
        <f t="shared" si="87"/>
        <v>7.4122402011391548</v>
      </c>
      <c r="I700" s="10">
        <f t="shared" si="88"/>
        <v>1.1861342145342604</v>
      </c>
      <c r="J700" s="4">
        <f t="shared" si="89"/>
        <v>630.20286492825335</v>
      </c>
      <c r="K700" s="4">
        <f t="shared" si="83"/>
        <v>141.67592844931733</v>
      </c>
      <c r="L700" s="42">
        <f>Pressure!Q700</f>
        <v>1.0807160474736728</v>
      </c>
      <c r="M700" s="10">
        <f t="shared" si="84"/>
        <v>1.0141773763156883</v>
      </c>
      <c r="N700" s="10">
        <f t="shared" si="90"/>
        <v>2.5992897854448858</v>
      </c>
    </row>
    <row r="701" spans="3:14">
      <c r="C701" s="4">
        <f>Pressure!AB701*1000000</f>
        <v>4568321.434919849</v>
      </c>
      <c r="D701" s="78">
        <f>Pressure!I701</f>
        <v>1.1621860174682886E-4</v>
      </c>
      <c r="E701" s="40">
        <f>Pressure!H701</f>
        <v>116.21860174682885</v>
      </c>
      <c r="F701" s="10">
        <f t="shared" si="86"/>
        <v>4.5</v>
      </c>
      <c r="G701" s="4">
        <f t="shared" si="85"/>
        <v>193595.86134058755</v>
      </c>
      <c r="H701" s="42">
        <f t="shared" si="87"/>
        <v>7.4080654725129378</v>
      </c>
      <c r="I701" s="10">
        <f t="shared" si="88"/>
        <v>1.1860622536068506</v>
      </c>
      <c r="J701" s="4">
        <f t="shared" si="89"/>
        <v>629.7088323123661</v>
      </c>
      <c r="K701" s="4">
        <f t="shared" si="83"/>
        <v>141.56486495939168</v>
      </c>
      <c r="L701" s="42">
        <f>Pressure!Q701</f>
        <v>1.0823250761790921</v>
      </c>
      <c r="M701" s="10">
        <f t="shared" si="84"/>
        <v>1.0136170435768828</v>
      </c>
      <c r="N701" s="10">
        <f t="shared" si="90"/>
        <v>2.5992897854448858</v>
      </c>
    </row>
    <row r="702" spans="3:14">
      <c r="C702" s="4">
        <f>Pressure!AB702*1000000</f>
        <v>4565001.9781886134</v>
      </c>
      <c r="D702" s="78">
        <f>Pressure!I702</f>
        <v>1.1621860174682886E-4</v>
      </c>
      <c r="E702" s="40">
        <f>Pressure!H702</f>
        <v>116.21860174682885</v>
      </c>
      <c r="F702" s="10">
        <f t="shared" si="86"/>
        <v>4.5</v>
      </c>
      <c r="G702" s="4">
        <f t="shared" si="85"/>
        <v>193455.18974069657</v>
      </c>
      <c r="H702" s="42">
        <f t="shared" si="87"/>
        <v>7.4038740553227935</v>
      </c>
      <c r="I702" s="10">
        <f t="shared" si="88"/>
        <v>1.1859899094806376</v>
      </c>
      <c r="J702" s="4">
        <f t="shared" si="89"/>
        <v>629.21288879019028</v>
      </c>
      <c r="K702" s="4">
        <f t="shared" si="83"/>
        <v>141.45337187855543</v>
      </c>
      <c r="L702" s="42">
        <f>Pressure!Q702</f>
        <v>1.0839344763181442</v>
      </c>
      <c r="M702" s="10">
        <f t="shared" si="84"/>
        <v>1.013054396499073</v>
      </c>
      <c r="N702" s="10">
        <f t="shared" si="90"/>
        <v>2.5992897854448858</v>
      </c>
    </row>
    <row r="703" spans="3:14">
      <c r="C703" s="4">
        <f>Pressure!AB703*1000000</f>
        <v>4561669.7395875072</v>
      </c>
      <c r="D703" s="78">
        <f>Pressure!I703</f>
        <v>1.1621860174682886E-4</v>
      </c>
      <c r="E703" s="40">
        <f>Pressure!H703</f>
        <v>116.21860174682885</v>
      </c>
      <c r="F703" s="10">
        <f t="shared" si="86"/>
        <v>4.5</v>
      </c>
      <c r="G703" s="4">
        <f t="shared" si="85"/>
        <v>193313.97647202367</v>
      </c>
      <c r="H703" s="42">
        <f t="shared" si="87"/>
        <v>7.3996659532218656</v>
      </c>
      <c r="I703" s="10">
        <f t="shared" si="88"/>
        <v>1.1859171808904718</v>
      </c>
      <c r="J703" s="4">
        <f t="shared" si="89"/>
        <v>628.71503559240273</v>
      </c>
      <c r="K703" s="4">
        <f t="shared" si="83"/>
        <v>141.34144948347708</v>
      </c>
      <c r="L703" s="42">
        <f>Pressure!Q703</f>
        <v>1.0855442496843739</v>
      </c>
      <c r="M703" s="10">
        <f t="shared" si="84"/>
        <v>1.0124894346538496</v>
      </c>
      <c r="N703" s="10">
        <f t="shared" si="90"/>
        <v>2.5992897854448858</v>
      </c>
    </row>
    <row r="704" spans="3:14">
      <c r="C704" s="4">
        <f>Pressure!AB704*1000000</f>
        <v>4558324.7273946665</v>
      </c>
      <c r="D704" s="78">
        <f>Pressure!I704</f>
        <v>1.1621860174682886E-4</v>
      </c>
      <c r="E704" s="40">
        <f>Pressure!H704</f>
        <v>116.21860174682885</v>
      </c>
      <c r="F704" s="10">
        <f t="shared" si="86"/>
        <v>4.5</v>
      </c>
      <c r="G704" s="4">
        <f t="shared" si="85"/>
        <v>193172.22188537885</v>
      </c>
      <c r="H704" s="42">
        <f t="shared" si="87"/>
        <v>7.3954411698842826</v>
      </c>
      <c r="I704" s="10">
        <f t="shared" si="88"/>
        <v>1.185844066562463</v>
      </c>
      <c r="J704" s="4">
        <f t="shared" si="89"/>
        <v>628.21527395579858</v>
      </c>
      <c r="K704" s="4">
        <f t="shared" si="83"/>
        <v>141.22909805220058</v>
      </c>
      <c r="L704" s="42">
        <f>Pressure!Q704</f>
        <v>1.0871543980751379</v>
      </c>
      <c r="M704" s="10">
        <f t="shared" si="84"/>
        <v>1.0119221576107729</v>
      </c>
      <c r="N704" s="10">
        <f t="shared" si="90"/>
        <v>2.5992897854448858</v>
      </c>
    </row>
    <row r="705" spans="3:14">
      <c r="C705" s="4">
        <f>Pressure!AB705*1000000</f>
        <v>4554966.9499292644</v>
      </c>
      <c r="D705" s="78">
        <f>Pressure!I705</f>
        <v>1.1621860174682886E-4</v>
      </c>
      <c r="E705" s="40">
        <f>Pressure!H705</f>
        <v>116.21860174682885</v>
      </c>
      <c r="F705" s="10">
        <f t="shared" si="86"/>
        <v>4.5</v>
      </c>
      <c r="G705" s="4">
        <f t="shared" si="85"/>
        <v>193029.92633331116</v>
      </c>
      <c r="H705" s="42">
        <f t="shared" si="87"/>
        <v>7.3911997090052157</v>
      </c>
      <c r="I705" s="10">
        <f t="shared" si="88"/>
        <v>1.185770565213925</v>
      </c>
      <c r="J705" s="4">
        <f t="shared" si="89"/>
        <v>627.71360512330432</v>
      </c>
      <c r="K705" s="4">
        <f t="shared" si="83"/>
        <v>141.11631786414827</v>
      </c>
      <c r="L705" s="42">
        <f>Pressure!Q705</f>
        <v>1.0887649232916286</v>
      </c>
      <c r="M705" s="10">
        <f t="shared" si="84"/>
        <v>1.0113525649378547</v>
      </c>
      <c r="N705" s="10">
        <f t="shared" si="90"/>
        <v>2.5992897854448858</v>
      </c>
    </row>
    <row r="706" spans="3:14">
      <c r="C706" s="4">
        <f>Pressure!AB706*1000000</f>
        <v>4551596.4155515349</v>
      </c>
      <c r="D706" s="78">
        <f>Pressure!I706</f>
        <v>1.1621860174682886E-4</v>
      </c>
      <c r="E706" s="40">
        <f>Pressure!H706</f>
        <v>116.21860174682885</v>
      </c>
      <c r="F706" s="10">
        <f t="shared" si="86"/>
        <v>4.5</v>
      </c>
      <c r="G706" s="4">
        <f t="shared" si="85"/>
        <v>192887.09017010979</v>
      </c>
      <c r="H706" s="42">
        <f t="shared" si="87"/>
        <v>7.3869415743008764</v>
      </c>
      <c r="I706" s="10">
        <f t="shared" si="88"/>
        <v>1.1856966755533176</v>
      </c>
      <c r="J706" s="4">
        <f t="shared" si="89"/>
        <v>627.21003034398075</v>
      </c>
      <c r="K706" s="4">
        <f t="shared" si="83"/>
        <v>141.00310920012157</v>
      </c>
      <c r="L706" s="42">
        <f>Pressure!Q706</f>
        <v>1.0903758271388966</v>
      </c>
      <c r="M706" s="10">
        <f t="shared" si="84"/>
        <v>1.0107806562009165</v>
      </c>
      <c r="N706" s="10">
        <f t="shared" si="90"/>
        <v>2.5992897854448858</v>
      </c>
    </row>
    <row r="707" spans="3:14">
      <c r="C707" s="4">
        <f>Pressure!AB707*1000000</f>
        <v>4548213.1326630358</v>
      </c>
      <c r="D707" s="78">
        <f>Pressure!I707</f>
        <v>1.1621860174682886E-4</v>
      </c>
      <c r="E707" s="40">
        <f>Pressure!H707</f>
        <v>116.21860174682885</v>
      </c>
      <c r="F707" s="10">
        <f t="shared" si="86"/>
        <v>4.5</v>
      </c>
      <c r="G707" s="4">
        <f t="shared" si="85"/>
        <v>192743.71375181506</v>
      </c>
      <c r="H707" s="42">
        <f t="shared" si="87"/>
        <v>7.3826667695088046</v>
      </c>
      <c r="I707" s="10">
        <f t="shared" si="88"/>
        <v>1.1856223962801944</v>
      </c>
      <c r="J707" s="4">
        <f t="shared" si="89"/>
        <v>626.704550873063</v>
      </c>
      <c r="K707" s="4">
        <f t="shared" si="83"/>
        <v>140.88947234230992</v>
      </c>
      <c r="L707" s="42">
        <f>Pressure!Q707</f>
        <v>1.0919871114258746</v>
      </c>
      <c r="M707" s="10">
        <f t="shared" si="84"/>
        <v>1.010206430963803</v>
      </c>
      <c r="N707" s="10">
        <f t="shared" si="90"/>
        <v>2.5992897854448858</v>
      </c>
    </row>
    <row r="708" spans="3:14">
      <c r="C708" s="4">
        <f>Pressure!AB708*1000000</f>
        <v>4544817.1097064791</v>
      </c>
      <c r="D708" s="78">
        <f>Pressure!I708</f>
        <v>1.1621860174682886E-4</v>
      </c>
      <c r="E708" s="40">
        <f>Pressure!H708</f>
        <v>116.21860174682885</v>
      </c>
      <c r="F708" s="10">
        <f t="shared" si="86"/>
        <v>4.5</v>
      </c>
      <c r="G708" s="4">
        <f t="shared" si="85"/>
        <v>192599.79743621137</v>
      </c>
      <c r="H708" s="42">
        <f t="shared" si="87"/>
        <v>7.3783752983876161</v>
      </c>
      <c r="I708" s="10">
        <f t="shared" si="88"/>
        <v>1.1855477260851401</v>
      </c>
      <c r="J708" s="4">
        <f t="shared" si="89"/>
        <v>626.1971679719345</v>
      </c>
      <c r="K708" s="4">
        <f t="shared" si="83"/>
        <v>140.775407574285</v>
      </c>
      <c r="L708" s="42">
        <f>Pressure!Q708</f>
        <v>1.0935987779654013</v>
      </c>
      <c r="M708" s="10">
        <f t="shared" si="84"/>
        <v>1.0096298887889936</v>
      </c>
      <c r="N708" s="10">
        <f t="shared" si="90"/>
        <v>2.5992897854448858</v>
      </c>
    </row>
    <row r="709" spans="3:14">
      <c r="C709" s="4">
        <f>Pressure!AB709*1000000</f>
        <v>4541408.3551660851</v>
      </c>
      <c r="D709" s="78">
        <f>Pressure!I709</f>
        <v>1.1621860174682886E-4</v>
      </c>
      <c r="E709" s="40">
        <f>Pressure!H709</f>
        <v>116.21860174682885</v>
      </c>
      <c r="F709" s="10">
        <f t="shared" si="86"/>
        <v>4.5</v>
      </c>
      <c r="G709" s="4">
        <f t="shared" si="85"/>
        <v>192455.34158284214</v>
      </c>
      <c r="H709" s="42">
        <f t="shared" si="87"/>
        <v>7.3740671647173786</v>
      </c>
      <c r="I709" s="10">
        <f t="shared" si="88"/>
        <v>1.1854726636497188</v>
      </c>
      <c r="J709" s="4">
        <f t="shared" si="89"/>
        <v>625.68788290818054</v>
      </c>
      <c r="K709" s="4">
        <f t="shared" si="83"/>
        <v>140.66091518101265</v>
      </c>
      <c r="L709" s="42">
        <f>Pressure!Q709</f>
        <v>1.0952108285742443</v>
      </c>
      <c r="M709" s="10">
        <f t="shared" si="84"/>
        <v>1.0090510292364092</v>
      </c>
      <c r="N709" s="10">
        <f t="shared" si="90"/>
        <v>2.5992897854448858</v>
      </c>
    </row>
    <row r="710" spans="3:14">
      <c r="C710" s="4">
        <f>Pressure!AB710*1000000</f>
        <v>4537986.8775673341</v>
      </c>
      <c r="D710" s="78">
        <f>Pressure!I710</f>
        <v>1.1621860174682886E-4</v>
      </c>
      <c r="E710" s="40">
        <f>Pressure!H710</f>
        <v>116.21860174682885</v>
      </c>
      <c r="F710" s="10">
        <f t="shared" si="86"/>
        <v>4.5</v>
      </c>
      <c r="G710" s="4">
        <f t="shared" si="85"/>
        <v>192310.34655299934</v>
      </c>
      <c r="H710" s="42">
        <f t="shared" si="87"/>
        <v>7.3697423722993003</v>
      </c>
      <c r="I710" s="10">
        <f t="shared" si="88"/>
        <v>1.1853972076464079</v>
      </c>
      <c r="J710" s="4">
        <f t="shared" si="89"/>
        <v>625.17669695555048</v>
      </c>
      <c r="K710" s="4">
        <f t="shared" si="83"/>
        <v>140.54599544884459</v>
      </c>
      <c r="L710" s="42">
        <f>Pressure!Q710</f>
        <v>1.0968232650731249</v>
      </c>
      <c r="M710" s="10">
        <f t="shared" si="84"/>
        <v>1.0084698518645778</v>
      </c>
      <c r="N710" s="10">
        <f t="shared" si="90"/>
        <v>2.5992897854448858</v>
      </c>
    </row>
    <row r="711" spans="3:14">
      <c r="C711" s="4">
        <f>Pressure!AB711*1000000</f>
        <v>4534552.6854774207</v>
      </c>
      <c r="D711" s="78">
        <f>Pressure!I711</f>
        <v>1.1621860174682886E-4</v>
      </c>
      <c r="E711" s="40">
        <f>Pressure!H711</f>
        <v>116.21860174682885</v>
      </c>
      <c r="F711" s="10">
        <f t="shared" si="86"/>
        <v>4.5</v>
      </c>
      <c r="G711" s="4">
        <f t="shared" si="85"/>
        <v>192164.81270974266</v>
      </c>
      <c r="H711" s="42">
        <f t="shared" si="87"/>
        <v>7.3654009249562211</v>
      </c>
      <c r="I711" s="10">
        <f t="shared" si="88"/>
        <v>1.1853213567385485</v>
      </c>
      <c r="J711" s="4">
        <f t="shared" si="89"/>
        <v>624.66361139402682</v>
      </c>
      <c r="K711" s="4">
        <f t="shared" si="83"/>
        <v>140.43064866553365</v>
      </c>
      <c r="L711" s="42">
        <f>Pressure!Q711</f>
        <v>1.0984360892867411</v>
      </c>
      <c r="M711" s="10">
        <f t="shared" si="84"/>
        <v>1.0078863562298637</v>
      </c>
      <c r="N711" s="10">
        <f t="shared" si="90"/>
        <v>2.5992897854448858</v>
      </c>
    </row>
    <row r="712" spans="3:14">
      <c r="C712" s="4">
        <f>Pressure!AB712*1000000</f>
        <v>4531105.7875051294</v>
      </c>
      <c r="D712" s="78">
        <f>Pressure!I712</f>
        <v>1.1621860174682886E-4</v>
      </c>
      <c r="E712" s="40">
        <f>Pressure!H712</f>
        <v>116.21860174682885</v>
      </c>
      <c r="F712" s="10">
        <f t="shared" si="86"/>
        <v>4.5</v>
      </c>
      <c r="G712" s="4">
        <f t="shared" si="85"/>
        <v>192018.74041789427</v>
      </c>
      <c r="H712" s="42">
        <f t="shared" si="87"/>
        <v>7.3610428265324321</v>
      </c>
      <c r="I712" s="10">
        <f t="shared" si="88"/>
        <v>1.1852451095802807</v>
      </c>
      <c r="J712" s="4">
        <f t="shared" si="89"/>
        <v>624.14862750980456</v>
      </c>
      <c r="K712" s="4">
        <f t="shared" si="83"/>
        <v>140.31487512022943</v>
      </c>
      <c r="L712" s="42">
        <f>Pressure!Q712</f>
        <v>1.1000493030437919</v>
      </c>
      <c r="M712" s="10">
        <f t="shared" si="84"/>
        <v>1.0073005418865437</v>
      </c>
      <c r="N712" s="10">
        <f t="shared" si="90"/>
        <v>2.5992897854448858</v>
      </c>
    </row>
    <row r="713" spans="3:14">
      <c r="C713" s="4">
        <f>Pressure!AB713*1000000</f>
        <v>4527646.1923009809</v>
      </c>
      <c r="D713" s="78">
        <f>Pressure!I713</f>
        <v>1.1621860174682886E-4</v>
      </c>
      <c r="E713" s="40">
        <f>Pressure!H713</f>
        <v>116.21860174682885</v>
      </c>
      <c r="F713" s="10">
        <f t="shared" si="86"/>
        <v>4.5</v>
      </c>
      <c r="G713" s="4">
        <f t="shared" si="85"/>
        <v>191872.13004404507</v>
      </c>
      <c r="H713" s="42">
        <f t="shared" si="87"/>
        <v>7.3566680808938081</v>
      </c>
      <c r="I713" s="10">
        <f t="shared" si="88"/>
        <v>1.1851684648164857</v>
      </c>
      <c r="J713" s="4">
        <f t="shared" si="89"/>
        <v>623.63174659531546</v>
      </c>
      <c r="K713" s="4">
        <f t="shared" si="83"/>
        <v>140.19867510348354</v>
      </c>
      <c r="L713" s="42">
        <f>Pressure!Q713</f>
        <v>1.101662908177002</v>
      </c>
      <c r="M713" s="10">
        <f t="shared" si="84"/>
        <v>1.0067124083874028</v>
      </c>
      <c r="N713" s="10">
        <f t="shared" si="90"/>
        <v>2.5992897854448858</v>
      </c>
    </row>
    <row r="714" spans="3:14">
      <c r="C714" s="4">
        <f>Pressure!AB714*1000000</f>
        <v>4524173.9085571729</v>
      </c>
      <c r="D714" s="78">
        <f>Pressure!I714</f>
        <v>1.1621860174682886E-4</v>
      </c>
      <c r="E714" s="40">
        <f>Pressure!H714</f>
        <v>116.21860174682885</v>
      </c>
      <c r="F714" s="10">
        <f t="shared" si="86"/>
        <v>4.5</v>
      </c>
      <c r="G714" s="4">
        <f t="shared" si="85"/>
        <v>191724.98195655213</v>
      </c>
      <c r="H714" s="42">
        <f t="shared" si="87"/>
        <v>7.3522766919276945</v>
      </c>
      <c r="I714" s="10">
        <f t="shared" si="88"/>
        <v>1.1850914210827219</v>
      </c>
      <c r="J714" s="4">
        <f t="shared" si="89"/>
        <v>623.11296994921736</v>
      </c>
      <c r="K714" s="4">
        <f t="shared" si="83"/>
        <v>140.0820489072473</v>
      </c>
      <c r="L714" s="42">
        <f>Pressure!Q714</f>
        <v>1.1032769065231456</v>
      </c>
      <c r="M714" s="10">
        <f t="shared" si="84"/>
        <v>1.0061219552830856</v>
      </c>
      <c r="N714" s="10">
        <f t="shared" si="90"/>
        <v>2.5992897854448858</v>
      </c>
    </row>
    <row r="715" spans="3:14">
      <c r="C715" s="4">
        <f>Pressure!AB715*1000000</f>
        <v>4520688.9450079538</v>
      </c>
      <c r="D715" s="78">
        <f>Pressure!I715</f>
        <v>1.1621860174682886E-4</v>
      </c>
      <c r="E715" s="40">
        <f>Pressure!H715</f>
        <v>116.21860174682885</v>
      </c>
      <c r="F715" s="10">
        <f t="shared" si="86"/>
        <v>4.5</v>
      </c>
      <c r="G715" s="4">
        <f t="shared" si="85"/>
        <v>191577.29652555456</v>
      </c>
      <c r="H715" s="42">
        <f t="shared" si="87"/>
        <v>7.3478686635433288</v>
      </c>
      <c r="I715" s="10">
        <f t="shared" si="88"/>
        <v>1.1850139770051709</v>
      </c>
      <c r="J715" s="4">
        <f t="shared" si="89"/>
        <v>622.59229887645097</v>
      </c>
      <c r="K715" s="4">
        <f t="shared" si="83"/>
        <v>139.96499682488445</v>
      </c>
      <c r="L715" s="42">
        <f>Pressure!Q715</f>
        <v>1.1048912999230709</v>
      </c>
      <c r="M715" s="10">
        <f t="shared" si="84"/>
        <v>1.0055291821221695</v>
      </c>
      <c r="N715" s="10">
        <f t="shared" si="90"/>
        <v>2.5992897854448858</v>
      </c>
    </row>
    <row r="716" spans="3:14">
      <c r="C716" s="4">
        <f>Pressure!AB716*1000000</f>
        <v>4517191.3104294213</v>
      </c>
      <c r="D716" s="78">
        <f>Pressure!I716</f>
        <v>1.1621860174682886E-4</v>
      </c>
      <c r="E716" s="40">
        <f>Pressure!H716</f>
        <v>116.21860174682885</v>
      </c>
      <c r="F716" s="10">
        <f t="shared" si="86"/>
        <v>4.5</v>
      </c>
      <c r="G716" s="4">
        <f t="shared" si="85"/>
        <v>191429.0741229649</v>
      </c>
      <c r="H716" s="42">
        <f t="shared" si="87"/>
        <v>7.3434439996715364</v>
      </c>
      <c r="I716" s="10">
        <f t="shared" si="88"/>
        <v>1.1849361312005691</v>
      </c>
      <c r="J716" s="4">
        <f t="shared" si="89"/>
        <v>622.06973468820934</v>
      </c>
      <c r="K716" s="4">
        <f t="shared" si="83"/>
        <v>139.84751915116436</v>
      </c>
      <c r="L716" s="42">
        <f>Pressure!Q716</f>
        <v>1.106506090221725</v>
      </c>
      <c r="M716" s="10">
        <f t="shared" si="84"/>
        <v>1.0049340884516353</v>
      </c>
      <c r="N716" s="10">
        <f t="shared" si="90"/>
        <v>2.5992897854448858</v>
      </c>
    </row>
    <row r="717" spans="3:14">
      <c r="C717" s="4">
        <f>Pressure!AB717*1000000</f>
        <v>4513681.0136398505</v>
      </c>
      <c r="D717" s="78">
        <f>Pressure!I717</f>
        <v>1.1621860174682886E-4</v>
      </c>
      <c r="E717" s="40">
        <f>Pressure!H717</f>
        <v>116.21860174682885</v>
      </c>
      <c r="F717" s="10">
        <f t="shared" si="86"/>
        <v>4.5</v>
      </c>
      <c r="G717" s="4">
        <f t="shared" si="85"/>
        <v>191280.31512248315</v>
      </c>
      <c r="H717" s="42">
        <f t="shared" si="87"/>
        <v>7.3390027042651198</v>
      </c>
      <c r="I717" s="10">
        <f t="shared" si="88"/>
        <v>1.1848578822761517</v>
      </c>
      <c r="J717" s="4">
        <f t="shared" si="89"/>
        <v>621.54527870198706</v>
      </c>
      <c r="K717" s="4">
        <f t="shared" si="83"/>
        <v>139.72961618227308</v>
      </c>
      <c r="L717" s="42">
        <f>Pressure!Q717</f>
        <v>1.1081212792681776</v>
      </c>
      <c r="M717" s="10">
        <f t="shared" si="84"/>
        <v>1.0043366738159472</v>
      </c>
      <c r="N717" s="10">
        <f t="shared" si="90"/>
        <v>2.5992897854448858</v>
      </c>
    </row>
    <row r="718" spans="3:14">
      <c r="C718" s="4">
        <f>Pressure!AB718*1000000</f>
        <v>4510158.0634996826</v>
      </c>
      <c r="D718" s="78">
        <f>Pressure!I718</f>
        <v>1.1621860174682886E-4</v>
      </c>
      <c r="E718" s="40">
        <f>Pressure!H718</f>
        <v>116.21860174682885</v>
      </c>
      <c r="F718" s="10">
        <f t="shared" si="86"/>
        <v>4.5</v>
      </c>
      <c r="G718" s="4">
        <f t="shared" si="85"/>
        <v>191131.01989959617</v>
      </c>
      <c r="H718" s="42">
        <f t="shared" si="87"/>
        <v>7.3345447812987823</v>
      </c>
      <c r="I718" s="10">
        <f t="shared" si="88"/>
        <v>1.1847792288295875</v>
      </c>
      <c r="J718" s="4">
        <f t="shared" si="89"/>
        <v>621.01893224157845</v>
      </c>
      <c r="K718" s="4">
        <f t="shared" si="83"/>
        <v>139.61128821581281</v>
      </c>
      <c r="L718" s="42">
        <f>Pressure!Q718</f>
        <v>1.109736868915647</v>
      </c>
      <c r="M718" s="10">
        <f t="shared" si="84"/>
        <v>1.0037369377582288</v>
      </c>
      <c r="N718" s="10">
        <f t="shared" si="90"/>
        <v>2.5992897854448858</v>
      </c>
    </row>
    <row r="719" spans="3:14">
      <c r="C719" s="4">
        <f>Pressure!AB719*1000000</f>
        <v>4506622.4689114345</v>
      </c>
      <c r="D719" s="78">
        <f>Pressure!I719</f>
        <v>1.1621860174682886E-4</v>
      </c>
      <c r="E719" s="40">
        <f>Pressure!H719</f>
        <v>116.21860174682885</v>
      </c>
      <c r="F719" s="10">
        <f t="shared" si="86"/>
        <v>4.5</v>
      </c>
      <c r="G719" s="4">
        <f t="shared" si="85"/>
        <v>190981.18883157391</v>
      </c>
      <c r="H719" s="42">
        <f t="shared" si="87"/>
        <v>7.3300702347689723</v>
      </c>
      <c r="I719" s="10">
        <f t="shared" si="88"/>
        <v>1.1847001694489125</v>
      </c>
      <c r="J719" s="4">
        <f t="shared" si="89"/>
        <v>620.49069663706473</v>
      </c>
      <c r="K719" s="4">
        <f t="shared" ref="K719:K782" si="91">J719/4.4482</f>
        <v>139.49253555079915</v>
      </c>
      <c r="L719" s="42">
        <f>Pressure!Q719</f>
        <v>1.1113528610215246</v>
      </c>
      <c r="M719" s="10">
        <f t="shared" ref="M719:M782" si="92">(J719+J718)/2*(L719-L718)</f>
        <v>1.003134879819455</v>
      </c>
      <c r="N719" s="10">
        <f t="shared" si="90"/>
        <v>2.5992897854448858</v>
      </c>
    </row>
    <row r="720" spans="3:14">
      <c r="C720" s="4">
        <f>Pressure!AB720*1000000</f>
        <v>4503074.2388201114</v>
      </c>
      <c r="D720" s="78">
        <f>Pressure!I720</f>
        <v>1.1621860174682886E-4</v>
      </c>
      <c r="E720" s="40">
        <f>Pressure!H720</f>
        <v>116.21860174682885</v>
      </c>
      <c r="F720" s="10">
        <f t="shared" si="86"/>
        <v>4.5</v>
      </c>
      <c r="G720" s="4">
        <f t="shared" si="85"/>
        <v>190830.82229748691</v>
      </c>
      <c r="H720" s="42">
        <f t="shared" si="87"/>
        <v>7.3255790686943509</v>
      </c>
      <c r="I720" s="10">
        <f t="shared" si="88"/>
        <v>1.1846207027124727</v>
      </c>
      <c r="J720" s="4">
        <f t="shared" si="89"/>
        <v>619.96057322487434</v>
      </c>
      <c r="K720" s="4">
        <f t="shared" si="91"/>
        <v>139.37335848767464</v>
      </c>
      <c r="L720" s="42">
        <f>Pressure!Q720</f>
        <v>1.1129692574473995</v>
      </c>
      <c r="M720" s="10">
        <f t="shared" si="92"/>
        <v>1.0025304995383821</v>
      </c>
      <c r="N720" s="10">
        <f t="shared" si="90"/>
        <v>2.5992897854448858</v>
      </c>
    </row>
    <row r="721" spans="3:14">
      <c r="C721" s="4">
        <f>Pressure!AB721*1000000</f>
        <v>4499513.3822131213</v>
      </c>
      <c r="D721" s="78">
        <f>Pressure!I721</f>
        <v>1.1621860174682886E-4</v>
      </c>
      <c r="E721" s="40">
        <f>Pressure!H721</f>
        <v>116.21860174682885</v>
      </c>
      <c r="F721" s="10">
        <f t="shared" si="86"/>
        <v>4.5</v>
      </c>
      <c r="G721" s="4">
        <f t="shared" si="85"/>
        <v>190679.92067820262</v>
      </c>
      <c r="H721" s="42">
        <f t="shared" si="87"/>
        <v>7.3210712871156636</v>
      </c>
      <c r="I721" s="10">
        <f t="shared" si="88"/>
        <v>1.184540827188856</v>
      </c>
      <c r="J721" s="4">
        <f t="shared" si="89"/>
        <v>619.42856334777116</v>
      </c>
      <c r="K721" s="4">
        <f t="shared" si="91"/>
        <v>139.25375732830611</v>
      </c>
      <c r="L721" s="42">
        <f>Pressure!Q721</f>
        <v>1.1145860600590842</v>
      </c>
      <c r="M721" s="10">
        <f t="shared" si="92"/>
        <v>1.0019237964521686</v>
      </c>
      <c r="N721" s="10">
        <f t="shared" si="90"/>
        <v>2.5992897854448858</v>
      </c>
    </row>
    <row r="722" spans="3:14">
      <c r="C722" s="4">
        <f>Pressure!AB722*1000000</f>
        <v>4495939.9081204319</v>
      </c>
      <c r="D722" s="78">
        <f>Pressure!I722</f>
        <v>1.1621860174682886E-4</v>
      </c>
      <c r="E722" s="40">
        <f>Pressure!H722</f>
        <v>116.21860174682885</v>
      </c>
      <c r="F722" s="10">
        <f t="shared" si="86"/>
        <v>4.5</v>
      </c>
      <c r="G722" s="4">
        <f t="shared" si="85"/>
        <v>190528.48435639209</v>
      </c>
      <c r="H722" s="42">
        <f t="shared" si="87"/>
        <v>7.3165468940958602</v>
      </c>
      <c r="I722" s="10">
        <f t="shared" si="88"/>
        <v>1.1844605414368299</v>
      </c>
      <c r="J722" s="4">
        <f t="shared" si="89"/>
        <v>618.89466835487781</v>
      </c>
      <c r="K722" s="4">
        <f t="shared" si="91"/>
        <v>139.13373237598981</v>
      </c>
      <c r="L722" s="42">
        <f>Pressure!Q722</f>
        <v>1.1162032707266396</v>
      </c>
      <c r="M722" s="10">
        <f t="shared" si="92"/>
        <v>1.0013147700955882</v>
      </c>
      <c r="N722" s="10">
        <f t="shared" si="90"/>
        <v>2.5992897854448858</v>
      </c>
    </row>
    <row r="723" spans="3:14">
      <c r="C723" s="4">
        <f>Pressure!AB723*1000000</f>
        <v>4492353.825614511</v>
      </c>
      <c r="D723" s="78">
        <f>Pressure!I723</f>
        <v>1.1621860174682886E-4</v>
      </c>
      <c r="E723" s="40">
        <f>Pressure!H723</f>
        <v>116.21860174682885</v>
      </c>
      <c r="F723" s="10">
        <f t="shared" si="86"/>
        <v>4.5</v>
      </c>
      <c r="G723" s="4">
        <f t="shared" si="85"/>
        <v>190376.51371652744</v>
      </c>
      <c r="H723" s="42">
        <f t="shared" si="87"/>
        <v>7.3120058937200003</v>
      </c>
      <c r="I723" s="10">
        <f t="shared" si="88"/>
        <v>1.184379844005272</v>
      </c>
      <c r="J723" s="4">
        <f t="shared" si="89"/>
        <v>618.35888960166676</v>
      </c>
      <c r="K723" s="4">
        <f t="shared" si="91"/>
        <v>139.01328393544958</v>
      </c>
      <c r="L723" s="42">
        <f>Pressure!Q723</f>
        <v>1.117820891324401</v>
      </c>
      <c r="M723" s="10">
        <f t="shared" si="92"/>
        <v>1.0007034200020315</v>
      </c>
      <c r="N723" s="10">
        <f t="shared" si="90"/>
        <v>2.5992897854448858</v>
      </c>
    </row>
    <row r="724" spans="3:14">
      <c r="C724" s="4">
        <f>Pressure!AB724*1000000</f>
        <v>4488755.1438105535</v>
      </c>
      <c r="D724" s="78">
        <f>Pressure!I724</f>
        <v>1.1621860174682886E-4</v>
      </c>
      <c r="E724" s="40">
        <f>Pressure!H724</f>
        <v>116.21860174682885</v>
      </c>
      <c r="F724" s="10">
        <f t="shared" si="86"/>
        <v>4.5</v>
      </c>
      <c r="G724" s="4">
        <f t="shared" si="85"/>
        <v>190224.00914489146</v>
      </c>
      <c r="H724" s="42">
        <f t="shared" si="87"/>
        <v>7.3074482900954685</v>
      </c>
      <c r="I724" s="10">
        <f t="shared" si="88"/>
        <v>1.1842987334331068</v>
      </c>
      <c r="J724" s="4">
        <f t="shared" si="89"/>
        <v>617.82122844999378</v>
      </c>
      <c r="K724" s="4">
        <f t="shared" si="91"/>
        <v>138.89241231284424</v>
      </c>
      <c r="L724" s="42">
        <f>Pressure!Q724</f>
        <v>1.119438923731003</v>
      </c>
      <c r="M724" s="10">
        <f t="shared" si="92"/>
        <v>1.0000897457023152</v>
      </c>
      <c r="N724" s="10">
        <f t="shared" si="90"/>
        <v>2.5992897854448858</v>
      </c>
    </row>
    <row r="725" spans="3:14">
      <c r="C725" s="4">
        <f>Pressure!AB725*1000000</f>
        <v>4485143.8718667421</v>
      </c>
      <c r="D725" s="78">
        <f>Pressure!I725</f>
        <v>1.1621860174682886E-4</v>
      </c>
      <c r="E725" s="40">
        <f>Pressure!H725</f>
        <v>116.21860174682885</v>
      </c>
      <c r="F725" s="10">
        <f t="shared" si="86"/>
        <v>4.5</v>
      </c>
      <c r="G725" s="4">
        <f t="shared" si="85"/>
        <v>190070.97102958872</v>
      </c>
      <c r="H725" s="42">
        <f t="shared" si="87"/>
        <v>7.3028740873522846</v>
      </c>
      <c r="I725" s="10">
        <f t="shared" si="88"/>
        <v>1.1842172082492437</v>
      </c>
      <c r="J725" s="4">
        <f t="shared" si="89"/>
        <v>617.28168626813738</v>
      </c>
      <c r="K725" s="4">
        <f t="shared" si="91"/>
        <v>138.77111781577659</v>
      </c>
      <c r="L725" s="42">
        <f>Pressure!Q725</f>
        <v>1.1210573698294053</v>
      </c>
      <c r="M725" s="10">
        <f t="shared" si="92"/>
        <v>0.99947374672545719</v>
      </c>
      <c r="N725" s="10">
        <f t="shared" si="90"/>
        <v>2.5992897854448858</v>
      </c>
    </row>
    <row r="726" spans="3:14">
      <c r="C726" s="4">
        <f>Pressure!AB726*1000000</f>
        <v>4481520.0189838856</v>
      </c>
      <c r="D726" s="78">
        <f>Pressure!I726</f>
        <v>1.1621860174682886E-4</v>
      </c>
      <c r="E726" s="40">
        <f>Pressure!H726</f>
        <v>116.21860174682885</v>
      </c>
      <c r="F726" s="10">
        <f t="shared" si="86"/>
        <v>4.5</v>
      </c>
      <c r="G726" s="4">
        <f t="shared" si="85"/>
        <v>189917.39976053013</v>
      </c>
      <c r="H726" s="42">
        <f t="shared" si="87"/>
        <v>7.298283289642578</v>
      </c>
      <c r="I726" s="10">
        <f t="shared" si="88"/>
        <v>1.1841352669724992</v>
      </c>
      <c r="J726" s="4">
        <f t="shared" si="89"/>
        <v>616.74026443074467</v>
      </c>
      <c r="K726" s="4">
        <f t="shared" si="91"/>
        <v>138.64940075328104</v>
      </c>
      <c r="L726" s="42">
        <f>Pressure!Q726</f>
        <v>1.1226762315069192</v>
      </c>
      <c r="M726" s="10">
        <f t="shared" si="92"/>
        <v>0.99885542259868687</v>
      </c>
      <c r="N726" s="10">
        <f t="shared" si="90"/>
        <v>2.5992897854448858</v>
      </c>
    </row>
    <row r="727" spans="3:14">
      <c r="C727" s="4">
        <f>Pressure!AB727*1000000</f>
        <v>4477883.5944059128</v>
      </c>
      <c r="D727" s="78">
        <f>Pressure!I727</f>
        <v>1.1621860174682886E-4</v>
      </c>
      <c r="E727" s="40">
        <f>Pressure!H727</f>
        <v>116.21860174682885</v>
      </c>
      <c r="F727" s="10">
        <f t="shared" si="86"/>
        <v>4.5</v>
      </c>
      <c r="G727" s="4">
        <f t="shared" si="85"/>
        <v>189763.29572945397</v>
      </c>
      <c r="H727" s="42">
        <f t="shared" si="87"/>
        <v>7.2936759011411647</v>
      </c>
      <c r="I727" s="10">
        <f t="shared" si="88"/>
        <v>1.1840529081115383</v>
      </c>
      <c r="J727" s="4">
        <f t="shared" si="89"/>
        <v>616.1969643189052</v>
      </c>
      <c r="K727" s="4">
        <f t="shared" si="91"/>
        <v>138.52726143584039</v>
      </c>
      <c r="L727" s="42">
        <f>Pressure!Q727</f>
        <v>1.124295510655233</v>
      </c>
      <c r="M727" s="10">
        <f t="shared" si="92"/>
        <v>0.99823477284707629</v>
      </c>
      <c r="N727" s="10">
        <f t="shared" si="90"/>
        <v>2.5992897854448858</v>
      </c>
    </row>
    <row r="728" spans="3:14">
      <c r="C728" s="4">
        <f>Pressure!AB728*1000000</f>
        <v>4474234.6074198466</v>
      </c>
      <c r="D728" s="78">
        <f>Pressure!I728</f>
        <v>1.1621860174682886E-4</v>
      </c>
      <c r="E728" s="40">
        <f>Pressure!H728</f>
        <v>116.21860174682885</v>
      </c>
      <c r="F728" s="10">
        <f t="shared" si="86"/>
        <v>4.5</v>
      </c>
      <c r="G728" s="4">
        <f t="shared" si="85"/>
        <v>189608.65932992479</v>
      </c>
      <c r="H728" s="42">
        <f t="shared" si="87"/>
        <v>7.2890519260454862</v>
      </c>
      <c r="I728" s="10">
        <f t="shared" si="88"/>
        <v>1.1839701301648033</v>
      </c>
      <c r="J728" s="4">
        <f t="shared" si="89"/>
        <v>615.6517873201467</v>
      </c>
      <c r="K728" s="4">
        <f t="shared" si="91"/>
        <v>138.40470017538482</v>
      </c>
      <c r="L728" s="42">
        <f>Pressure!Q728</f>
        <v>1.1259152091704381</v>
      </c>
      <c r="M728" s="10">
        <f t="shared" si="92"/>
        <v>0.99761179699348213</v>
      </c>
      <c r="N728" s="10">
        <f t="shared" si="90"/>
        <v>2.5992897854448858</v>
      </c>
    </row>
    <row r="729" spans="3:14">
      <c r="C729" s="4">
        <f>Pressure!AB729*1000000</f>
        <v>4470573.0673557939</v>
      </c>
      <c r="D729" s="78">
        <f>Pressure!I729</f>
        <v>1.1621860174682886E-4</v>
      </c>
      <c r="E729" s="40">
        <f>Pressure!H729</f>
        <v>116.21860174682885</v>
      </c>
      <c r="F729" s="10">
        <f t="shared" si="86"/>
        <v>4.5</v>
      </c>
      <c r="G729" s="4">
        <f t="shared" si="85"/>
        <v>189453.49095733283</v>
      </c>
      <c r="H729" s="42">
        <f t="shared" si="87"/>
        <v>7.2844113685755323</v>
      </c>
      <c r="I729" s="10">
        <f t="shared" si="88"/>
        <v>1.1838869316204428</v>
      </c>
      <c r="J729" s="4">
        <f t="shared" si="89"/>
        <v>615.10473482843418</v>
      </c>
      <c r="K729" s="4">
        <f t="shared" si="91"/>
        <v>138.28171728529162</v>
      </c>
      <c r="L729" s="42">
        <f>Pressure!Q729</f>
        <v>1.1275353289530556</v>
      </c>
      <c r="M729" s="10">
        <f t="shared" si="92"/>
        <v>0.99698649455924981</v>
      </c>
      <c r="N729" s="10">
        <f t="shared" si="90"/>
        <v>2.5992897854448858</v>
      </c>
    </row>
    <row r="730" spans="3:14">
      <c r="C730" s="4">
        <f>Pressure!AB730*1000000</f>
        <v>4466898.9835872892</v>
      </c>
      <c r="D730" s="78">
        <f>Pressure!I730</f>
        <v>1.1621860174682886E-4</v>
      </c>
      <c r="E730" s="40">
        <f>Pressure!H730</f>
        <v>116.21860174682885</v>
      </c>
      <c r="F730" s="10">
        <f t="shared" si="86"/>
        <v>4.5</v>
      </c>
      <c r="G730" s="4">
        <f t="shared" si="85"/>
        <v>189297.79100890888</v>
      </c>
      <c r="H730" s="42">
        <f t="shared" si="87"/>
        <v>7.2797542329742315</v>
      </c>
      <c r="I730" s="10">
        <f t="shared" si="88"/>
        <v>1.1838033109562469</v>
      </c>
      <c r="J730" s="4">
        <f t="shared" si="89"/>
        <v>614.55580824422077</v>
      </c>
      <c r="K730" s="4">
        <f t="shared" si="91"/>
        <v>138.15831308039674</v>
      </c>
      <c r="L730" s="42">
        <f>Pressure!Q730</f>
        <v>1.1291558719080625</v>
      </c>
      <c r="M730" s="10">
        <f t="shared" si="92"/>
        <v>0.99635886506318072</v>
      </c>
      <c r="N730" s="10">
        <f t="shared" si="90"/>
        <v>2.5992897854448858</v>
      </c>
    </row>
    <row r="731" spans="3:14">
      <c r="C731" s="4">
        <f>Pressure!AB731*1000000</f>
        <v>4463212.3655309482</v>
      </c>
      <c r="D731" s="78">
        <f>Pressure!I731</f>
        <v>1.1621860174682886E-4</v>
      </c>
      <c r="E731" s="40">
        <f>Pressure!H731</f>
        <v>116.21860174682885</v>
      </c>
      <c r="F731" s="10">
        <f t="shared" si="86"/>
        <v>4.5</v>
      </c>
      <c r="G731" s="4">
        <f t="shared" si="85"/>
        <v>189141.55988370924</v>
      </c>
      <c r="H731" s="42">
        <f t="shared" si="87"/>
        <v>7.2750805235069738</v>
      </c>
      <c r="I731" s="10">
        <f t="shared" si="88"/>
        <v>1.1837192666395682</v>
      </c>
      <c r="J731" s="4">
        <f t="shared" si="89"/>
        <v>614.00500897439611</v>
      </c>
      <c r="K731" s="4">
        <f t="shared" si="91"/>
        <v>138.03448787698306</v>
      </c>
      <c r="L731" s="42">
        <f>Pressure!Q731</f>
        <v>1.1307768399449185</v>
      </c>
      <c r="M731" s="10">
        <f t="shared" si="92"/>
        <v>0.99572890802250957</v>
      </c>
      <c r="N731" s="10">
        <f t="shared" si="90"/>
        <v>2.5992897854448858</v>
      </c>
    </row>
    <row r="732" spans="3:14">
      <c r="C732" s="4">
        <f>Pressure!AB732*1000000</f>
        <v>4459513.2226471622</v>
      </c>
      <c r="D732" s="78">
        <f>Pressure!I732</f>
        <v>1.1621860174682886E-4</v>
      </c>
      <c r="E732" s="40">
        <f>Pressure!H732</f>
        <v>116.21860174682885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188984.79798264545</v>
      </c>
      <c r="H732" s="42">
        <f t="shared" si="87"/>
        <v>7.27039024446242</v>
      </c>
      <c r="I732" s="10">
        <f t="shared" si="88"/>
        <v>1.1836347971272634</v>
      </c>
      <c r="J732" s="4">
        <f t="shared" si="89"/>
        <v>613.45233843239043</v>
      </c>
      <c r="K732" s="4">
        <f t="shared" si="91"/>
        <v>137.91024199280392</v>
      </c>
      <c r="L732" s="42">
        <f>Pressure!Q732</f>
        <v>1.1323982349775921</v>
      </c>
      <c r="M732" s="10">
        <f t="shared" si="92"/>
        <v>0.99509662295201151</v>
      </c>
      <c r="N732" s="10">
        <f t="shared" si="90"/>
        <v>2.5992897854448858</v>
      </c>
    </row>
    <row r="733" spans="3:14">
      <c r="C733" s="4">
        <f>Pressure!AB733*1000000</f>
        <v>4455801.5644397549</v>
      </c>
      <c r="D733" s="78">
        <f>Pressure!I733</f>
        <v>1.1621860174682886E-4</v>
      </c>
      <c r="E733" s="40">
        <f>Pressure!H733</f>
        <v>116.21860174682885</v>
      </c>
      <c r="F733" s="10">
        <f t="shared" ref="F733:F796" si="94">aexit/E733</f>
        <v>4.5</v>
      </c>
      <c r="G733" s="4">
        <f t="shared" si="93"/>
        <v>188827.5057084696</v>
      </c>
      <c r="H733" s="42">
        <f t="shared" ref="H733:H796" si="95">1/(((k+1)/2)^(1/(k-1))*(patm*1000000/C733)^(1/k)*SQRT((k+1)/(k-1)*(1-(patm*1000000/C733)^((k-1)/k))))</f>
        <v>7.2656834001520387</v>
      </c>
      <c r="I733" s="10">
        <f t="shared" ref="I733:I796" si="96">etanoz*SQRT(2*k^2/(k-1)*(2/(k+1))^((k+1)/(k-1))*(1-(G733/C733)^((k-1)/k)))+(G733-patm*1000000)/C733*(aexit/E733)</f>
        <v>1.1835499008656123</v>
      </c>
      <c r="J733" s="4">
        <f t="shared" ref="J733:J796" si="97">I733*D733*C733</f>
        <v>612.89779803812246</v>
      </c>
      <c r="K733" s="4">
        <f t="shared" si="91"/>
        <v>137.78557574707128</v>
      </c>
      <c r="L733" s="42">
        <f>Pressure!Q733</f>
        <v>1.1340200589245877</v>
      </c>
      <c r="M733" s="10">
        <f t="shared" si="92"/>
        <v>0.99446200936460938</v>
      </c>
      <c r="N733" s="10">
        <f t="shared" si="90"/>
        <v>2.5992897854448858</v>
      </c>
    </row>
    <row r="734" spans="3:14">
      <c r="C734" s="4">
        <f>Pressure!AB734*1000000</f>
        <v>4452077.4004561724</v>
      </c>
      <c r="D734" s="78">
        <f>Pressure!I734</f>
        <v>1.1621860174682886E-4</v>
      </c>
      <c r="E734" s="40">
        <f>Pressure!H734</f>
        <v>116.21860174682885</v>
      </c>
      <c r="F734" s="10">
        <f t="shared" si="94"/>
        <v>4.5</v>
      </c>
      <c r="G734" s="4">
        <f t="shared" si="93"/>
        <v>188669.68346578238</v>
      </c>
      <c r="H734" s="42">
        <f t="shared" si="95"/>
        <v>7.2609599949102854</v>
      </c>
      <c r="I734" s="10">
        <f t="shared" si="96"/>
        <v>1.183464576290248</v>
      </c>
      <c r="J734" s="4">
        <f t="shared" si="97"/>
        <v>612.34138921802901</v>
      </c>
      <c r="K734" s="4">
        <f t="shared" si="91"/>
        <v>137.66048946046243</v>
      </c>
      <c r="L734" s="42">
        <f>Pressure!Q734</f>
        <v>1.1356423137089731</v>
      </c>
      <c r="M734" s="10">
        <f t="shared" si="92"/>
        <v>0.99382506677137294</v>
      </c>
      <c r="N734" s="10">
        <f t="shared" ref="N734:N797" si="98">N733-1/834*(me-mef)</f>
        <v>2.5992897854448858</v>
      </c>
    </row>
    <row r="735" spans="3:14">
      <c r="C735" s="4">
        <f>Pressure!AB735*1000000</f>
        <v>4448340.7402876625</v>
      </c>
      <c r="D735" s="78">
        <f>Pressure!I735</f>
        <v>1.1621860174682886E-4</v>
      </c>
      <c r="E735" s="40">
        <f>Pressure!H735</f>
        <v>116.21860174682885</v>
      </c>
      <c r="F735" s="10">
        <f t="shared" si="94"/>
        <v>4.5</v>
      </c>
      <c r="G735" s="4">
        <f t="shared" si="93"/>
        <v>188511.33166104066</v>
      </c>
      <c r="H735" s="42">
        <f t="shared" si="95"/>
        <v>7.2562200330947979</v>
      </c>
      <c r="I735" s="10">
        <f t="shared" si="96"/>
        <v>1.1833788218260848</v>
      </c>
      <c r="J735" s="4">
        <f t="shared" si="97"/>
        <v>611.78311340509038</v>
      </c>
      <c r="K735" s="4">
        <f t="shared" si="91"/>
        <v>137.53498345512577</v>
      </c>
      <c r="L735" s="42">
        <f>Pressure!Q735</f>
        <v>1.1372650012584058</v>
      </c>
      <c r="M735" s="10">
        <f t="shared" si="92"/>
        <v>0.99318579468103652</v>
      </c>
      <c r="N735" s="10">
        <f t="shared" si="98"/>
        <v>2.5992897854448858</v>
      </c>
    </row>
    <row r="736" spans="3:14">
      <c r="C736" s="4">
        <f>Pressure!AB736*1000000</f>
        <v>4444591.5935692834</v>
      </c>
      <c r="D736" s="78">
        <f>Pressure!I736</f>
        <v>1.1621860174682886E-4</v>
      </c>
      <c r="E736" s="40">
        <f>Pressure!H736</f>
        <v>116.21860174682885</v>
      </c>
      <c r="F736" s="10">
        <f t="shared" si="94"/>
        <v>4.5</v>
      </c>
      <c r="G736" s="4">
        <f t="shared" si="93"/>
        <v>188352.45070255804</v>
      </c>
      <c r="H736" s="42">
        <f t="shared" si="95"/>
        <v>7.251463519086335</v>
      </c>
      <c r="I736" s="10">
        <f t="shared" si="96"/>
        <v>1.1832926358872442</v>
      </c>
      <c r="J736" s="4">
        <f t="shared" si="97"/>
        <v>611.22297203883284</v>
      </c>
      <c r="K736" s="4">
        <f t="shared" si="91"/>
        <v>137.4090580546812</v>
      </c>
      <c r="L736" s="42">
        <f>Pressure!Q736</f>
        <v>1.1388881235051609</v>
      </c>
      <c r="M736" s="10">
        <f t="shared" si="92"/>
        <v>0.99254419260044602</v>
      </c>
      <c r="N736" s="10">
        <f t="shared" si="98"/>
        <v>2.5992897854448858</v>
      </c>
    </row>
    <row r="737" spans="3:14">
      <c r="C737" s="4">
        <f>Pressure!AB737*1000000</f>
        <v>4440829.969980143</v>
      </c>
      <c r="D737" s="78">
        <f>Pressure!I737</f>
        <v>1.1621860174682886E-4</v>
      </c>
      <c r="E737" s="40">
        <f>Pressure!H737</f>
        <v>116.21860174682885</v>
      </c>
      <c r="F737" s="10">
        <f t="shared" si="94"/>
        <v>4.5</v>
      </c>
      <c r="G737" s="4">
        <f t="shared" si="93"/>
        <v>188193.0410005147</v>
      </c>
      <c r="H737" s="42">
        <f t="shared" si="95"/>
        <v>7.2466904572890325</v>
      </c>
      <c r="I737" s="10">
        <f t="shared" si="96"/>
        <v>1.1832060168769827</v>
      </c>
      <c r="J737" s="4">
        <f t="shared" si="97"/>
        <v>610.66096656536376</v>
      </c>
      <c r="K737" s="4">
        <f t="shared" si="91"/>
        <v>137.28271358422819</v>
      </c>
      <c r="L737" s="42">
        <f>Pressure!Q737</f>
        <v>1.1405116823861581</v>
      </c>
      <c r="M737" s="10">
        <f t="shared" si="92"/>
        <v>0.99190026003433374</v>
      </c>
      <c r="N737" s="10">
        <f t="shared" si="98"/>
        <v>2.5992897854448858</v>
      </c>
    </row>
    <row r="738" spans="3:14">
      <c r="C738" s="4">
        <f>Pressure!AB738*1000000</f>
        <v>4437055.8792432537</v>
      </c>
      <c r="D738" s="78">
        <f>Pressure!I738</f>
        <v>1.1621860174682886E-4</v>
      </c>
      <c r="E738" s="40">
        <f>Pressure!H738</f>
        <v>116.21860174682885</v>
      </c>
      <c r="F738" s="10">
        <f t="shared" si="94"/>
        <v>4.5</v>
      </c>
      <c r="G738" s="4">
        <f t="shared" si="93"/>
        <v>188033.10296695153</v>
      </c>
      <c r="H738" s="42">
        <f t="shared" si="95"/>
        <v>7.2419008521302048</v>
      </c>
      <c r="I738" s="10">
        <f t="shared" si="96"/>
        <v>1.1831189631876124</v>
      </c>
      <c r="J738" s="4">
        <f t="shared" si="97"/>
        <v>610.09709843735004</v>
      </c>
      <c r="K738" s="4">
        <f t="shared" si="91"/>
        <v>137.15595037034083</v>
      </c>
      <c r="L738" s="42">
        <f>Pressure!Q738</f>
        <v>1.1421356798429894</v>
      </c>
      <c r="M738" s="10">
        <f t="shared" si="92"/>
        <v>0.99125399648534285</v>
      </c>
      <c r="N738" s="10">
        <f t="shared" si="98"/>
        <v>2.5992897854448858</v>
      </c>
    </row>
    <row r="739" spans="3:14">
      <c r="C739" s="4">
        <f>Pressure!AB739*1000000</f>
        <v>4433269.3311259514</v>
      </c>
      <c r="D739" s="78">
        <f>Pressure!I739</f>
        <v>1.1621860174682886E-4</v>
      </c>
      <c r="E739" s="40">
        <f>Pressure!H739</f>
        <v>116.21860174682885</v>
      </c>
      <c r="F739" s="10">
        <f t="shared" si="94"/>
        <v>4.5</v>
      </c>
      <c r="G739" s="4">
        <f t="shared" si="93"/>
        <v>187872.63701578765</v>
      </c>
      <c r="H739" s="42">
        <f t="shared" si="95"/>
        <v>7.2370947080607611</v>
      </c>
      <c r="I739" s="10">
        <f t="shared" si="96"/>
        <v>1.1830314732004321</v>
      </c>
      <c r="J739" s="4">
        <f t="shared" si="97"/>
        <v>609.53136911408103</v>
      </c>
      <c r="K739" s="4">
        <f t="shared" si="91"/>
        <v>137.02876874108202</v>
      </c>
      <c r="L739" s="42">
        <f>Pressure!Q739</f>
        <v>1.1437601178219468</v>
      </c>
      <c r="M739" s="10">
        <f t="shared" si="92"/>
        <v>0.99060540145407505</v>
      </c>
      <c r="N739" s="10">
        <f t="shared" si="98"/>
        <v>2.5992897854448858</v>
      </c>
    </row>
    <row r="740" spans="3:14">
      <c r="C740" s="4">
        <f>Pressure!AB740*1000000</f>
        <v>4429470.3354397053</v>
      </c>
      <c r="D740" s="78">
        <f>Pressure!I740</f>
        <v>1.1621860174682886E-4</v>
      </c>
      <c r="E740" s="40">
        <f>Pressure!H740</f>
        <v>116.21860174682885</v>
      </c>
      <c r="F740" s="10">
        <f t="shared" si="94"/>
        <v>4.5</v>
      </c>
      <c r="G740" s="4">
        <f t="shared" si="93"/>
        <v>187711.64356281253</v>
      </c>
      <c r="H740" s="42">
        <f t="shared" si="95"/>
        <v>7.2322720295549843</v>
      </c>
      <c r="I740" s="10">
        <f t="shared" si="96"/>
        <v>1.182943545285644</v>
      </c>
      <c r="J740" s="4">
        <f t="shared" si="97"/>
        <v>608.96378006143902</v>
      </c>
      <c r="K740" s="4">
        <f t="shared" si="91"/>
        <v>136.90116902599681</v>
      </c>
      <c r="L740" s="42">
        <f>Pressure!Q740</f>
        <v>1.14538499827405</v>
      </c>
      <c r="M740" s="10">
        <f t="shared" si="92"/>
        <v>0.98995447443899509</v>
      </c>
      <c r="N740" s="10">
        <f t="shared" si="98"/>
        <v>2.5992897854448858</v>
      </c>
    </row>
    <row r="741" spans="3:14">
      <c r="C741" s="4">
        <f>Pressure!AB741*1000000</f>
        <v>4425658.9020404043</v>
      </c>
      <c r="D741" s="78">
        <f>Pressure!I741</f>
        <v>1.1621860174682886E-4</v>
      </c>
      <c r="E741" s="40">
        <f>Pressure!H741</f>
        <v>116.21860174682885</v>
      </c>
      <c r="F741" s="10">
        <f t="shared" si="94"/>
        <v>4.5</v>
      </c>
      <c r="G741" s="4">
        <f t="shared" si="93"/>
        <v>187550.12302569803</v>
      </c>
      <c r="H741" s="42">
        <f t="shared" si="95"/>
        <v>7.227432821110793</v>
      </c>
      <c r="I741" s="10">
        <f t="shared" si="96"/>
        <v>1.1828551778022824</v>
      </c>
      <c r="J741" s="4">
        <f t="shared" si="97"/>
        <v>608.39433275194369</v>
      </c>
      <c r="K741" s="4">
        <f t="shared" si="91"/>
        <v>136.7731515561224</v>
      </c>
      <c r="L741" s="42">
        <f>Pressure!Q741</f>
        <v>1.147010323155075</v>
      </c>
      <c r="M741" s="10">
        <f t="shared" si="92"/>
        <v>0.98930121493658985</v>
      </c>
      <c r="N741" s="10">
        <f t="shared" si="98"/>
        <v>2.5992897854448858</v>
      </c>
    </row>
    <row r="742" spans="3:14">
      <c r="C742" s="4">
        <f>Pressure!AB742*1000000</f>
        <v>4421835.0408282978</v>
      </c>
      <c r="D742" s="78">
        <f>Pressure!I742</f>
        <v>1.1621860174682886E-4</v>
      </c>
      <c r="E742" s="40">
        <f>Pressure!H742</f>
        <v>116.21860174682885</v>
      </c>
      <c r="F742" s="10">
        <f t="shared" si="94"/>
        <v>4.5</v>
      </c>
      <c r="G742" s="4">
        <f t="shared" si="93"/>
        <v>187388.0758239959</v>
      </c>
      <c r="H742" s="42">
        <f t="shared" si="95"/>
        <v>7.2225770872496327</v>
      </c>
      <c r="I742" s="10">
        <f t="shared" si="96"/>
        <v>1.1827663690981316</v>
      </c>
      <c r="J742" s="4">
        <f t="shared" si="97"/>
        <v>607.8230286647422</v>
      </c>
      <c r="K742" s="4">
        <f t="shared" si="91"/>
        <v>136.64471666398592</v>
      </c>
      <c r="L742" s="42">
        <f>Pressure!Q742</f>
        <v>1.1486360944255816</v>
      </c>
      <c r="M742" s="10">
        <f t="shared" si="92"/>
        <v>0.98864562244127052</v>
      </c>
      <c r="N742" s="10">
        <f t="shared" si="98"/>
        <v>2.5992897854448858</v>
      </c>
    </row>
    <row r="743" spans="3:14">
      <c r="C743" s="4">
        <f>Pressure!AB743*1000000</f>
        <v>4417998.7617483856</v>
      </c>
      <c r="D743" s="78">
        <f>Pressure!I743</f>
        <v>1.1621860174682886E-4</v>
      </c>
      <c r="E743" s="40">
        <f>Pressure!H743</f>
        <v>116.21860174682885</v>
      </c>
      <c r="F743" s="10">
        <f t="shared" si="94"/>
        <v>4.5</v>
      </c>
      <c r="G743" s="4">
        <f t="shared" si="93"/>
        <v>187225.50237915432</v>
      </c>
      <c r="H743" s="42">
        <f t="shared" si="95"/>
        <v>7.2177048325169162</v>
      </c>
      <c r="I743" s="10">
        <f t="shared" si="96"/>
        <v>1.1826771175096535</v>
      </c>
      <c r="J743" s="4">
        <f t="shared" si="97"/>
        <v>607.24986928566716</v>
      </c>
      <c r="K743" s="4">
        <f t="shared" si="91"/>
        <v>136.51586468361745</v>
      </c>
      <c r="L743" s="42">
        <f>Pressure!Q743</f>
        <v>1.1502623140509416</v>
      </c>
      <c r="M743" s="10">
        <f t="shared" si="92"/>
        <v>0.98798769644501772</v>
      </c>
      <c r="N743" s="10">
        <f t="shared" si="98"/>
        <v>2.5992897854448858</v>
      </c>
    </row>
    <row r="744" spans="3:14">
      <c r="C744" s="4">
        <f>Pressure!AB744*1000000</f>
        <v>4414150.0747901527</v>
      </c>
      <c r="D744" s="78">
        <f>Pressure!I744</f>
        <v>1.1621860174682886E-4</v>
      </c>
      <c r="E744" s="40">
        <f>Pressure!H744</f>
        <v>116.21860174682885</v>
      </c>
      <c r="F744" s="10">
        <f t="shared" si="94"/>
        <v>4.5</v>
      </c>
      <c r="G744" s="4">
        <f t="shared" si="93"/>
        <v>187062.40311450671</v>
      </c>
      <c r="H744" s="42">
        <f t="shared" si="95"/>
        <v>7.2128160614816519</v>
      </c>
      <c r="I744" s="10">
        <f t="shared" si="96"/>
        <v>1.1825874213619019</v>
      </c>
      <c r="J744" s="4">
        <f t="shared" si="97"/>
        <v>606.67485610719814</v>
      </c>
      <c r="K744" s="4">
        <f t="shared" si="91"/>
        <v>136.38659595054136</v>
      </c>
      <c r="L744" s="42">
        <f>Pressure!Q744</f>
        <v>1.1518889840013682</v>
      </c>
      <c r="M744" s="10">
        <f t="shared" si="92"/>
        <v>0.98732743643821541</v>
      </c>
      <c r="N744" s="10">
        <f t="shared" si="98"/>
        <v>2.5992897854448858</v>
      </c>
    </row>
    <row r="745" spans="3:14">
      <c r="C745" s="4">
        <f>Pressure!AB745*1000000</f>
        <v>4410288.9899878455</v>
      </c>
      <c r="D745" s="78">
        <f>Pressure!I745</f>
        <v>1.1621860174682886E-4</v>
      </c>
      <c r="E745" s="40">
        <f>Pressure!H745</f>
        <v>116.21860174682885</v>
      </c>
      <c r="F745" s="10">
        <f t="shared" si="94"/>
        <v>4.5</v>
      </c>
      <c r="G745" s="4">
        <f t="shared" si="93"/>
        <v>186898.77845528332</v>
      </c>
      <c r="H745" s="42">
        <f t="shared" si="95"/>
        <v>7.2079107787367152</v>
      </c>
      <c r="I745" s="10">
        <f t="shared" si="96"/>
        <v>1.1824972789684447</v>
      </c>
      <c r="J745" s="4">
        <f t="shared" si="97"/>
        <v>606.09799062850175</v>
      </c>
      <c r="K745" s="4">
        <f t="shared" si="91"/>
        <v>136.25691080178538</v>
      </c>
      <c r="L745" s="42">
        <f>Pressure!Q745</f>
        <v>1.1535161062519439</v>
      </c>
      <c r="M745" s="10">
        <f t="shared" si="92"/>
        <v>0.98666484190884995</v>
      </c>
      <c r="N745" s="10">
        <f t="shared" si="98"/>
        <v>2.5992897854448858</v>
      </c>
    </row>
    <row r="746" spans="3:14">
      <c r="C746" s="4">
        <f>Pressure!AB746*1000000</f>
        <v>4406415.5174207995</v>
      </c>
      <c r="D746" s="78">
        <f>Pressure!I746</f>
        <v>1.1621860174682886E-4</v>
      </c>
      <c r="E746" s="40">
        <f>Pressure!H746</f>
        <v>116.21860174682885</v>
      </c>
      <c r="F746" s="10">
        <f t="shared" si="94"/>
        <v>4.5</v>
      </c>
      <c r="G746" s="4">
        <f t="shared" si="93"/>
        <v>186734.62882862519</v>
      </c>
      <c r="H746" s="42">
        <f t="shared" si="95"/>
        <v>7.2029889888992296</v>
      </c>
      <c r="I746" s="10">
        <f t="shared" si="96"/>
        <v>1.1824066886312901</v>
      </c>
      <c r="J746" s="4">
        <f t="shared" si="97"/>
        <v>605.51927435548157</v>
      </c>
      <c r="K746" s="4">
        <f t="shared" si="91"/>
        <v>136.12680957589174</v>
      </c>
      <c r="L746" s="42">
        <f>Pressure!Q746</f>
        <v>1.1551436827826491</v>
      </c>
      <c r="M746" s="10">
        <f t="shared" si="92"/>
        <v>0.98599991234259021</v>
      </c>
      <c r="N746" s="10">
        <f t="shared" si="98"/>
        <v>2.5992897854448858</v>
      </c>
    </row>
    <row r="747" spans="3:14">
      <c r="C747" s="4">
        <f>Pressure!AB747*1000000</f>
        <v>4402529.6672131354</v>
      </c>
      <c r="D747" s="78">
        <f>Pressure!I747</f>
        <v>1.1621860174682886E-4</v>
      </c>
      <c r="E747" s="40">
        <f>Pressure!H747</f>
        <v>116.21860174682885</v>
      </c>
      <c r="F747" s="10">
        <f t="shared" si="94"/>
        <v>4.5</v>
      </c>
      <c r="G747" s="4">
        <f t="shared" si="93"/>
        <v>186569.95466357129</v>
      </c>
      <c r="H747" s="42">
        <f t="shared" si="95"/>
        <v>7.198050696610129</v>
      </c>
      <c r="I747" s="10">
        <f t="shared" si="96"/>
        <v>1.1823156486407953</v>
      </c>
      <c r="J747" s="4">
        <f t="shared" si="97"/>
        <v>604.938708800732</v>
      </c>
      <c r="K747" s="4">
        <f t="shared" si="91"/>
        <v>135.99629261290679</v>
      </c>
      <c r="L747" s="42">
        <f>Pressure!Q747</f>
        <v>1.1567717155783916</v>
      </c>
      <c r="M747" s="10">
        <f t="shared" si="92"/>
        <v>0.9853326472233368</v>
      </c>
      <c r="N747" s="10">
        <f t="shared" si="98"/>
        <v>2.5992897854448858</v>
      </c>
    </row>
    <row r="748" spans="3:14">
      <c r="C748" s="4">
        <f>Pressure!AB748*1000000</f>
        <v>4398631.4495340837</v>
      </c>
      <c r="D748" s="78">
        <f>Pressure!I748</f>
        <v>1.1621860174682886E-4</v>
      </c>
      <c r="E748" s="40">
        <f>Pressure!H748</f>
        <v>116.21860174682885</v>
      </c>
      <c r="F748" s="10">
        <f t="shared" si="94"/>
        <v>4.5</v>
      </c>
      <c r="G748" s="4">
        <f t="shared" si="93"/>
        <v>186404.75639107224</v>
      </c>
      <c r="H748" s="42">
        <f t="shared" si="95"/>
        <v>7.1930959065345075</v>
      </c>
      <c r="I748" s="10">
        <f t="shared" si="96"/>
        <v>1.1822241572755898</v>
      </c>
      <c r="J748" s="4">
        <f t="shared" si="97"/>
        <v>604.35629548358747</v>
      </c>
      <c r="K748" s="4">
        <f t="shared" si="91"/>
        <v>135.86536025439221</v>
      </c>
      <c r="L748" s="42">
        <f>Pressure!Q748</f>
        <v>1.1584002066290358</v>
      </c>
      <c r="M748" s="10">
        <f t="shared" si="92"/>
        <v>0.98466304603282229</v>
      </c>
      <c r="N748" s="10">
        <f t="shared" si="98"/>
        <v>2.5992897854448858</v>
      </c>
    </row>
    <row r="749" spans="3:14">
      <c r="C749" s="4">
        <f>Pressure!AB749*1000000</f>
        <v>4394720.8745980849</v>
      </c>
      <c r="D749" s="78">
        <f>Pressure!I749</f>
        <v>1.1621860174682886E-4</v>
      </c>
      <c r="E749" s="40">
        <f>Pressure!H749</f>
        <v>116.21860174682885</v>
      </c>
      <c r="F749" s="10">
        <f t="shared" si="94"/>
        <v>4.5</v>
      </c>
      <c r="G749" s="4">
        <f t="shared" si="93"/>
        <v>186239.03444399458</v>
      </c>
      <c r="H749" s="42">
        <f t="shared" si="95"/>
        <v>7.1881246233617073</v>
      </c>
      <c r="I749" s="10">
        <f t="shared" si="96"/>
        <v>1.1821322128024918</v>
      </c>
      <c r="J749" s="4">
        <f t="shared" si="97"/>
        <v>603.77203593013633</v>
      </c>
      <c r="K749" s="4">
        <f t="shared" si="91"/>
        <v>135.73401284342799</v>
      </c>
      <c r="L749" s="42">
        <f>Pressure!Q749</f>
        <v>1.1600291579294311</v>
      </c>
      <c r="M749" s="10">
        <f t="shared" si="92"/>
        <v>0.98399110825040026</v>
      </c>
      <c r="N749" s="10">
        <f t="shared" si="98"/>
        <v>2.5992897854448858</v>
      </c>
    </row>
    <row r="750" spans="3:14">
      <c r="C750" s="4">
        <f>Pressure!AB750*1000000</f>
        <v>4390797.9526648941</v>
      </c>
      <c r="D750" s="78">
        <f>Pressure!I750</f>
        <v>1.1621860174682886E-4</v>
      </c>
      <c r="E750" s="40">
        <f>Pressure!H750</f>
        <v>116.21860174682885</v>
      </c>
      <c r="F750" s="10">
        <f t="shared" si="94"/>
        <v>4.5</v>
      </c>
      <c r="G750" s="4">
        <f t="shared" si="93"/>
        <v>186072.78925712511</v>
      </c>
      <c r="H750" s="42">
        <f t="shared" si="95"/>
        <v>7.1831368518053802</v>
      </c>
      <c r="I750" s="10">
        <f t="shared" si="96"/>
        <v>1.1820398134764258</v>
      </c>
      <c r="J750" s="4">
        <f t="shared" si="97"/>
        <v>603.18593167323786</v>
      </c>
      <c r="K750" s="4">
        <f t="shared" si="91"/>
        <v>135.60225072461623</v>
      </c>
      <c r="L750" s="42">
        <f>Pressure!Q750</f>
        <v>1.1616585714794423</v>
      </c>
      <c r="M750" s="10">
        <f t="shared" si="92"/>
        <v>0.98331683335347475</v>
      </c>
      <c r="N750" s="10">
        <f t="shared" si="98"/>
        <v>2.5992897854448858</v>
      </c>
    </row>
    <row r="751" spans="3:14">
      <c r="C751" s="4">
        <f>Pressure!AB751*1000000</f>
        <v>4386862.6940397108</v>
      </c>
      <c r="D751" s="78">
        <f>Pressure!I751</f>
        <v>1.1621860174682886E-4</v>
      </c>
      <c r="E751" s="40">
        <f>Pressure!H751</f>
        <v>116.21860174682885</v>
      </c>
      <c r="F751" s="10">
        <f t="shared" si="94"/>
        <v>4.5</v>
      </c>
      <c r="G751" s="4">
        <f t="shared" si="93"/>
        <v>185906.02126717661</v>
      </c>
      <c r="H751" s="42">
        <f t="shared" si="95"/>
        <v>7.1781325966036178</v>
      </c>
      <c r="I751" s="10">
        <f t="shared" si="96"/>
        <v>1.1819469575403383</v>
      </c>
      <c r="J751" s="4">
        <f t="shared" si="97"/>
        <v>602.59798425254053</v>
      </c>
      <c r="K751" s="4">
        <f t="shared" si="91"/>
        <v>135.47007424408537</v>
      </c>
      <c r="L751" s="42">
        <f>Pressure!Q751</f>
        <v>1.1632884492839786</v>
      </c>
      <c r="M751" s="10">
        <f t="shared" si="92"/>
        <v>0.98264022081712854</v>
      </c>
      <c r="N751" s="10">
        <f t="shared" si="98"/>
        <v>2.5992897854448858</v>
      </c>
    </row>
    <row r="752" spans="3:14">
      <c r="C752" s="4">
        <f>Pressure!AB752*1000000</f>
        <v>4382915.1090731109</v>
      </c>
      <c r="D752" s="78">
        <f>Pressure!I752</f>
        <v>1.1621860174682886E-4</v>
      </c>
      <c r="E752" s="40">
        <f>Pressure!H752</f>
        <v>116.21860174682885</v>
      </c>
      <c r="F752" s="10">
        <f t="shared" si="94"/>
        <v>4.5</v>
      </c>
      <c r="G752" s="4">
        <f t="shared" si="93"/>
        <v>185738.73091278467</v>
      </c>
      <c r="H752" s="42">
        <f t="shared" si="95"/>
        <v>7.1731118625188017</v>
      </c>
      <c r="I752" s="10">
        <f t="shared" si="96"/>
        <v>1.1818536432251086</v>
      </c>
      <c r="J752" s="4">
        <f t="shared" si="97"/>
        <v>602.00819521447238</v>
      </c>
      <c r="K752" s="4">
        <f t="shared" si="91"/>
        <v>135.33748374948797</v>
      </c>
      <c r="L752" s="42">
        <f>Pressure!Q752</f>
        <v>1.1649187933530236</v>
      </c>
      <c r="M752" s="10">
        <f t="shared" si="92"/>
        <v>0.98196127011453271</v>
      </c>
      <c r="N752" s="10">
        <f t="shared" si="98"/>
        <v>2.5992897854448858</v>
      </c>
    </row>
    <row r="753" spans="3:14">
      <c r="C753" s="4">
        <f>Pressure!AB753*1000000</f>
        <v>4378955.2081614509</v>
      </c>
      <c r="D753" s="78">
        <f>Pressure!I753</f>
        <v>1.1621860174682886E-4</v>
      </c>
      <c r="E753" s="40">
        <f>Pressure!H753</f>
        <v>116.21860174682885</v>
      </c>
      <c r="F753" s="10">
        <f t="shared" si="94"/>
        <v>4.5</v>
      </c>
      <c r="G753" s="4">
        <f t="shared" si="93"/>
        <v>185570.91863452503</v>
      </c>
      <c r="H753" s="42">
        <f t="shared" si="95"/>
        <v>7.1680746543380645</v>
      </c>
      <c r="I753" s="10">
        <f t="shared" si="96"/>
        <v>1.1817598687494701</v>
      </c>
      <c r="J753" s="4">
        <f t="shared" si="97"/>
        <v>601.41656611230144</v>
      </c>
      <c r="K753" s="4">
        <f t="shared" si="91"/>
        <v>135.20447959001427</v>
      </c>
      <c r="L753" s="42">
        <f>Pressure!Q753</f>
        <v>1.1665496057016653</v>
      </c>
      <c r="M753" s="10">
        <f t="shared" si="92"/>
        <v>0.98127998071645162</v>
      </c>
      <c r="N753" s="10">
        <f t="shared" si="98"/>
        <v>2.5992897854448858</v>
      </c>
    </row>
    <row r="754" spans="3:14">
      <c r="C754" s="4">
        <f>Pressure!AB754*1000000</f>
        <v>4374983.0017466322</v>
      </c>
      <c r="D754" s="78">
        <f>Pressure!I754</f>
        <v>1.1621860174682886E-4</v>
      </c>
      <c r="E754" s="40">
        <f>Pressure!H754</f>
        <v>116.21860174682885</v>
      </c>
      <c r="F754" s="10">
        <f t="shared" si="94"/>
        <v>4.5</v>
      </c>
      <c r="G754" s="4">
        <f t="shared" si="93"/>
        <v>185402.58487490355</v>
      </c>
      <c r="H754" s="42">
        <f t="shared" si="95"/>
        <v>7.1630209768729385</v>
      </c>
      <c r="I754" s="10">
        <f t="shared" si="96"/>
        <v>1.1816656323199157</v>
      </c>
      <c r="J754" s="4">
        <f t="shared" si="97"/>
        <v>600.82309850610034</v>
      </c>
      <c r="K754" s="4">
        <f t="shared" si="91"/>
        <v>135.07106211638424</v>
      </c>
      <c r="L754" s="42">
        <f>Pressure!Q754</f>
        <v>1.1681808883501261</v>
      </c>
      <c r="M754" s="10">
        <f t="shared" si="92"/>
        <v>0.98059635209166318</v>
      </c>
      <c r="N754" s="10">
        <f t="shared" si="98"/>
        <v>2.5992897854448858</v>
      </c>
    </row>
    <row r="755" spans="3:14">
      <c r="C755" s="4">
        <f>Pressure!AB755*1000000</f>
        <v>4370998.5003166394</v>
      </c>
      <c r="D755" s="78">
        <f>Pressure!I755</f>
        <v>1.1621860174682886E-4</v>
      </c>
      <c r="E755" s="40">
        <f>Pressure!H755</f>
        <v>116.21860174682885</v>
      </c>
      <c r="F755" s="10">
        <f t="shared" si="94"/>
        <v>4.5</v>
      </c>
      <c r="G755" s="4">
        <f t="shared" si="93"/>
        <v>185233.73007837898</v>
      </c>
      <c r="H755" s="42">
        <f t="shared" si="95"/>
        <v>7.1579508349599763</v>
      </c>
      <c r="I755" s="10">
        <f t="shared" si="96"/>
        <v>1.1815709321306196</v>
      </c>
      <c r="J755" s="4">
        <f t="shared" si="97"/>
        <v>600.22779396282658</v>
      </c>
      <c r="K755" s="4">
        <f t="shared" si="91"/>
        <v>134.93723168086566</v>
      </c>
      <c r="L755" s="42">
        <f>Pressure!Q755</f>
        <v>1.1698126433237928</v>
      </c>
      <c r="M755" s="10">
        <f t="shared" si="92"/>
        <v>0.97991038370645978</v>
      </c>
      <c r="N755" s="10">
        <f t="shared" si="98"/>
        <v>2.5992897854448858</v>
      </c>
    </row>
    <row r="756" spans="3:14">
      <c r="C756" s="4">
        <f>Pressure!AB756*1000000</f>
        <v>4367001.7144052312</v>
      </c>
      <c r="D756" s="78">
        <f>Pressure!I756</f>
        <v>1.1621860174682886E-4</v>
      </c>
      <c r="E756" s="40">
        <f>Pressure!H756</f>
        <v>116.21860174682885</v>
      </c>
      <c r="F756" s="10">
        <f t="shared" si="94"/>
        <v>4.5</v>
      </c>
      <c r="G756" s="4">
        <f t="shared" si="93"/>
        <v>185064.35469134984</v>
      </c>
      <c r="H756" s="42">
        <f t="shared" si="95"/>
        <v>7.1528642334603187</v>
      </c>
      <c r="I756" s="10">
        <f t="shared" si="96"/>
        <v>1.1814757663633406</v>
      </c>
      <c r="J756" s="4">
        <f t="shared" si="97"/>
        <v>599.63065405627651</v>
      </c>
      <c r="K756" s="4">
        <f t="shared" si="91"/>
        <v>134.80298863726372</v>
      </c>
      <c r="L756" s="42">
        <f>Pressure!Q756</f>
        <v>1.1714448726532474</v>
      </c>
      <c r="M756" s="10">
        <f t="shared" si="92"/>
        <v>0.97922207502533787</v>
      </c>
      <c r="N756" s="10">
        <f t="shared" si="98"/>
        <v>2.5992897854448858</v>
      </c>
    </row>
    <row r="757" spans="3:14">
      <c r="C757" s="4">
        <f>Pressure!AB757*1000000</f>
        <v>4362992.6545922272</v>
      </c>
      <c r="D757" s="78">
        <f>Pressure!I757</f>
        <v>1.1621860174682886E-4</v>
      </c>
      <c r="E757" s="40">
        <f>Pressure!H757</f>
        <v>116.21860174682885</v>
      </c>
      <c r="F757" s="10">
        <f t="shared" si="94"/>
        <v>4.5</v>
      </c>
      <c r="G757" s="4">
        <f t="shared" si="93"/>
        <v>184894.45916216669</v>
      </c>
      <c r="H757" s="42">
        <f t="shared" si="95"/>
        <v>7.1477611772600049</v>
      </c>
      <c r="I757" s="10">
        <f t="shared" si="96"/>
        <v>1.1813801331873361</v>
      </c>
      <c r="J757" s="4">
        <f t="shared" si="97"/>
        <v>599.03168036712862</v>
      </c>
      <c r="K757" s="4">
        <f t="shared" si="91"/>
        <v>134.66833334093084</v>
      </c>
      <c r="L757" s="42">
        <f>Pressure!Q757</f>
        <v>1.1730775783742977</v>
      </c>
      <c r="M757" s="10">
        <f t="shared" si="92"/>
        <v>0.97853142551032635</v>
      </c>
      <c r="N757" s="10">
        <f t="shared" si="98"/>
        <v>2.5992897854448858</v>
      </c>
    </row>
    <row r="758" spans="3:14">
      <c r="C758" s="4">
        <f>Pressure!AB758*1000000</f>
        <v>4358971.331503679</v>
      </c>
      <c r="D758" s="78">
        <f>Pressure!I758</f>
        <v>1.1621860174682886E-4</v>
      </c>
      <c r="E758" s="40">
        <f>Pressure!H758</f>
        <v>116.21860174682885</v>
      </c>
      <c r="F758" s="10">
        <f t="shared" si="94"/>
        <v>4.5</v>
      </c>
      <c r="G758" s="4">
        <f t="shared" si="93"/>
        <v>184724.04394113924</v>
      </c>
      <c r="H758" s="42">
        <f t="shared" si="95"/>
        <v>7.1426416712701011</v>
      </c>
      <c r="I758" s="10">
        <f t="shared" si="96"/>
        <v>1.1812840307592745</v>
      </c>
      <c r="J758" s="4">
        <f t="shared" si="97"/>
        <v>598.43087448296842</v>
      </c>
      <c r="K758" s="4">
        <f t="shared" si="91"/>
        <v>134.53326614877219</v>
      </c>
      <c r="L758" s="42">
        <f>Pressure!Q758</f>
        <v>1.1747107625280082</v>
      </c>
      <c r="M758" s="10">
        <f t="shared" si="92"/>
        <v>0.97783843462143372</v>
      </c>
      <c r="N758" s="10">
        <f t="shared" si="98"/>
        <v>2.5992897854448858</v>
      </c>
    </row>
    <row r="759" spans="3:14">
      <c r="C759" s="4">
        <f>Pressure!AB759*1000000</f>
        <v>4354937.7558118906</v>
      </c>
      <c r="D759" s="78">
        <f>Pressure!I759</f>
        <v>1.1621860174682886E-4</v>
      </c>
      <c r="E759" s="40">
        <f>Pressure!H759</f>
        <v>116.21860174682885</v>
      </c>
      <c r="F759" s="10">
        <f t="shared" si="94"/>
        <v>4.5</v>
      </c>
      <c r="G759" s="4">
        <f t="shared" si="93"/>
        <v>184553.10948053733</v>
      </c>
      <c r="H759" s="42">
        <f t="shared" si="95"/>
        <v>7.1375057204267192</v>
      </c>
      <c r="I759" s="10">
        <f t="shared" si="96"/>
        <v>1.1811874572231411</v>
      </c>
      <c r="J759" s="4">
        <f t="shared" si="97"/>
        <v>597.82823799829157</v>
      </c>
      <c r="K759" s="4">
        <f t="shared" si="91"/>
        <v>134.39778741924636</v>
      </c>
      <c r="L759" s="42">
        <f>Pressure!Q759</f>
        <v>1.1763444271607304</v>
      </c>
      <c r="M759" s="10">
        <f t="shared" si="92"/>
        <v>0.97714310181613351</v>
      </c>
      <c r="N759" s="10">
        <f t="shared" si="98"/>
        <v>2.5992897854448858</v>
      </c>
    </row>
    <row r="760" spans="3:14">
      <c r="C760" s="4">
        <f>Pressure!AB760*1000000</f>
        <v>4350891.9382356461</v>
      </c>
      <c r="D760" s="78">
        <f>Pressure!I760</f>
        <v>1.1621860174682886E-4</v>
      </c>
      <c r="E760" s="40">
        <f>Pressure!H760</f>
        <v>116.21860174682885</v>
      </c>
      <c r="F760" s="10">
        <f t="shared" si="94"/>
        <v>4.5</v>
      </c>
      <c r="G760" s="4">
        <f t="shared" si="93"/>
        <v>184381.65623460046</v>
      </c>
      <c r="H760" s="42">
        <f t="shared" si="95"/>
        <v>7.1323533296912256</v>
      </c>
      <c r="I760" s="10">
        <f t="shared" si="96"/>
        <v>1.1810904107101508</v>
      </c>
      <c r="J760" s="4">
        <f t="shared" si="97"/>
        <v>597.2237725145385</v>
      </c>
      <c r="K760" s="4">
        <f t="shared" si="91"/>
        <v>134.2618975123732</v>
      </c>
      <c r="L760" s="42">
        <f>Pressure!Q760</f>
        <v>1.1779785743241347</v>
      </c>
      <c r="M760" s="10">
        <f t="shared" si="92"/>
        <v>0.9764454265500524</v>
      </c>
      <c r="N760" s="10">
        <f t="shared" si="98"/>
        <v>2.5992897854448858</v>
      </c>
    </row>
    <row r="761" spans="3:14">
      <c r="C761" s="4">
        <f>Pressure!AB761*1000000</f>
        <v>4346833.8895400809</v>
      </c>
      <c r="D761" s="78">
        <f>Pressure!I761</f>
        <v>1.1621860174682886E-4</v>
      </c>
      <c r="E761" s="40">
        <f>Pressure!H761</f>
        <v>116.21860174682885</v>
      </c>
      <c r="F761" s="10">
        <f t="shared" si="94"/>
        <v>4.5</v>
      </c>
      <c r="G761" s="4">
        <f t="shared" si="93"/>
        <v>184209.68465953248</v>
      </c>
      <c r="H761" s="42">
        <f t="shared" si="95"/>
        <v>7.1271845040500086</v>
      </c>
      <c r="I761" s="10">
        <f t="shared" si="96"/>
        <v>1.1809928893386488</v>
      </c>
      <c r="J761" s="4">
        <f t="shared" si="97"/>
        <v>596.61747964007452</v>
      </c>
      <c r="K761" s="4">
        <f t="shared" si="91"/>
        <v>134.12559678972946</v>
      </c>
      <c r="L761" s="42">
        <f>Pressure!Q761</f>
        <v>1.1796132060752413</v>
      </c>
      <c r="M761" s="10">
        <f t="shared" si="92"/>
        <v>0.97574540827643985</v>
      </c>
      <c r="N761" s="10">
        <f t="shared" si="98"/>
        <v>2.5992897854448858</v>
      </c>
    </row>
    <row r="762" spans="3:14">
      <c r="C762" s="4">
        <f>Pressure!AB762*1000000</f>
        <v>4342763.6205370557</v>
      </c>
      <c r="D762" s="78">
        <f>Pressure!I762</f>
        <v>1.1621860174682886E-4</v>
      </c>
      <c r="E762" s="40">
        <f>Pressure!H762</f>
        <v>116.21860174682885</v>
      </c>
      <c r="F762" s="10">
        <f t="shared" si="94"/>
        <v>4.5</v>
      </c>
      <c r="G762" s="4">
        <f t="shared" si="93"/>
        <v>184037.19521351732</v>
      </c>
      <c r="H762" s="42">
        <f t="shared" si="95"/>
        <v>7.1219992485149302</v>
      </c>
      <c r="I762" s="10">
        <f t="shared" si="96"/>
        <v>1.1808948912140238</v>
      </c>
      <c r="J762" s="4">
        <f t="shared" si="97"/>
        <v>596.0093609902458</v>
      </c>
      <c r="K762" s="4">
        <f t="shared" si="91"/>
        <v>133.98888561446108</v>
      </c>
      <c r="L762" s="42">
        <f>Pressure!Q762</f>
        <v>1.1812483244764522</v>
      </c>
      <c r="M762" s="10">
        <f t="shared" si="92"/>
        <v>0.97504304644632134</v>
      </c>
      <c r="N762" s="10">
        <f t="shared" si="98"/>
        <v>2.5992897854448858</v>
      </c>
    </row>
    <row r="763" spans="3:14">
      <c r="C763" s="4">
        <f>Pressure!AB763*1000000</f>
        <v>4338681.1420852561</v>
      </c>
      <c r="D763" s="78">
        <f>Pressure!I763</f>
        <v>1.1621860174682886E-4</v>
      </c>
      <c r="E763" s="40">
        <f>Pressure!H763</f>
        <v>116.21860174682885</v>
      </c>
      <c r="F763" s="10">
        <f t="shared" si="94"/>
        <v>4.5</v>
      </c>
      <c r="G763" s="4">
        <f t="shared" si="93"/>
        <v>183864.18835672323</v>
      </c>
      <c r="H763" s="42">
        <f t="shared" si="95"/>
        <v>7.1167975681233733</v>
      </c>
      <c r="I763" s="10">
        <f t="shared" si="96"/>
        <v>1.1807964144286143</v>
      </c>
      <c r="J763" s="4">
        <f t="shared" si="97"/>
        <v>595.39941818739487</v>
      </c>
      <c r="K763" s="4">
        <f t="shared" si="91"/>
        <v>133.85176435128702</v>
      </c>
      <c r="L763" s="42">
        <f>Pressure!Q763</f>
        <v>1.1828839315955819</v>
      </c>
      <c r="M763" s="10">
        <f t="shared" si="92"/>
        <v>0.9743383405082805</v>
      </c>
      <c r="N763" s="10">
        <f t="shared" si="98"/>
        <v>2.5992897854448858</v>
      </c>
    </row>
    <row r="764" spans="3:14">
      <c r="C764" s="4">
        <f>Pressure!AB764*1000000</f>
        <v>4334586.4650899861</v>
      </c>
      <c r="D764" s="78">
        <f>Pressure!I764</f>
        <v>1.1621860174682886E-4</v>
      </c>
      <c r="E764" s="40">
        <f>Pressure!H764</f>
        <v>116.21860174682885</v>
      </c>
      <c r="F764" s="10">
        <f t="shared" si="94"/>
        <v>4.5</v>
      </c>
      <c r="G764" s="4">
        <f t="shared" si="93"/>
        <v>183690.66455129409</v>
      </c>
      <c r="H764" s="42">
        <f t="shared" si="95"/>
        <v>7.1115794679379256</v>
      </c>
      <c r="I764" s="10">
        <f t="shared" si="96"/>
        <v>1.1806974570616044</v>
      </c>
      <c r="J764" s="4">
        <f t="shared" si="97"/>
        <v>594.78765286082864</v>
      </c>
      <c r="K764" s="4">
        <f t="shared" si="91"/>
        <v>133.71423336649175</v>
      </c>
      <c r="L764" s="42">
        <f>Pressure!Q764</f>
        <v>1.1845200295058904</v>
      </c>
      <c r="M764" s="10">
        <f t="shared" si="92"/>
        <v>0.97363128990909531</v>
      </c>
      <c r="N764" s="10">
        <f t="shared" si="98"/>
        <v>2.5992897854448858</v>
      </c>
    </row>
    <row r="765" spans="3:14">
      <c r="C765" s="4">
        <f>Pressure!AB765*1000000</f>
        <v>4330479.6005037753</v>
      </c>
      <c r="D765" s="78">
        <f>Pressure!I765</f>
        <v>1.1621860174682886E-4</v>
      </c>
      <c r="E765" s="40">
        <f>Pressure!H765</f>
        <v>116.21860174682885</v>
      </c>
      <c r="F765" s="10">
        <f t="shared" si="94"/>
        <v>4.5</v>
      </c>
      <c r="G765" s="4">
        <f t="shared" si="93"/>
        <v>183516.62426137508</v>
      </c>
      <c r="H765" s="42">
        <f t="shared" si="95"/>
        <v>7.1063449530471052</v>
      </c>
      <c r="I765" s="10">
        <f t="shared" si="96"/>
        <v>1.1805980171789412</v>
      </c>
      <c r="J765" s="4">
        <f t="shared" si="97"/>
        <v>594.17406664691032</v>
      </c>
      <c r="K765" s="4">
        <f t="shared" si="91"/>
        <v>133.57629302794621</v>
      </c>
      <c r="L765" s="42">
        <f>Pressure!Q765</f>
        <v>1.1861566202861142</v>
      </c>
      <c r="M765" s="10">
        <f t="shared" si="92"/>
        <v>0.97292189409271457</v>
      </c>
      <c r="N765" s="10">
        <f t="shared" si="98"/>
        <v>2.5992897854448858</v>
      </c>
    </row>
    <row r="766" spans="3:14">
      <c r="C766" s="4">
        <f>Pressure!AB766*1000000</f>
        <v>4326360.5593260704</v>
      </c>
      <c r="D766" s="78">
        <f>Pressure!I766</f>
        <v>1.1621860174682886E-4</v>
      </c>
      <c r="E766" s="40">
        <f>Pressure!H766</f>
        <v>116.21860174682885</v>
      </c>
      <c r="F766" s="10">
        <f t="shared" si="94"/>
        <v>4.5</v>
      </c>
      <c r="G766" s="4">
        <f t="shared" si="93"/>
        <v>183342.06795309967</v>
      </c>
      <c r="H766" s="42">
        <f t="shared" si="95"/>
        <v>7.1010940285648934</v>
      </c>
      <c r="I766" s="10">
        <f t="shared" si="96"/>
        <v>1.1804980928332267</v>
      </c>
      <c r="J766" s="4">
        <f t="shared" si="97"/>
        <v>593.55866118901235</v>
      </c>
      <c r="K766" s="4">
        <f t="shared" si="91"/>
        <v>133.43794370509698</v>
      </c>
      <c r="L766" s="42">
        <f>Pressure!Q766</f>
        <v>1.1877937060204995</v>
      </c>
      <c r="M766" s="10">
        <f t="shared" si="92"/>
        <v>0.97221015250133813</v>
      </c>
      <c r="N766" s="10">
        <f t="shared" si="98"/>
        <v>2.5992897854448858</v>
      </c>
    </row>
    <row r="767" spans="3:14">
      <c r="C767" s="4">
        <f>Pressure!AB767*1000000</f>
        <v>4322229.3526036115</v>
      </c>
      <c r="D767" s="78">
        <f>Pressure!I767</f>
        <v>1.1621860174682886E-4</v>
      </c>
      <c r="E767" s="40">
        <f>Pressure!H767</f>
        <v>116.21860174682885</v>
      </c>
      <c r="F767" s="10">
        <f t="shared" si="94"/>
        <v>4.5</v>
      </c>
      <c r="G767" s="4">
        <f t="shared" si="93"/>
        <v>183166.99609460542</v>
      </c>
      <c r="H767" s="42">
        <f t="shared" si="95"/>
        <v>7.0958266996311821</v>
      </c>
      <c r="I767" s="10">
        <f t="shared" si="96"/>
        <v>1.1803976820636271</v>
      </c>
      <c r="J767" s="4">
        <f t="shared" si="97"/>
        <v>592.94143813757341</v>
      </c>
      <c r="K767" s="4">
        <f t="shared" si="91"/>
        <v>133.29918576897924</v>
      </c>
      <c r="L767" s="42">
        <f>Pressure!Q767</f>
        <v>1.1894312887988339</v>
      </c>
      <c r="M767" s="10">
        <f t="shared" si="92"/>
        <v>0.97149606457461679</v>
      </c>
      <c r="N767" s="10">
        <f t="shared" si="98"/>
        <v>2.5992897854448858</v>
      </c>
    </row>
    <row r="768" spans="3:14">
      <c r="C768" s="4">
        <f>Pressure!AB768*1000000</f>
        <v>4318085.991430345</v>
      </c>
      <c r="D768" s="78">
        <f>Pressure!I768</f>
        <v>1.1621860174682886E-4</v>
      </c>
      <c r="E768" s="40">
        <f>Pressure!H768</f>
        <v>116.21860174682885</v>
      </c>
      <c r="F768" s="10">
        <f t="shared" si="94"/>
        <v>4.5</v>
      </c>
      <c r="G768" s="4">
        <f t="shared" si="93"/>
        <v>182991.40915603054</v>
      </c>
      <c r="H768" s="42">
        <f t="shared" si="95"/>
        <v>7.09054297141157</v>
      </c>
      <c r="I768" s="10">
        <f t="shared" si="96"/>
        <v>1.1802967828957687</v>
      </c>
      <c r="J768" s="4">
        <f t="shared" si="97"/>
        <v>592.32239915008461</v>
      </c>
      <c r="K768" s="4">
        <f t="shared" si="91"/>
        <v>133.16001959221362</v>
      </c>
      <c r="L768" s="42">
        <f>Pressure!Q768</f>
        <v>1.1910693707164794</v>
      </c>
      <c r="M768" s="10">
        <f t="shared" si="92"/>
        <v>0.97077962975006526</v>
      </c>
      <c r="N768" s="10">
        <f t="shared" si="98"/>
        <v>2.5992897854448858</v>
      </c>
    </row>
    <row r="769" spans="3:14">
      <c r="C769" s="4">
        <f>Pressure!AB769*1000000</f>
        <v>4313930.4869478056</v>
      </c>
      <c r="D769" s="78">
        <f>Pressure!I769</f>
        <v>1.1621860174682886E-4</v>
      </c>
      <c r="E769" s="40">
        <f>Pressure!H769</f>
        <v>116.21860174682885</v>
      </c>
      <c r="F769" s="10">
        <f t="shared" si="94"/>
        <v>4.5</v>
      </c>
      <c r="G769" s="4">
        <f t="shared" si="93"/>
        <v>182815.30760952979</v>
      </c>
      <c r="H769" s="42">
        <f t="shared" si="95"/>
        <v>7.085242849097833</v>
      </c>
      <c r="I769" s="10">
        <f t="shared" si="96"/>
        <v>1.1801953933416451</v>
      </c>
      <c r="J769" s="4">
        <f t="shared" si="97"/>
        <v>591.70154589114759</v>
      </c>
      <c r="K769" s="4">
        <f t="shared" si="91"/>
        <v>133.02044554901929</v>
      </c>
      <c r="L769" s="42">
        <f>Pressure!Q769</f>
        <v>1.1927079538744052</v>
      </c>
      <c r="M769" s="10">
        <f t="shared" si="92"/>
        <v>0.97006084746268639</v>
      </c>
      <c r="N769" s="10">
        <f t="shared" si="98"/>
        <v>2.5992897854448858</v>
      </c>
    </row>
    <row r="770" spans="3:14">
      <c r="C770" s="4">
        <f>Pressure!AB770*1000000</f>
        <v>4309762.8503450416</v>
      </c>
      <c r="D770" s="78">
        <f>Pressure!I770</f>
        <v>1.1621860174682886E-4</v>
      </c>
      <c r="E770" s="40">
        <f>Pressure!H770</f>
        <v>116.21860174682885</v>
      </c>
      <c r="F770" s="10">
        <f t="shared" si="94"/>
        <v>4.5</v>
      </c>
      <c r="G770" s="4">
        <f t="shared" si="93"/>
        <v>182638.69192927153</v>
      </c>
      <c r="H770" s="42">
        <f t="shared" si="95"/>
        <v>7.0799263379077244</v>
      </c>
      <c r="I770" s="10">
        <f t="shared" si="96"/>
        <v>1.1800935113995119</v>
      </c>
      <c r="J770" s="4">
        <f t="shared" si="97"/>
        <v>591.07888003246228</v>
      </c>
      <c r="K770" s="4">
        <f t="shared" si="91"/>
        <v>132.88046401521117</v>
      </c>
      <c r="L770" s="42">
        <f>Pressure!Q770</f>
        <v>1.1943470403792202</v>
      </c>
      <c r="M770" s="10">
        <f t="shared" si="92"/>
        <v>0.96933971714538414</v>
      </c>
      <c r="N770" s="10">
        <f t="shared" si="98"/>
        <v>2.5992897854448858</v>
      </c>
    </row>
    <row r="771" spans="3:14">
      <c r="C771" s="4">
        <f>Pressure!AB771*1000000</f>
        <v>4305583.0928586833</v>
      </c>
      <c r="D771" s="78">
        <f>Pressure!I771</f>
        <v>1.1621860174682886E-4</v>
      </c>
      <c r="E771" s="40">
        <f>Pressure!H771</f>
        <v>116.21860174682885</v>
      </c>
      <c r="F771" s="10">
        <f t="shared" si="94"/>
        <v>4.5</v>
      </c>
      <c r="G771" s="4">
        <f t="shared" si="93"/>
        <v>182461.5625914406</v>
      </c>
      <c r="H771" s="42">
        <f t="shared" si="95"/>
        <v>7.0745934430850426</v>
      </c>
      <c r="I771" s="10">
        <f t="shared" si="96"/>
        <v>1.1799911350537842</v>
      </c>
      <c r="J771" s="4">
        <f t="shared" si="97"/>
        <v>590.45440325283755</v>
      </c>
      <c r="K771" s="4">
        <f t="shared" si="91"/>
        <v>132.74007536820233</v>
      </c>
      <c r="L771" s="42">
        <f>Pressure!Q771</f>
        <v>1.1959866323432069</v>
      </c>
      <c r="M771" s="10">
        <f t="shared" si="92"/>
        <v>0.96861623822867815</v>
      </c>
      <c r="N771" s="10">
        <f t="shared" si="98"/>
        <v>2.5992897854448858</v>
      </c>
    </row>
    <row r="772" spans="3:14">
      <c r="C772" s="4">
        <f>Pressure!AB772*1000000</f>
        <v>4301391.2257732665</v>
      </c>
      <c r="D772" s="78">
        <f>Pressure!I772</f>
        <v>1.1621860174682886E-4</v>
      </c>
      <c r="E772" s="40">
        <f>Pressure!H772</f>
        <v>116.21860174682885</v>
      </c>
      <c r="F772" s="10">
        <f t="shared" si="94"/>
        <v>4.5</v>
      </c>
      <c r="G772" s="4">
        <f t="shared" si="93"/>
        <v>182283.92007425183</v>
      </c>
      <c r="H772" s="42">
        <f t="shared" si="95"/>
        <v>7.0692441698999771</v>
      </c>
      <c r="I772" s="10">
        <f t="shared" si="96"/>
        <v>1.1798882622749383</v>
      </c>
      <c r="J772" s="4">
        <f t="shared" si="97"/>
        <v>589.82811723824</v>
      </c>
      <c r="K772" s="4">
        <f t="shared" si="91"/>
        <v>132.59927998701497</v>
      </c>
      <c r="L772" s="42">
        <f>Pressure!Q772</f>
        <v>1.1976267318843543</v>
      </c>
      <c r="M772" s="10">
        <f t="shared" si="92"/>
        <v>0.96789041014086274</v>
      </c>
      <c r="N772" s="10">
        <f t="shared" si="98"/>
        <v>2.5992897854448858</v>
      </c>
    </row>
    <row r="773" spans="3:14">
      <c r="C773" s="4">
        <f>Pressure!AB773*1000000</f>
        <v>4297187.2604211578</v>
      </c>
      <c r="D773" s="78">
        <f>Pressure!I773</f>
        <v>1.1621860174682886E-4</v>
      </c>
      <c r="E773" s="40">
        <f>Pressure!H773</f>
        <v>116.21860174682885</v>
      </c>
      <c r="F773" s="10">
        <f t="shared" si="94"/>
        <v>4.5</v>
      </c>
      <c r="G773" s="4">
        <f t="shared" si="93"/>
        <v>182105.76485794716</v>
      </c>
      <c r="H773" s="42">
        <f t="shared" si="95"/>
        <v>7.0638785236489205</v>
      </c>
      <c r="I773" s="10">
        <f t="shared" si="96"/>
        <v>1.1797848910194051</v>
      </c>
      <c r="J773" s="4">
        <f t="shared" si="97"/>
        <v>589.200023681782</v>
      </c>
      <c r="K773" s="4">
        <f t="shared" si="91"/>
        <v>132.45807825227777</v>
      </c>
      <c r="L773" s="42">
        <f>Pressure!Q773</f>
        <v>1.1992673411263917</v>
      </c>
      <c r="M773" s="10">
        <f t="shared" si="92"/>
        <v>0.96716223230775145</v>
      </c>
      <c r="N773" s="10">
        <f t="shared" si="98"/>
        <v>2.5992897854448858</v>
      </c>
    </row>
    <row r="774" spans="3:14">
      <c r="C774" s="4">
        <f>Pressure!AB774*1000000</f>
        <v>4292971.2081829198</v>
      </c>
      <c r="D774" s="78">
        <f>Pressure!I774</f>
        <v>1.1621860174682886E-4</v>
      </c>
      <c r="E774" s="40">
        <f>Pressure!H774</f>
        <v>116.21860174682885</v>
      </c>
      <c r="F774" s="10">
        <f t="shared" si="94"/>
        <v>4.5</v>
      </c>
      <c r="G774" s="4">
        <f t="shared" si="93"/>
        <v>181927.09742481087</v>
      </c>
      <c r="H774" s="42">
        <f t="shared" si="95"/>
        <v>7.0584965096549253</v>
      </c>
      <c r="I774" s="10">
        <f t="shared" si="96"/>
        <v>1.1796810192294707</v>
      </c>
      <c r="J774" s="4">
        <f t="shared" si="97"/>
        <v>588.57012428377698</v>
      </c>
      <c r="K774" s="4">
        <f t="shared" si="91"/>
        <v>132.31647054623826</v>
      </c>
      <c r="L774" s="42">
        <f>Pressure!Q774</f>
        <v>1.200908462198822</v>
      </c>
      <c r="M774" s="10">
        <f t="shared" si="92"/>
        <v>0.96643170415281976</v>
      </c>
      <c r="N774" s="10">
        <f t="shared" si="98"/>
        <v>2.5992897854448858</v>
      </c>
    </row>
    <row r="775" spans="3:14">
      <c r="C775" s="4">
        <f>Pressure!AB775*1000000</f>
        <v>4288743.0804871228</v>
      </c>
      <c r="D775" s="78">
        <f>Pressure!I775</f>
        <v>1.1621860174682886E-4</v>
      </c>
      <c r="E775" s="40">
        <f>Pressure!H775</f>
        <v>116.21860174682885</v>
      </c>
      <c r="F775" s="10">
        <f t="shared" si="94"/>
        <v>4.5</v>
      </c>
      <c r="G775" s="4">
        <f t="shared" si="93"/>
        <v>181747.91825916176</v>
      </c>
      <c r="H775" s="42">
        <f t="shared" si="95"/>
        <v>7.0530981332673637</v>
      </c>
      <c r="I775" s="10">
        <f t="shared" si="96"/>
        <v>1.1795766448331633</v>
      </c>
      <c r="J775" s="4">
        <f t="shared" si="97"/>
        <v>587.93842075171051</v>
      </c>
      <c r="K775" s="4">
        <f t="shared" si="91"/>
        <v>132.1744572527563</v>
      </c>
      <c r="L775" s="42">
        <f>Pressure!Q775</f>
        <v>1.2025500972369565</v>
      </c>
      <c r="M775" s="10">
        <f t="shared" si="92"/>
        <v>0.96569882509746396</v>
      </c>
      <c r="N775" s="10">
        <f t="shared" si="98"/>
        <v>2.5992897854448858</v>
      </c>
    </row>
    <row r="776" spans="3:14">
      <c r="C776" s="4">
        <f>Pressure!AB776*1000000</f>
        <v>4284502.8888107054</v>
      </c>
      <c r="D776" s="78">
        <f>Pressure!I776</f>
        <v>1.1621860174682886E-4</v>
      </c>
      <c r="E776" s="40">
        <f>Pressure!H776</f>
        <v>116.21860174682885</v>
      </c>
      <c r="F776" s="10">
        <f t="shared" si="94"/>
        <v>4.5</v>
      </c>
      <c r="G776" s="4">
        <f t="shared" si="93"/>
        <v>181568.2278473684</v>
      </c>
      <c r="H776" s="42">
        <f t="shared" si="95"/>
        <v>7.0476833998623505</v>
      </c>
      <c r="I776" s="10">
        <f t="shared" si="96"/>
        <v>1.179471765744154</v>
      </c>
      <c r="J776" s="4">
        <f t="shared" si="97"/>
        <v>587.30491480029536</v>
      </c>
      <c r="K776" s="4">
        <f t="shared" si="91"/>
        <v>132.03203875731651</v>
      </c>
      <c r="L776" s="42">
        <f>Pressure!Q776</f>
        <v>1.2041922483819485</v>
      </c>
      <c r="M776" s="10">
        <f t="shared" si="92"/>
        <v>0.96496359456047121</v>
      </c>
      <c r="N776" s="10">
        <f t="shared" si="98"/>
        <v>2.5992897854448858</v>
      </c>
    </row>
    <row r="777" spans="3:14">
      <c r="C777" s="4">
        <f>Pressure!AB777*1000000</f>
        <v>4280250.6446790174</v>
      </c>
      <c r="D777" s="78">
        <f>Pressure!I777</f>
        <v>1.1621860174682886E-4</v>
      </c>
      <c r="E777" s="40">
        <f>Pressure!H777</f>
        <v>116.21860174682885</v>
      </c>
      <c r="F777" s="10">
        <f t="shared" si="94"/>
        <v>4.5</v>
      </c>
      <c r="G777" s="4">
        <f t="shared" si="93"/>
        <v>181388.02667785087</v>
      </c>
      <c r="H777" s="42">
        <f t="shared" si="95"/>
        <v>7.0422523148427292</v>
      </c>
      <c r="I777" s="10">
        <f t="shared" si="96"/>
        <v>1.1793663798616461</v>
      </c>
      <c r="J777" s="4">
        <f t="shared" si="97"/>
        <v>586.66960815147627</v>
      </c>
      <c r="K777" s="4">
        <f t="shared" si="91"/>
        <v>131.88921544702941</v>
      </c>
      <c r="L777" s="42">
        <f>Pressure!Q777</f>
        <v>1.2058349177808276</v>
      </c>
      <c r="M777" s="10">
        <f t="shared" si="92"/>
        <v>0.96422601195830437</v>
      </c>
      <c r="N777" s="10">
        <f t="shared" si="98"/>
        <v>2.5992897854448858</v>
      </c>
    </row>
    <row r="778" spans="3:14">
      <c r="C778" s="4">
        <f>Pressure!AB778*1000000</f>
        <v>4275986.3596658241</v>
      </c>
      <c r="D778" s="78">
        <f>Pressure!I778</f>
        <v>1.1621860174682886E-4</v>
      </c>
      <c r="E778" s="40">
        <f>Pressure!H778</f>
        <v>116.21860174682885</v>
      </c>
      <c r="F778" s="10">
        <f t="shared" si="94"/>
        <v>4.5</v>
      </c>
      <c r="G778" s="4">
        <f t="shared" si="93"/>
        <v>181207.315241081</v>
      </c>
      <c r="H778" s="42">
        <f t="shared" si="95"/>
        <v>7.0368048836380126</v>
      </c>
      <c r="I778" s="10">
        <f t="shared" si="96"/>
        <v>1.1792604850702644</v>
      </c>
      <c r="J778" s="4">
        <f t="shared" si="97"/>
        <v>586.03250253443218</v>
      </c>
      <c r="K778" s="4">
        <f t="shared" si="91"/>
        <v>131.74598771063177</v>
      </c>
      <c r="L778" s="42">
        <f>Pressure!Q778</f>
        <v>1.2074781075865351</v>
      </c>
      <c r="M778" s="10">
        <f t="shared" si="92"/>
        <v>0.96348607670533803</v>
      </c>
      <c r="N778" s="10">
        <f t="shared" si="98"/>
        <v>2.5992897854448858</v>
      </c>
    </row>
    <row r="779" spans="3:14">
      <c r="C779" s="4">
        <f>Pressure!AB779*1000000</f>
        <v>4271710.0453938022</v>
      </c>
      <c r="D779" s="78">
        <f>Pressure!I779</f>
        <v>1.1621860174682886E-4</v>
      </c>
      <c r="E779" s="40">
        <f>Pressure!H779</f>
        <v>116.21860174682885</v>
      </c>
      <c r="F779" s="10">
        <f t="shared" si="94"/>
        <v>4.5</v>
      </c>
      <c r="G779" s="4">
        <f t="shared" si="93"/>
        <v>181026.09402960344</v>
      </c>
      <c r="H779" s="42">
        <f t="shared" si="95"/>
        <v>7.0313411117049638</v>
      </c>
      <c r="I779" s="10">
        <f t="shared" si="96"/>
        <v>1.1791540792399555</v>
      </c>
      <c r="J779" s="4">
        <f t="shared" si="97"/>
        <v>585.39359968564952</v>
      </c>
      <c r="K779" s="4">
        <f t="shared" si="91"/>
        <v>131.60235593850311</v>
      </c>
      <c r="L779" s="42">
        <f>Pressure!Q779</f>
        <v>1.2091218199579572</v>
      </c>
      <c r="M779" s="10">
        <f t="shared" si="92"/>
        <v>0.96274378821297923</v>
      </c>
      <c r="N779" s="10">
        <f t="shared" si="98"/>
        <v>2.5992897854448858</v>
      </c>
    </row>
    <row r="780" spans="3:14">
      <c r="C780" s="4">
        <f>Pressure!AB780*1000000</f>
        <v>4267421.7135341037</v>
      </c>
      <c r="D780" s="78">
        <f>Pressure!I780</f>
        <v>1.1621860174682886E-4</v>
      </c>
      <c r="E780" s="40">
        <f>Pressure!H780</f>
        <v>116.21860174682885</v>
      </c>
      <c r="F780" s="10">
        <f t="shared" si="94"/>
        <v>4.5</v>
      </c>
      <c r="G780" s="4">
        <f t="shared" si="93"/>
        <v>180844.36353801703</v>
      </c>
      <c r="H780" s="42">
        <f t="shared" si="95"/>
        <v>7.0258610045269698</v>
      </c>
      <c r="I780" s="10">
        <f t="shared" si="96"/>
        <v>1.1790471602258625</v>
      </c>
      <c r="J780" s="4">
        <f t="shared" si="97"/>
        <v>584.75290134885677</v>
      </c>
      <c r="K780" s="4">
        <f t="shared" si="91"/>
        <v>131.45832052265112</v>
      </c>
      <c r="L780" s="42">
        <f>Pressure!Q780</f>
        <v>1.2107660570599619</v>
      </c>
      <c r="M780" s="10">
        <f t="shared" si="92"/>
        <v>0.96199914589094382</v>
      </c>
      <c r="N780" s="10">
        <f t="shared" si="98"/>
        <v>2.5992897854448858</v>
      </c>
    </row>
    <row r="781" spans="3:14">
      <c r="C781" s="4">
        <f>Pressure!AB781*1000000</f>
        <v>4263121.3758070543</v>
      </c>
      <c r="D781" s="78">
        <f>Pressure!I781</f>
        <v>1.1621860174682886E-4</v>
      </c>
      <c r="E781" s="40">
        <f>Pressure!H781</f>
        <v>116.21860174682885</v>
      </c>
      <c r="F781" s="10">
        <f t="shared" si="94"/>
        <v>4.5</v>
      </c>
      <c r="G781" s="4">
        <f t="shared" si="93"/>
        <v>180662.1242630046</v>
      </c>
      <c r="H781" s="42">
        <f t="shared" si="95"/>
        <v>7.0203645676148856</v>
      </c>
      <c r="I781" s="10">
        <f t="shared" si="96"/>
        <v>1.1789397258682288</v>
      </c>
      <c r="J781" s="4">
        <f t="shared" si="97"/>
        <v>584.11040927512988</v>
      </c>
      <c r="K781" s="4">
        <f t="shared" si="91"/>
        <v>131.31388185673529</v>
      </c>
      <c r="L781" s="42">
        <f>Pressure!Q781</f>
        <v>1.2124108210634328</v>
      </c>
      <c r="M781" s="10">
        <f t="shared" si="92"/>
        <v>0.9612521491460857</v>
      </c>
      <c r="N781" s="10">
        <f t="shared" si="98"/>
        <v>2.5992897854448858</v>
      </c>
    </row>
    <row r="782" spans="3:14">
      <c r="C782" s="4">
        <f>Pressure!AB782*1000000</f>
        <v>4258809.043981839</v>
      </c>
      <c r="D782" s="78">
        <f>Pressure!I782</f>
        <v>1.1621860174682886E-4</v>
      </c>
      <c r="E782" s="40">
        <f>Pressure!H782</f>
        <v>116.21860174682885</v>
      </c>
      <c r="F782" s="10">
        <f t="shared" si="94"/>
        <v>4.5</v>
      </c>
      <c r="G782" s="4">
        <f t="shared" si="93"/>
        <v>180479.37670331946</v>
      </c>
      <c r="H782" s="42">
        <f t="shared" si="95"/>
        <v>7.0148518065065453</v>
      </c>
      <c r="I782" s="10">
        <f t="shared" si="96"/>
        <v>1.178831773992274</v>
      </c>
      <c r="J782" s="4">
        <f t="shared" si="97"/>
        <v>583.46612522284386</v>
      </c>
      <c r="K782" s="4">
        <f t="shared" si="91"/>
        <v>131.1690403360559</v>
      </c>
      <c r="L782" s="42">
        <f>Pressure!Q782</f>
        <v>1.2140561141453052</v>
      </c>
      <c r="M782" s="10">
        <f t="shared" si="92"/>
        <v>0.96050279738306032</v>
      </c>
      <c r="N782" s="10">
        <f t="shared" si="98"/>
        <v>2.5992897854448858</v>
      </c>
    </row>
    <row r="783" spans="3:14">
      <c r="C783" s="4">
        <f>Pressure!AB783*1000000</f>
        <v>4254484.7298769634</v>
      </c>
      <c r="D783" s="78">
        <f>Pressure!I783</f>
        <v>1.1621860174682886E-4</v>
      </c>
      <c r="E783" s="40">
        <f>Pressure!H783</f>
        <v>116.21860174682885</v>
      </c>
      <c r="F783" s="10">
        <f t="shared" si="94"/>
        <v>4.5</v>
      </c>
      <c r="G783" s="4">
        <f t="shared" si="93"/>
        <v>180296.12135980502</v>
      </c>
      <c r="H783" s="42">
        <f t="shared" si="95"/>
        <v>7.0093227267673264</v>
      </c>
      <c r="I783" s="10">
        <f t="shared" si="96"/>
        <v>1.1787233024080885</v>
      </c>
      <c r="J783" s="4">
        <f t="shared" si="97"/>
        <v>582.82005095774309</v>
      </c>
      <c r="K783" s="4">
        <f t="shared" ref="K783:K846" si="99">J783/4.4482</f>
        <v>131.02379635757006</v>
      </c>
      <c r="L783" s="42">
        <f>Pressure!Q783</f>
        <v>1.2157019384886014</v>
      </c>
      <c r="M783" s="10">
        <f t="shared" ref="M783:M846" si="100">(J783+J782)/2*(L783-L782)</f>
        <v>0.95975109000391801</v>
      </c>
      <c r="N783" s="10">
        <f t="shared" si="98"/>
        <v>2.5992897854448858</v>
      </c>
    </row>
    <row r="784" spans="3:14">
      <c r="C784" s="4">
        <f>Pressure!AB784*1000000</f>
        <v>4250148.4453601278</v>
      </c>
      <c r="D784" s="78">
        <f>Pressure!I784</f>
        <v>1.1621860174682886E-4</v>
      </c>
      <c r="E784" s="40">
        <f>Pressure!H784</f>
        <v>116.21860174682885</v>
      </c>
      <c r="F784" s="10">
        <f t="shared" si="94"/>
        <v>4.5</v>
      </c>
      <c r="G784" s="4">
        <f t="shared" si="93"/>
        <v>180112.35873538948</v>
      </c>
      <c r="H784" s="42">
        <f t="shared" si="95"/>
        <v>7.0037773339898832</v>
      </c>
      <c r="I784" s="10">
        <f t="shared" si="96"/>
        <v>1.1786143089105134</v>
      </c>
      <c r="J784" s="4">
        <f t="shared" si="97"/>
        <v>582.17218825292173</v>
      </c>
      <c r="K784" s="4">
        <f t="shared" si="99"/>
        <v>130.87815031988708</v>
      </c>
      <c r="L784" s="42">
        <f>Pressure!Q784</f>
        <v>1.2173482962824669</v>
      </c>
      <c r="M784" s="10">
        <f t="shared" si="100"/>
        <v>0.9589970264086265</v>
      </c>
      <c r="N784" s="10">
        <f t="shared" si="98"/>
        <v>2.5992897854448858</v>
      </c>
    </row>
    <row r="785" spans="3:14">
      <c r="C785" s="4">
        <f>Pressure!AB785*1000000</f>
        <v>4245800.2023484353</v>
      </c>
      <c r="D785" s="78">
        <f>Pressure!I785</f>
        <v>1.1621860174682886E-4</v>
      </c>
      <c r="E785" s="40">
        <f>Pressure!H785</f>
        <v>116.21860174682885</v>
      </c>
      <c r="F785" s="10">
        <f t="shared" si="94"/>
        <v>4.5</v>
      </c>
      <c r="G785" s="4">
        <f t="shared" si="93"/>
        <v>179928.08933509461</v>
      </c>
      <c r="H785" s="42">
        <f t="shared" si="95"/>
        <v>6.9982156337943877</v>
      </c>
      <c r="I785" s="10">
        <f t="shared" si="96"/>
        <v>1.1785047912790256</v>
      </c>
      <c r="J785" s="4">
        <f t="shared" si="97"/>
        <v>581.52253888885457</v>
      </c>
      <c r="K785" s="4">
        <f t="shared" si="99"/>
        <v>130.73210262327561</v>
      </c>
      <c r="L785" s="42">
        <f>Pressure!Q785</f>
        <v>1.218995189722206</v>
      </c>
      <c r="M785" s="10">
        <f t="shared" si="100"/>
        <v>0.95824060599439631</v>
      </c>
      <c r="N785" s="10">
        <f t="shared" si="98"/>
        <v>2.5992897854448858</v>
      </c>
    </row>
    <row r="786" spans="3:14">
      <c r="C786" s="4">
        <f>Pressure!AB786*1000000</f>
        <v>4241440.0128085874</v>
      </c>
      <c r="D786" s="78">
        <f>Pressure!I786</f>
        <v>1.1621860174682886E-4</v>
      </c>
      <c r="E786" s="40">
        <f>Pressure!H786</f>
        <v>116.21860174682885</v>
      </c>
      <c r="F786" s="10">
        <f t="shared" si="94"/>
        <v>4.5</v>
      </c>
      <c r="G786" s="4">
        <f t="shared" si="93"/>
        <v>179743.31366604412</v>
      </c>
      <c r="H786" s="42">
        <f t="shared" si="95"/>
        <v>6.9926376318286891</v>
      </c>
      <c r="I786" s="10">
        <f t="shared" si="96"/>
        <v>1.1783947472776237</v>
      </c>
      <c r="J786" s="4">
        <f t="shared" si="97"/>
        <v>580.87110465342732</v>
      </c>
      <c r="K786" s="4">
        <f t="shared" si="99"/>
        <v>130.58565366967028</v>
      </c>
      <c r="L786" s="42">
        <f>Pressure!Q786</f>
        <v>1.2206426210093186</v>
      </c>
      <c r="M786" s="10">
        <f t="shared" si="100"/>
        <v>0.95748182815620875</v>
      </c>
      <c r="N786" s="10">
        <f t="shared" si="98"/>
        <v>2.5992897854448858</v>
      </c>
    </row>
    <row r="787" spans="3:14">
      <c r="C787" s="4">
        <f>Pressure!AB787*1000000</f>
        <v>4237067.8887569774</v>
      </c>
      <c r="D787" s="78">
        <f>Pressure!I787</f>
        <v>1.1621860174682886E-4</v>
      </c>
      <c r="E787" s="40">
        <f>Pressure!H787</f>
        <v>116.21860174682885</v>
      </c>
      <c r="F787" s="10">
        <f t="shared" si="94"/>
        <v>4.5</v>
      </c>
      <c r="G787" s="4">
        <f t="shared" si="93"/>
        <v>179558.03223746744</v>
      </c>
      <c r="H787" s="42">
        <f t="shared" si="95"/>
        <v>6.9870433337684021</v>
      </c>
      <c r="I787" s="10">
        <f t="shared" si="96"/>
        <v>1.1782841746547077</v>
      </c>
      <c r="J787" s="4">
        <f t="shared" si="97"/>
        <v>580.21788734194922</v>
      </c>
      <c r="K787" s="4">
        <f t="shared" si="99"/>
        <v>130.4388038626746</v>
      </c>
      <c r="L787" s="42">
        <f>Pressure!Q787</f>
        <v>1.2222905923515364</v>
      </c>
      <c r="M787" s="10">
        <f t="shared" si="100"/>
        <v>0.95672069228642276</v>
      </c>
      <c r="N787" s="10">
        <f t="shared" si="98"/>
        <v>2.5992897854448858</v>
      </c>
    </row>
    <row r="788" spans="3:14">
      <c r="C788" s="4">
        <f>Pressure!AB788*1000000</f>
        <v>4232683.8422598597</v>
      </c>
      <c r="D788" s="78">
        <f>Pressure!I788</f>
        <v>1.1621860174682886E-4</v>
      </c>
      <c r="E788" s="40">
        <f>Pressure!H788</f>
        <v>116.21860174682885</v>
      </c>
      <c r="F788" s="10">
        <f t="shared" si="94"/>
        <v>4.5</v>
      </c>
      <c r="G788" s="4">
        <f t="shared" si="93"/>
        <v>179372.24556070715</v>
      </c>
      <c r="H788" s="42">
        <f t="shared" si="95"/>
        <v>6.9814327453170106</v>
      </c>
      <c r="I788" s="10">
        <f t="shared" si="96"/>
        <v>1.1781730711429628</v>
      </c>
      <c r="J788" s="4">
        <f t="shared" si="97"/>
        <v>579.56288875717962</v>
      </c>
      <c r="K788" s="4">
        <f t="shared" si="99"/>
        <v>130.29155360756701</v>
      </c>
      <c r="L788" s="42">
        <f>Pressure!Q788</f>
        <v>1.2239391059628593</v>
      </c>
      <c r="M788" s="10">
        <f t="shared" si="100"/>
        <v>0.95595719777502486</v>
      </c>
      <c r="N788" s="10">
        <f t="shared" si="98"/>
        <v>2.5992897854448858</v>
      </c>
    </row>
    <row r="789" spans="3:14">
      <c r="C789" s="4">
        <f>Pressure!AB789*1000000</f>
        <v>4228287.8854333265</v>
      </c>
      <c r="D789" s="78">
        <f>Pressure!I789</f>
        <v>1.1621860174682886E-4</v>
      </c>
      <c r="E789" s="40">
        <f>Pressure!H789</f>
        <v>116.21860174682885</v>
      </c>
      <c r="F789" s="10">
        <f t="shared" si="94"/>
        <v>4.5</v>
      </c>
      <c r="G789" s="4">
        <f t="shared" si="93"/>
        <v>179185.95414921769</v>
      </c>
      <c r="H789" s="42">
        <f t="shared" si="95"/>
        <v>6.9758058722058252</v>
      </c>
      <c r="I789" s="10">
        <f t="shared" si="96"/>
        <v>1.1780614344592335</v>
      </c>
      <c r="J789" s="4">
        <f t="shared" si="97"/>
        <v>578.90611070932357</v>
      </c>
      <c r="K789" s="4">
        <f t="shared" si="99"/>
        <v>130.14390331129977</v>
      </c>
      <c r="L789" s="42">
        <f>Pressure!Q789</f>
        <v>1.2255881640635931</v>
      </c>
      <c r="M789" s="10">
        <f t="shared" si="100"/>
        <v>0.95519134400960359</v>
      </c>
      <c r="N789" s="10">
        <f t="shared" si="98"/>
        <v>2.5992897854448858</v>
      </c>
    </row>
    <row r="790" spans="3:14">
      <c r="C790" s="4">
        <f>Pressure!AB790*1000000</f>
        <v>4223880.0304436665</v>
      </c>
      <c r="D790" s="78">
        <f>Pressure!I790</f>
        <v>1.1621860174682886E-4</v>
      </c>
      <c r="E790" s="40">
        <f>Pressure!H790</f>
        <v>116.21860174682885</v>
      </c>
      <c r="F790" s="10">
        <f t="shared" si="94"/>
        <v>4.5</v>
      </c>
      <c r="G790" s="4">
        <f t="shared" si="93"/>
        <v>178999.15851858084</v>
      </c>
      <c r="H790" s="42">
        <f t="shared" si="95"/>
        <v>6.9701627201943444</v>
      </c>
      <c r="I790" s="10">
        <f t="shared" si="96"/>
        <v>1.1779492623044086</v>
      </c>
      <c r="J790" s="4">
        <f t="shared" si="97"/>
        <v>578.24755501608547</v>
      </c>
      <c r="K790" s="4">
        <f t="shared" si="99"/>
        <v>129.995853382511</v>
      </c>
      <c r="L790" s="42">
        <f>Pressure!Q790</f>
        <v>1.2272377688803862</v>
      </c>
      <c r="M790" s="10">
        <f t="shared" si="100"/>
        <v>0.95442313037521631</v>
      </c>
      <c r="N790" s="10">
        <f t="shared" si="98"/>
        <v>2.5992897854448858</v>
      </c>
    </row>
    <row r="791" spans="3:14">
      <c r="C791" s="4">
        <f>Pressure!AB791*1000000</f>
        <v>4219460.2895073369</v>
      </c>
      <c r="D791" s="78">
        <f>Pressure!I791</f>
        <v>1.1621860174682886E-4</v>
      </c>
      <c r="E791" s="40">
        <f>Pressure!H791</f>
        <v>116.21860174682885</v>
      </c>
      <c r="F791" s="10">
        <f t="shared" si="94"/>
        <v>4.5</v>
      </c>
      <c r="G791" s="4">
        <f t="shared" si="93"/>
        <v>178811.85918650441</v>
      </c>
      <c r="H791" s="42">
        <f t="shared" si="95"/>
        <v>6.9645032950701715</v>
      </c>
      <c r="I791" s="10">
        <f t="shared" si="96"/>
        <v>1.177836552363295</v>
      </c>
      <c r="J791" s="4">
        <f t="shared" si="97"/>
        <v>577.58722350266578</v>
      </c>
      <c r="K791" s="4">
        <f t="shared" si="99"/>
        <v>129.84740423152417</v>
      </c>
      <c r="L791" s="42">
        <f>Pressure!Q791</f>
        <v>1.228887922646267</v>
      </c>
      <c r="M791" s="10">
        <f t="shared" si="100"/>
        <v>0.9536525562543855</v>
      </c>
      <c r="N791" s="10">
        <f t="shared" si="98"/>
        <v>2.5992897854448858</v>
      </c>
    </row>
    <row r="792" spans="3:14">
      <c r="C792" s="4">
        <f>Pressure!AB792*1000000</f>
        <v>4215028.6748910993</v>
      </c>
      <c r="D792" s="78">
        <f>Pressure!I792</f>
        <v>1.1621860174682886E-4</v>
      </c>
      <c r="E792" s="40">
        <f>Pressure!H792</f>
        <v>116.21860174682885</v>
      </c>
      <c r="F792" s="10">
        <f t="shared" si="94"/>
        <v>4.5</v>
      </c>
      <c r="G792" s="4">
        <f t="shared" si="93"/>
        <v>178624.05667282792</v>
      </c>
      <c r="H792" s="42">
        <f t="shared" si="95"/>
        <v>6.958827602649114</v>
      </c>
      <c r="I792" s="10">
        <f t="shared" si="96"/>
        <v>1.1777233023044931</v>
      </c>
      <c r="J792" s="4">
        <f t="shared" si="97"/>
        <v>576.92511800178022</v>
      </c>
      <c r="K792" s="4">
        <f t="shared" si="99"/>
        <v>129.6985562703521</v>
      </c>
      <c r="L792" s="42">
        <f>Pressure!Q792</f>
        <v>1.2305386276006818</v>
      </c>
      <c r="M792" s="10">
        <f t="shared" si="100"/>
        <v>0.95287962102719415</v>
      </c>
      <c r="N792" s="10">
        <f t="shared" si="98"/>
        <v>2.5992897854448858</v>
      </c>
    </row>
    <row r="793" spans="3:14">
      <c r="C793" s="4">
        <f>Pressure!AB793*1000000</f>
        <v>4210585.1989122611</v>
      </c>
      <c r="D793" s="78">
        <f>Pressure!I793</f>
        <v>1.1621860174682886E-4</v>
      </c>
      <c r="E793" s="40">
        <f>Pressure!H793</f>
        <v>116.21860174682885</v>
      </c>
      <c r="F793" s="10">
        <f t="shared" si="94"/>
        <v>4.5</v>
      </c>
      <c r="G793" s="4">
        <f t="shared" si="93"/>
        <v>178435.75149953304</v>
      </c>
      <c r="H793" s="42">
        <f t="shared" si="95"/>
        <v>6.9531356487754312</v>
      </c>
      <c r="I793" s="10">
        <f t="shared" si="96"/>
        <v>1.177609509780275</v>
      </c>
      <c r="J793" s="4">
        <f t="shared" si="97"/>
        <v>576.26124035369605</v>
      </c>
      <c r="K793" s="4">
        <f t="shared" si="99"/>
        <v>129.54930991270538</v>
      </c>
      <c r="L793" s="42">
        <f>Pressure!Q793</f>
        <v>1.2321898859895324</v>
      </c>
      <c r="M793" s="10">
        <f t="shared" si="100"/>
        <v>0.95210432407128143</v>
      </c>
      <c r="N793" s="10">
        <f t="shared" si="98"/>
        <v>2.5992897854448858</v>
      </c>
    </row>
    <row r="794" spans="3:14">
      <c r="C794" s="4">
        <f>Pressure!AB794*1000000</f>
        <v>4206129.8739387058</v>
      </c>
      <c r="D794" s="78">
        <f>Pressure!I794</f>
        <v>1.1621860174682886E-4</v>
      </c>
      <c r="E794" s="40">
        <f>Pressure!H794</f>
        <v>116.21860174682885</v>
      </c>
      <c r="F794" s="10">
        <f t="shared" si="94"/>
        <v>4.5</v>
      </c>
      <c r="G794" s="4">
        <f t="shared" si="93"/>
        <v>178246.9441907446</v>
      </c>
      <c r="H794" s="42">
        <f t="shared" si="95"/>
        <v>6.9474274393218121</v>
      </c>
      <c r="I794" s="10">
        <f t="shared" si="96"/>
        <v>1.1774951724264564</v>
      </c>
      <c r="J794" s="4">
        <f t="shared" si="97"/>
        <v>575.59559240623798</v>
      </c>
      <c r="K794" s="4">
        <f t="shared" si="99"/>
        <v>129.39966557399353</v>
      </c>
      <c r="L794" s="42">
        <f>Pressure!Q794</f>
        <v>1.2338417000652142</v>
      </c>
      <c r="M794" s="10">
        <f t="shared" si="100"/>
        <v>0.95132666476157157</v>
      </c>
      <c r="N794" s="10">
        <f t="shared" si="98"/>
        <v>2.5992897854448858</v>
      </c>
    </row>
    <row r="795" spans="3:14">
      <c r="C795" s="4">
        <f>Pressure!AB795*1000000</f>
        <v>4201662.7123890929</v>
      </c>
      <c r="D795" s="78">
        <f>Pressure!I795</f>
        <v>1.1621860174682886E-4</v>
      </c>
      <c r="E795" s="40">
        <f>Pressure!H795</f>
        <v>116.21860174682885</v>
      </c>
      <c r="F795" s="10">
        <f t="shared" si="94"/>
        <v>4.5</v>
      </c>
      <c r="G795" s="4">
        <f t="shared" si="93"/>
        <v>178057.63527273937</v>
      </c>
      <c r="H795" s="42">
        <f t="shared" si="95"/>
        <v>6.941702980189552</v>
      </c>
      <c r="I795" s="10">
        <f t="shared" si="96"/>
        <v>1.1773802878622694</v>
      </c>
      <c r="J795" s="4">
        <f t="shared" si="97"/>
        <v>574.92817601481568</v>
      </c>
      <c r="K795" s="4">
        <f t="shared" si="99"/>
        <v>129.24962367133125</v>
      </c>
      <c r="L795" s="42">
        <f>Pressure!Q795</f>
        <v>1.235494072086655</v>
      </c>
      <c r="M795" s="10">
        <f t="shared" si="100"/>
        <v>0.95054664247076359</v>
      </c>
      <c r="N795" s="10">
        <f t="shared" si="98"/>
        <v>2.5992897854448858</v>
      </c>
    </row>
    <row r="796" spans="3:14">
      <c r="C796" s="4">
        <f>Pressure!AB796*1000000</f>
        <v>4197183.7267329115</v>
      </c>
      <c r="D796" s="78">
        <f>Pressure!I796</f>
        <v>1.1621860174682886E-4</v>
      </c>
      <c r="E796" s="40">
        <f>Pressure!H796</f>
        <v>116.21860174682885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177867.82527394802</v>
      </c>
      <c r="H796" s="42">
        <f t="shared" si="95"/>
        <v>6.9359622773085743</v>
      </c>
      <c r="I796" s="10">
        <f t="shared" si="96"/>
        <v>1.1772648536902333</v>
      </c>
      <c r="J796" s="4">
        <f t="shared" si="97"/>
        <v>574.25899304243376</v>
      </c>
      <c r="K796" s="4">
        <f t="shared" si="99"/>
        <v>129.09918462354071</v>
      </c>
      <c r="L796" s="42">
        <f>Pressure!Q796</f>
        <v>1.2371470043193529</v>
      </c>
      <c r="M796" s="10">
        <f t="shared" si="100"/>
        <v>0.94976425656879615</v>
      </c>
      <c r="N796" s="10">
        <f t="shared" si="98"/>
        <v>2.5992897854448858</v>
      </c>
    </row>
    <row r="797" spans="3:14">
      <c r="C797" s="4">
        <f>Pressure!AB797*1000000</f>
        <v>4192692.9294908345</v>
      </c>
      <c r="D797" s="78">
        <f>Pressure!I797</f>
        <v>1.1621860174682886E-4</v>
      </c>
      <c r="E797" s="40">
        <f>Pressure!H797</f>
        <v>116.21860174682885</v>
      </c>
      <c r="F797" s="10">
        <f t="shared" ref="F797:F860" si="102">aexit/E797</f>
        <v>4.5</v>
      </c>
      <c r="G797" s="4">
        <f t="shared" si="101"/>
        <v>177677.51472497039</v>
      </c>
      <c r="H797" s="42">
        <f t="shared" ref="H797:H860" si="103">1/(((k+1)/2)^(1/(k-1))*(patm*1000000/C797)^(1/k)*SQRT((k+1)/(k-1)*(1-(patm*1000000/C797)^((k-1)/k))))</f>
        <v>6.9302053366377949</v>
      </c>
      <c r="I797" s="10">
        <f t="shared" ref="I797:I860" si="104">etanoz*SQRT(2*k^2/(k-1)*(2/(k+1))^((k+1)/(k-1))*(1-(G797/C797)^((k-1)/k)))+(G797-patm*1000000)/C797*(aexit/E797)</f>
        <v>1.1771488674960284</v>
      </c>
      <c r="J797" s="4">
        <f t="shared" ref="J797:J860" si="105">I797*D797*C797</f>
        <v>573.58804535974343</v>
      </c>
      <c r="K797" s="4">
        <f t="shared" si="99"/>
        <v>128.94834885116305</v>
      </c>
      <c r="L797" s="42">
        <f>Pressure!Q797</f>
        <v>1.2388004990354153</v>
      </c>
      <c r="M797" s="10">
        <f t="shared" si="100"/>
        <v>0.94897950642297435</v>
      </c>
      <c r="N797" s="10">
        <f t="shared" si="98"/>
        <v>2.5992897854448858</v>
      </c>
    </row>
    <row r="798" spans="3:14">
      <c r="C798" s="4">
        <f>Pressure!AB798*1000000</f>
        <v>4188190.333234611</v>
      </c>
      <c r="D798" s="78">
        <f>Pressure!I798</f>
        <v>1.1621860174682886E-4</v>
      </c>
      <c r="E798" s="40">
        <f>Pressure!H798</f>
        <v>116.21860174682885</v>
      </c>
      <c r="F798" s="10">
        <f t="shared" si="102"/>
        <v>4.5</v>
      </c>
      <c r="G798" s="4">
        <f t="shared" si="101"/>
        <v>177486.70415857079</v>
      </c>
      <c r="H798" s="42">
        <f t="shared" si="103"/>
        <v>6.9244321641649416</v>
      </c>
      <c r="I798" s="10">
        <f t="shared" si="104"/>
        <v>1.1770323268483613</v>
      </c>
      <c r="J798" s="4">
        <f t="shared" si="105"/>
        <v>572.91533484502725</v>
      </c>
      <c r="K798" s="4">
        <f t="shared" si="99"/>
        <v>128.79711677645503</v>
      </c>
      <c r="L798" s="42">
        <f>Pressure!Q798</f>
        <v>1.2404545585135984</v>
      </c>
      <c r="M798" s="10">
        <f t="shared" si="100"/>
        <v>0.94819239139832567</v>
      </c>
      <c r="N798" s="10">
        <f t="shared" ref="N798:N861" si="106">N797-1/834*(me-mef)</f>
        <v>2.5992897854448858</v>
      </c>
    </row>
    <row r="799" spans="3:14">
      <c r="C799" s="4">
        <f>Pressure!AB799*1000000</f>
        <v>4183675.9505872331</v>
      </c>
      <c r="D799" s="78">
        <f>Pressure!I799</f>
        <v>1.1621860174682886E-4</v>
      </c>
      <c r="E799" s="40">
        <f>Pressure!H799</f>
        <v>116.21860174682885</v>
      </c>
      <c r="F799" s="10">
        <f t="shared" si="102"/>
        <v>4.5</v>
      </c>
      <c r="G799" s="4">
        <f t="shared" si="101"/>
        <v>177295.39410968509</v>
      </c>
      <c r="H799" s="42">
        <f t="shared" si="103"/>
        <v>6.9186427659066858</v>
      </c>
      <c r="I799" s="10">
        <f t="shared" si="104"/>
        <v>1.1769152292988307</v>
      </c>
      <c r="J799" s="4">
        <f t="shared" si="105"/>
        <v>572.24086338422387</v>
      </c>
      <c r="K799" s="4">
        <f t="shared" si="99"/>
        <v>128.6454888233946</v>
      </c>
      <c r="L799" s="42">
        <f>Pressure!Q799</f>
        <v>1.242109185039346</v>
      </c>
      <c r="M799" s="10">
        <f t="shared" si="100"/>
        <v>0.94740291085716855</v>
      </c>
      <c r="N799" s="10">
        <f t="shared" si="106"/>
        <v>2.5992897854448858</v>
      </c>
    </row>
    <row r="800" spans="3:14">
      <c r="C800" s="4">
        <f>Pressure!AB800*1000000</f>
        <v>4179149.7942232708</v>
      </c>
      <c r="D800" s="78">
        <f>Pressure!I800</f>
        <v>1.1621860174682886E-4</v>
      </c>
      <c r="E800" s="40">
        <f>Pressure!H800</f>
        <v>116.21860174682885</v>
      </c>
      <c r="F800" s="10">
        <f t="shared" si="102"/>
        <v>4.5</v>
      </c>
      <c r="G800" s="4">
        <f t="shared" si="101"/>
        <v>177103.58511543492</v>
      </c>
      <c r="H800" s="42">
        <f t="shared" si="103"/>
        <v>6.9128371479090074</v>
      </c>
      <c r="I800" s="10">
        <f t="shared" si="104"/>
        <v>1.1767975723817998</v>
      </c>
      <c r="J800" s="4">
        <f t="shared" si="105"/>
        <v>571.56463287097756</v>
      </c>
      <c r="K800" s="4">
        <f t="shared" si="99"/>
        <v>128.49346541769199</v>
      </c>
      <c r="L800" s="42">
        <f>Pressure!Q800</f>
        <v>1.2437643809048291</v>
      </c>
      <c r="M800" s="10">
        <f t="shared" si="100"/>
        <v>0.94661106415924334</v>
      </c>
      <c r="N800" s="10">
        <f t="shared" si="106"/>
        <v>2.5992897854448858</v>
      </c>
    </row>
    <row r="801" spans="3:14">
      <c r="C801" s="4">
        <f>Pressure!AB801*1000000</f>
        <v>4174611.8768687719</v>
      </c>
      <c r="D801" s="78">
        <f>Pressure!I801</f>
        <v>1.1621860174682886E-4</v>
      </c>
      <c r="E801" s="40">
        <f>Pressure!H801</f>
        <v>116.21860174682885</v>
      </c>
      <c r="F801" s="10">
        <f t="shared" si="102"/>
        <v>4.5</v>
      </c>
      <c r="G801" s="4">
        <f t="shared" si="101"/>
        <v>176911.27771512346</v>
      </c>
      <c r="H801" s="42">
        <f t="shared" si="103"/>
        <v>6.9070153162469978</v>
      </c>
      <c r="I801" s="10">
        <f t="shared" si="104"/>
        <v>1.1766793536142557</v>
      </c>
      <c r="J801" s="4">
        <f t="shared" si="105"/>
        <v>570.88664520662405</v>
      </c>
      <c r="K801" s="4">
        <f t="shared" si="99"/>
        <v>128.34104698678658</v>
      </c>
      <c r="L801" s="42">
        <f>Pressure!Q801</f>
        <v>1.245420148408986</v>
      </c>
      <c r="M801" s="10">
        <f t="shared" si="100"/>
        <v>0.94581685066168131</v>
      </c>
      <c r="N801" s="10">
        <f t="shared" si="106"/>
        <v>2.5992897854448858</v>
      </c>
    </row>
    <row r="802" spans="3:14">
      <c r="C802" s="4">
        <f>Pressure!AB802*1000000</f>
        <v>4170062.2113016248</v>
      </c>
      <c r="D802" s="78">
        <f>Pressure!I802</f>
        <v>1.1621860174682886E-4</v>
      </c>
      <c r="E802" s="40">
        <f>Pressure!H802</f>
        <v>116.21860174682885</v>
      </c>
      <c r="F802" s="10">
        <f t="shared" si="102"/>
        <v>4.5</v>
      </c>
      <c r="G802" s="4">
        <f t="shared" si="101"/>
        <v>176718.47245025073</v>
      </c>
      <c r="H802" s="42">
        <f t="shared" si="103"/>
        <v>6.9011772770252628</v>
      </c>
      <c r="I802" s="10">
        <f t="shared" si="104"/>
        <v>1.1765605704956779</v>
      </c>
      <c r="J802" s="4">
        <f t="shared" si="105"/>
        <v>570.20690230024388</v>
      </c>
      <c r="K802" s="4">
        <f t="shared" si="99"/>
        <v>128.18823395985879</v>
      </c>
      <c r="L802" s="42">
        <f>Pressure!Q802</f>
        <v>1.2470764898575619</v>
      </c>
      <c r="M802" s="10">
        <f t="shared" si="100"/>
        <v>0.94502026971910325</v>
      </c>
      <c r="N802" s="10">
        <f t="shared" si="106"/>
        <v>2.5992897854448858</v>
      </c>
    </row>
    <row r="803" spans="3:14">
      <c r="C803" s="4">
        <f>Pressure!AB803*1000000</f>
        <v>4165500.810351518</v>
      </c>
      <c r="D803" s="78">
        <f>Pressure!I803</f>
        <v>1.1621860174682886E-4</v>
      </c>
      <c r="E803" s="40">
        <f>Pressure!H803</f>
        <v>116.21860174682885</v>
      </c>
      <c r="F803" s="10">
        <f t="shared" si="102"/>
        <v>4.5</v>
      </c>
      <c r="G803" s="4">
        <f t="shared" si="101"/>
        <v>176525.16986451199</v>
      </c>
      <c r="H803" s="42">
        <f t="shared" si="103"/>
        <v>6.8953230363777989</v>
      </c>
      <c r="I803" s="10">
        <f t="shared" si="104"/>
        <v>1.176441220507896</v>
      </c>
      <c r="J803" s="4">
        <f t="shared" si="105"/>
        <v>569.52540606865716</v>
      </c>
      <c r="K803" s="4">
        <f t="shared" si="99"/>
        <v>128.03502676782904</v>
      </c>
      <c r="L803" s="42">
        <f>Pressure!Q803</f>
        <v>1.2487334075631498</v>
      </c>
      <c r="M803" s="10">
        <f t="shared" si="100"/>
        <v>0.94422132068346953</v>
      </c>
      <c r="N803" s="10">
        <f t="shared" si="106"/>
        <v>2.5992897854448858</v>
      </c>
    </row>
    <row r="804" spans="3:14">
      <c r="C804" s="4">
        <f>Pressure!AB804*1000000</f>
        <v>4160927.6869001091</v>
      </c>
      <c r="D804" s="78">
        <f>Pressure!I804</f>
        <v>1.1621860174682886E-4</v>
      </c>
      <c r="E804" s="40">
        <f>Pressure!H804</f>
        <v>116.21860174682885</v>
      </c>
      <c r="F804" s="10">
        <f t="shared" si="102"/>
        <v>4.5</v>
      </c>
      <c r="G804" s="4">
        <f t="shared" si="101"/>
        <v>176331.37050380482</v>
      </c>
      <c r="H804" s="42">
        <f t="shared" si="103"/>
        <v>6.8894526004681387</v>
      </c>
      <c r="I804" s="10">
        <f t="shared" si="104"/>
        <v>1.1763213011149525</v>
      </c>
      <c r="J804" s="4">
        <f t="shared" si="105"/>
        <v>568.84215843644813</v>
      </c>
      <c r="K804" s="4">
        <f t="shared" si="99"/>
        <v>127.88142584336319</v>
      </c>
      <c r="L804" s="42">
        <f>Pressure!Q804</f>
        <v>1.2503909038452303</v>
      </c>
      <c r="M804" s="10">
        <f t="shared" si="100"/>
        <v>0.94342000290415795</v>
      </c>
      <c r="N804" s="10">
        <f t="shared" si="106"/>
        <v>2.5992897854448858</v>
      </c>
    </row>
    <row r="805" spans="3:14">
      <c r="C805" s="4">
        <f>Pressure!AB805*1000000</f>
        <v>4156342.853881286</v>
      </c>
      <c r="D805" s="78">
        <f>Pressure!I805</f>
        <v>1.1621860174682886E-4</v>
      </c>
      <c r="E805" s="40">
        <f>Pressure!H805</f>
        <v>116.21860174682885</v>
      </c>
      <c r="F805" s="10">
        <f t="shared" si="102"/>
        <v>4.5</v>
      </c>
      <c r="G805" s="4">
        <f t="shared" si="101"/>
        <v>176137.07491624021</v>
      </c>
      <c r="H805" s="42">
        <f t="shared" si="103"/>
        <v>6.8835659754896206</v>
      </c>
      <c r="I805" s="10">
        <f t="shared" si="104"/>
        <v>1.1762008097629644</v>
      </c>
      <c r="J805" s="4">
        <f t="shared" si="105"/>
        <v>568.15716133600495</v>
      </c>
      <c r="K805" s="4">
        <f t="shared" si="99"/>
        <v>127.72743162088148</v>
      </c>
      <c r="L805" s="42">
        <f>Pressure!Q805</f>
        <v>1.2520489810302131</v>
      </c>
      <c r="M805" s="10">
        <f t="shared" si="100"/>
        <v>0.94261631572782623</v>
      </c>
      <c r="N805" s="10">
        <f t="shared" si="106"/>
        <v>2.5992897854448858</v>
      </c>
    </row>
    <row r="806" spans="3:14">
      <c r="C806" s="4">
        <f>Pressure!AB806*1000000</f>
        <v>4151746.3242813111</v>
      </c>
      <c r="D806" s="78">
        <f>Pressure!I806</f>
        <v>1.1621860174682886E-4</v>
      </c>
      <c r="E806" s="40">
        <f>Pressure!H806</f>
        <v>116.21860174682885</v>
      </c>
      <c r="F806" s="10">
        <f t="shared" si="102"/>
        <v>4.5</v>
      </c>
      <c r="G806" s="4">
        <f t="shared" si="101"/>
        <v>175942.28365214862</v>
      </c>
      <c r="H806" s="42">
        <f t="shared" si="103"/>
        <v>6.8776631676655029</v>
      </c>
      <c r="I806" s="10">
        <f t="shared" si="104"/>
        <v>1.1760797438799817</v>
      </c>
      <c r="J806" s="4">
        <f t="shared" si="105"/>
        <v>567.47041670754027</v>
      </c>
      <c r="K806" s="4">
        <f t="shared" si="99"/>
        <v>127.57304453656316</v>
      </c>
      <c r="L806" s="42">
        <f>Pressure!Q806</f>
        <v>1.2537076414514774</v>
      </c>
      <c r="M806" s="10">
        <f t="shared" si="100"/>
        <v>0.94181025849852029</v>
      </c>
      <c r="N806" s="10">
        <f t="shared" si="106"/>
        <v>2.5992897854448858</v>
      </c>
    </row>
    <row r="807" spans="3:14">
      <c r="C807" s="4">
        <f>Pressure!AB807*1000000</f>
        <v>4147138.1111388099</v>
      </c>
      <c r="D807" s="78">
        <f>Pressure!I807</f>
        <v>1.1621860174682886E-4</v>
      </c>
      <c r="E807" s="40">
        <f>Pressure!H807</f>
        <v>116.21860174682885</v>
      </c>
      <c r="F807" s="10">
        <f t="shared" si="102"/>
        <v>4.5</v>
      </c>
      <c r="G807" s="4">
        <f t="shared" si="101"/>
        <v>175746.99726407966</v>
      </c>
      <c r="H807" s="42">
        <f t="shared" si="103"/>
        <v>6.8717441832488841</v>
      </c>
      <c r="I807" s="10">
        <f t="shared" si="104"/>
        <v>1.1759581008758409</v>
      </c>
      <c r="J807" s="4">
        <f t="shared" si="105"/>
        <v>566.7819264990901</v>
      </c>
      <c r="K807" s="4">
        <f t="shared" si="99"/>
        <v>127.41826502834633</v>
      </c>
      <c r="L807" s="42">
        <f>Pressure!Q807</f>
        <v>1.2553668874494137</v>
      </c>
      <c r="M807" s="10">
        <f t="shared" si="100"/>
        <v>0.94100183055774778</v>
      </c>
      <c r="N807" s="10">
        <f t="shared" si="106"/>
        <v>2.5992897854448858</v>
      </c>
    </row>
    <row r="808" spans="3:14">
      <c r="C808" s="4">
        <f>Pressure!AB808*1000000</f>
        <v>4142518.2275450048</v>
      </c>
      <c r="D808" s="78">
        <f>Pressure!I808</f>
        <v>1.1621860174682886E-4</v>
      </c>
      <c r="E808" s="40">
        <f>Pressure!H808</f>
        <v>116.21860174682885</v>
      </c>
      <c r="F808" s="10">
        <f t="shared" si="102"/>
        <v>4.5</v>
      </c>
      <c r="G808" s="4">
        <f t="shared" si="101"/>
        <v>175551.21630681178</v>
      </c>
      <c r="H808" s="42">
        <f t="shared" si="103"/>
        <v>6.8658090285229276</v>
      </c>
      <c r="I808" s="10">
        <f t="shared" si="104"/>
        <v>1.1758358781420224</v>
      </c>
      <c r="J808" s="4">
        <f t="shared" si="105"/>
        <v>566.09169266654931</v>
      </c>
      <c r="K808" s="4">
        <f t="shared" si="99"/>
        <v>127.26309353593572</v>
      </c>
      <c r="L808" s="42">
        <f>Pressure!Q808</f>
        <v>1.2570267213714652</v>
      </c>
      <c r="M808" s="10">
        <f t="shared" si="100"/>
        <v>0.94019103124418479</v>
      </c>
      <c r="N808" s="10">
        <f t="shared" si="106"/>
        <v>2.5992897854448858</v>
      </c>
    </row>
    <row r="809" spans="3:14">
      <c r="C809" s="4">
        <f>Pressure!AB809*1000000</f>
        <v>4137886.6866438999</v>
      </c>
      <c r="D809" s="78">
        <f>Pressure!I809</f>
        <v>1.1621860174682886E-4</v>
      </c>
      <c r="E809" s="40">
        <f>Pressure!H809</f>
        <v>116.21860174682885</v>
      </c>
      <c r="F809" s="10">
        <f t="shared" si="102"/>
        <v>4.5</v>
      </c>
      <c r="G809" s="4">
        <f t="shared" si="101"/>
        <v>175354.94133736027</v>
      </c>
      <c r="H809" s="42">
        <f t="shared" si="103"/>
        <v>6.8598577098010285</v>
      </c>
      <c r="I809" s="10">
        <f t="shared" si="104"/>
        <v>1.1757130730515051</v>
      </c>
      <c r="J809" s="4">
        <f t="shared" si="105"/>
        <v>565.39971717369804</v>
      </c>
      <c r="K809" s="4">
        <f t="shared" si="99"/>
        <v>127.10753050080888</v>
      </c>
      <c r="L809" s="42">
        <f>Pressure!Q809</f>
        <v>1.2586871455721698</v>
      </c>
      <c r="M809" s="10">
        <f t="shared" si="100"/>
        <v>0.93937785989403289</v>
      </c>
      <c r="N809" s="10">
        <f t="shared" si="106"/>
        <v>2.5992897854448858</v>
      </c>
    </row>
    <row r="810" spans="3:14">
      <c r="C810" s="4">
        <f>Pressure!AB810*1000000</f>
        <v>4133243.501632344</v>
      </c>
      <c r="D810" s="78">
        <f>Pressure!I810</f>
        <v>1.1621860174682886E-4</v>
      </c>
      <c r="E810" s="40">
        <f>Pressure!H810</f>
        <v>116.21860174682885</v>
      </c>
      <c r="F810" s="10">
        <f t="shared" si="102"/>
        <v>4.5</v>
      </c>
      <c r="G810" s="4">
        <f t="shared" si="101"/>
        <v>175158.17291497986</v>
      </c>
      <c r="H810" s="42">
        <f t="shared" si="103"/>
        <v>6.8538902334268288</v>
      </c>
      <c r="I810" s="10">
        <f t="shared" si="104"/>
        <v>1.1755896829586179</v>
      </c>
      <c r="J810" s="4">
        <f t="shared" si="105"/>
        <v>564.70600199221155</v>
      </c>
      <c r="K810" s="4">
        <f t="shared" si="99"/>
        <v>126.95157636621815</v>
      </c>
      <c r="L810" s="42">
        <f>Pressure!Q810</f>
        <v>1.260348162413202</v>
      </c>
      <c r="M810" s="10">
        <f t="shared" si="100"/>
        <v>0.93856231584072425</v>
      </c>
      <c r="N810" s="10">
        <f t="shared" si="106"/>
        <v>2.5992897854448858</v>
      </c>
    </row>
    <row r="811" spans="3:14">
      <c r="C811" s="4">
        <f>Pressure!AB811*1000000</f>
        <v>4128588.6857602154</v>
      </c>
      <c r="D811" s="78">
        <f>Pressure!I811</f>
        <v>1.1621860174682886E-4</v>
      </c>
      <c r="E811" s="40">
        <f>Pressure!H811</f>
        <v>116.21860174682885</v>
      </c>
      <c r="F811" s="10">
        <f t="shared" si="102"/>
        <v>4.5</v>
      </c>
      <c r="G811" s="4">
        <f t="shared" si="101"/>
        <v>174960.9116011725</v>
      </c>
      <c r="H811" s="42">
        <f t="shared" si="103"/>
        <v>6.8479066057743818</v>
      </c>
      <c r="I811" s="10">
        <f t="shared" si="104"/>
        <v>1.175465705198891</v>
      </c>
      <c r="J811" s="4">
        <f t="shared" si="105"/>
        <v>564.01054910168875</v>
      </c>
      <c r="K811" s="4">
        <f t="shared" si="99"/>
        <v>126.79523157719724</v>
      </c>
      <c r="L811" s="42">
        <f>Pressure!Q811</f>
        <v>1.2620097742634155</v>
      </c>
      <c r="M811" s="10">
        <f t="shared" si="100"/>
        <v>0.93774439841487822</v>
      </c>
      <c r="N811" s="10">
        <f t="shared" si="106"/>
        <v>2.5992897854448858</v>
      </c>
    </row>
    <row r="812" spans="3:14">
      <c r="C812" s="4">
        <f>Pressure!AB812*1000000</f>
        <v>4123922.2523306794</v>
      </c>
      <c r="D812" s="78">
        <f>Pressure!I812</f>
        <v>1.1621860174682886E-4</v>
      </c>
      <c r="E812" s="40">
        <f>Pressure!H812</f>
        <v>116.21860174682885</v>
      </c>
      <c r="F812" s="10">
        <f t="shared" si="102"/>
        <v>4.5</v>
      </c>
      <c r="G812" s="4">
        <f t="shared" si="101"/>
        <v>174763.15795969841</v>
      </c>
      <c r="H812" s="42">
        <f t="shared" si="103"/>
        <v>6.8419068332484185</v>
      </c>
      <c r="I812" s="10">
        <f t="shared" si="104"/>
        <v>1.1753411370889089</v>
      </c>
      <c r="J812" s="4">
        <f t="shared" si="105"/>
        <v>563.31336048968899</v>
      </c>
      <c r="K812" s="4">
        <f t="shared" si="99"/>
        <v>126.63849658056944</v>
      </c>
      <c r="L812" s="42">
        <f>Pressure!Q812</f>
        <v>1.2636719834988854</v>
      </c>
      <c r="M812" s="10">
        <f t="shared" si="100"/>
        <v>0.93692410694440653</v>
      </c>
      <c r="N812" s="10">
        <f t="shared" si="106"/>
        <v>2.5992897854448858</v>
      </c>
    </row>
    <row r="813" spans="3:14">
      <c r="C813" s="4">
        <f>Pressure!AB813*1000000</f>
        <v>4119244.2147001917</v>
      </c>
      <c r="D813" s="78">
        <f>Pressure!I813</f>
        <v>1.1621860174682886E-4</v>
      </c>
      <c r="E813" s="40">
        <f>Pressure!H813</f>
        <v>116.21860174682885</v>
      </c>
      <c r="F813" s="10">
        <f t="shared" si="102"/>
        <v>4.5</v>
      </c>
      <c r="G813" s="4">
        <f t="shared" si="101"/>
        <v>174564.91255657611</v>
      </c>
      <c r="H813" s="42">
        <f t="shared" si="103"/>
        <v>6.8358909222842543</v>
      </c>
      <c r="I813" s="10">
        <f t="shared" si="104"/>
        <v>1.1752159759261545</v>
      </c>
      <c r="J813" s="4">
        <f t="shared" si="105"/>
        <v>562.61443815173402</v>
      </c>
      <c r="K813" s="4">
        <f t="shared" si="99"/>
        <v>126.48137182494807</v>
      </c>
      <c r="L813" s="42">
        <f>Pressure!Q813</f>
        <v>1.2653347925029519</v>
      </c>
      <c r="M813" s="10">
        <f t="shared" si="100"/>
        <v>0.93610144075484136</v>
      </c>
      <c r="N813" s="10">
        <f t="shared" si="106"/>
        <v>2.5992897854448858</v>
      </c>
    </row>
    <row r="814" spans="3:14">
      <c r="C814" s="4">
        <f>Pressure!AB814*1000000</f>
        <v>4114554.5862787305</v>
      </c>
      <c r="D814" s="78">
        <f>Pressure!I814</f>
        <v>1.1621860174682886E-4</v>
      </c>
      <c r="E814" s="40">
        <f>Pressure!H814</f>
        <v>116.21860174682885</v>
      </c>
      <c r="F814" s="10">
        <f t="shared" si="102"/>
        <v>4.5</v>
      </c>
      <c r="G814" s="4">
        <f t="shared" si="101"/>
        <v>174366.17596009228</v>
      </c>
      <c r="H814" s="42">
        <f t="shared" si="103"/>
        <v>6.8298588793480572</v>
      </c>
      <c r="I814" s="10">
        <f t="shared" si="104"/>
        <v>1.1750902189888586</v>
      </c>
      <c r="J814" s="4">
        <f t="shared" si="105"/>
        <v>561.91378409134211</v>
      </c>
      <c r="K814" s="4">
        <f t="shared" si="99"/>
        <v>126.32385776074415</v>
      </c>
      <c r="L814" s="42">
        <f>Pressure!Q814</f>
        <v>1.2669982036662626</v>
      </c>
      <c r="M814" s="10">
        <f t="shared" si="100"/>
        <v>0.93527639916853522</v>
      </c>
      <c r="N814" s="10">
        <f t="shared" si="106"/>
        <v>2.5992897854448858</v>
      </c>
    </row>
    <row r="815" spans="3:14">
      <c r="C815" s="4">
        <f>Pressure!AB815*1000000</f>
        <v>4109853.3805297972</v>
      </c>
      <c r="D815" s="78">
        <f>Pressure!I815</f>
        <v>1.1621860174682886E-4</v>
      </c>
      <c r="E815" s="40">
        <f>Pressure!H815</f>
        <v>116.21860174682885</v>
      </c>
      <c r="F815" s="10">
        <f t="shared" si="102"/>
        <v>4.5</v>
      </c>
      <c r="G815" s="4">
        <f t="shared" si="101"/>
        <v>174166.94874080183</v>
      </c>
      <c r="H815" s="42">
        <f t="shared" si="103"/>
        <v>6.8238107109367432</v>
      </c>
      <c r="I815" s="10">
        <f t="shared" si="104"/>
        <v>1.1749638635358406</v>
      </c>
      <c r="J815" s="4">
        <f t="shared" si="105"/>
        <v>561.21140032002791</v>
      </c>
      <c r="K815" s="4">
        <f t="shared" si="99"/>
        <v>126.16595484016634</v>
      </c>
      <c r="L815" s="42">
        <f>Pressure!Q815</f>
        <v>1.2686622193868169</v>
      </c>
      <c r="M815" s="10">
        <f t="shared" si="100"/>
        <v>0.93444898150548428</v>
      </c>
      <c r="N815" s="10">
        <f t="shared" si="106"/>
        <v>2.5992897854448858</v>
      </c>
    </row>
    <row r="816" spans="3:14">
      <c r="C816" s="4">
        <f>Pressure!AB816*1000000</f>
        <v>4105140.6109708324</v>
      </c>
      <c r="D816" s="78">
        <f>Pressure!I816</f>
        <v>1.1621860174682886E-4</v>
      </c>
      <c r="E816" s="40">
        <f>Pressure!H816</f>
        <v>116.21860174682885</v>
      </c>
      <c r="F816" s="10">
        <f t="shared" si="102"/>
        <v>4.5</v>
      </c>
      <c r="G816" s="4">
        <f t="shared" si="101"/>
        <v>173967.23147154547</v>
      </c>
      <c r="H816" s="42">
        <f t="shared" si="103"/>
        <v>6.8177464235784475</v>
      </c>
      <c r="I816" s="10">
        <f t="shared" si="104"/>
        <v>1.1748369068063591</v>
      </c>
      <c r="J816" s="4">
        <f t="shared" si="105"/>
        <v>560.50728885736521</v>
      </c>
      <c r="K816" s="4">
        <f t="shared" si="99"/>
        <v>126.00766351723512</v>
      </c>
      <c r="L816" s="42">
        <f>Pressure!Q816</f>
        <v>1.2703268420700091</v>
      </c>
      <c r="M816" s="10">
        <f t="shared" si="100"/>
        <v>0.93361918708267133</v>
      </c>
      <c r="N816" s="10">
        <f t="shared" si="106"/>
        <v>2.5992897854448858</v>
      </c>
    </row>
    <row r="817" spans="3:14">
      <c r="C817" s="4">
        <f>Pressure!AB817*1000000</f>
        <v>4100416.2911732206</v>
      </c>
      <c r="D817" s="78">
        <f>Pressure!I817</f>
        <v>1.1621860174682886E-4</v>
      </c>
      <c r="E817" s="40">
        <f>Pressure!H817</f>
        <v>116.21860174682885</v>
      </c>
      <c r="F817" s="10">
        <f t="shared" si="102"/>
        <v>4.5</v>
      </c>
      <c r="G817" s="4">
        <f t="shared" si="101"/>
        <v>173767.02472744996</v>
      </c>
      <c r="H817" s="42">
        <f t="shared" si="103"/>
        <v>6.81166602383247</v>
      </c>
      <c r="I817" s="10">
        <f t="shared" si="104"/>
        <v>1.1747093460199507</v>
      </c>
      <c r="J817" s="4">
        <f t="shared" si="105"/>
        <v>559.80145173098674</v>
      </c>
      <c r="K817" s="4">
        <f t="shared" si="99"/>
        <v>125.84898424778264</v>
      </c>
      <c r="L817" s="42">
        <f>Pressure!Q817</f>
        <v>1.2719920741286725</v>
      </c>
      <c r="M817" s="10">
        <f t="shared" si="100"/>
        <v>0.93278701521428464</v>
      </c>
      <c r="N817" s="10">
        <f t="shared" si="106"/>
        <v>2.5992897854448858</v>
      </c>
    </row>
    <row r="818" spans="3:14">
      <c r="C818" s="4">
        <f>Pressure!AB818*1000000</f>
        <v>4095680.4347623345</v>
      </c>
      <c r="D818" s="78">
        <f>Pressure!I818</f>
        <v>1.1621860174682886E-4</v>
      </c>
      <c r="E818" s="40">
        <f>Pressure!H818</f>
        <v>116.21860174682885</v>
      </c>
      <c r="F818" s="10">
        <f t="shared" si="102"/>
        <v>4.5</v>
      </c>
      <c r="G818" s="4">
        <f t="shared" si="101"/>
        <v>173566.32908592996</v>
      </c>
      <c r="H818" s="42">
        <f t="shared" si="103"/>
        <v>6.8055695182892393</v>
      </c>
      <c r="I818" s="10">
        <f t="shared" si="104"/>
        <v>1.1745811783762672</v>
      </c>
      <c r="J818" s="4">
        <f t="shared" si="105"/>
        <v>559.09389097659187</v>
      </c>
      <c r="K818" s="4">
        <f t="shared" si="99"/>
        <v>125.68991748945459</v>
      </c>
      <c r="L818" s="42">
        <f>Pressure!Q818</f>
        <v>1.2736579179831242</v>
      </c>
      <c r="M818" s="10">
        <f t="shared" si="100"/>
        <v>0.93195246521201092</v>
      </c>
      <c r="N818" s="10">
        <f t="shared" si="106"/>
        <v>2.5992897854448858</v>
      </c>
    </row>
    <row r="819" spans="3:14">
      <c r="C819" s="4">
        <f>Pressure!AB819*1000000</f>
        <v>4090933.0554178408</v>
      </c>
      <c r="D819" s="78">
        <f>Pressure!I819</f>
        <v>1.1621860174682886E-4</v>
      </c>
      <c r="E819" s="40">
        <f>Pressure!H819</f>
        <v>116.21860174682885</v>
      </c>
      <c r="F819" s="10">
        <f t="shared" si="102"/>
        <v>4.5</v>
      </c>
      <c r="G819" s="4">
        <f t="shared" si="101"/>
        <v>173365.14512670098</v>
      </c>
      <c r="H819" s="42">
        <f t="shared" si="103"/>
        <v>6.7994569135706486</v>
      </c>
      <c r="I819" s="10">
        <f t="shared" si="104"/>
        <v>1.1744524010549187</v>
      </c>
      <c r="J819" s="4">
        <f t="shared" si="105"/>
        <v>558.38460863799173</v>
      </c>
      <c r="K819" s="4">
        <f t="shared" si="99"/>
        <v>125.53046370172019</v>
      </c>
      <c r="L819" s="42">
        <f>Pressure!Q819</f>
        <v>1.2753243760612094</v>
      </c>
      <c r="M819" s="10">
        <f t="shared" si="100"/>
        <v>0.93111553638461853</v>
      </c>
      <c r="N819" s="10">
        <f t="shared" si="106"/>
        <v>2.5992897854448858</v>
      </c>
    </row>
    <row r="820" spans="3:14">
      <c r="C820" s="4">
        <f>Pressure!AB820*1000000</f>
        <v>4086174.1668739757</v>
      </c>
      <c r="D820" s="78">
        <f>Pressure!I820</f>
        <v>1.1621860174682886E-4</v>
      </c>
      <c r="E820" s="40">
        <f>Pressure!H820</f>
        <v>116.21860174682885</v>
      </c>
      <c r="F820" s="10">
        <f t="shared" si="102"/>
        <v>4.5</v>
      </c>
      <c r="G820" s="4">
        <f t="shared" si="101"/>
        <v>173163.47343179109</v>
      </c>
      <c r="H820" s="42">
        <f t="shared" si="103"/>
        <v>6.7933282163303286</v>
      </c>
      <c r="I820" s="10">
        <f t="shared" si="104"/>
        <v>1.174323011215314</v>
      </c>
      <c r="J820" s="4">
        <f t="shared" si="105"/>
        <v>557.67360676714998</v>
      </c>
      <c r="K820" s="4">
        <f t="shared" si="99"/>
        <v>125.37062334588148</v>
      </c>
      <c r="L820" s="42">
        <f>Pressure!Q820</f>
        <v>1.276991450798346</v>
      </c>
      <c r="M820" s="10">
        <f t="shared" si="100"/>
        <v>0.93027622803781507</v>
      </c>
      <c r="N820" s="10">
        <f t="shared" si="106"/>
        <v>2.5992897854448858</v>
      </c>
    </row>
    <row r="821" spans="3:14">
      <c r="C821" s="4">
        <f>Pressure!AB821*1000000</f>
        <v>4081403.7829194181</v>
      </c>
      <c r="D821" s="78">
        <f>Pressure!I821</f>
        <v>1.1621860174682886E-4</v>
      </c>
      <c r="E821" s="40">
        <f>Pressure!H821</f>
        <v>116.21860174682885</v>
      </c>
      <c r="F821" s="10">
        <f t="shared" si="102"/>
        <v>4.5</v>
      </c>
      <c r="G821" s="4">
        <f t="shared" si="101"/>
        <v>172961.31458553555</v>
      </c>
      <c r="H821" s="42">
        <f t="shared" si="103"/>
        <v>6.7871834332534098</v>
      </c>
      <c r="I821" s="10">
        <f t="shared" si="104"/>
        <v>1.1741930059964893</v>
      </c>
      <c r="J821" s="4">
        <f t="shared" si="105"/>
        <v>556.96088742416453</v>
      </c>
      <c r="K821" s="4">
        <f t="shared" si="99"/>
        <v>125.21039688506913</v>
      </c>
      <c r="L821" s="42">
        <f>Pressure!Q821</f>
        <v>1.2786591446375704</v>
      </c>
      <c r="M821" s="10">
        <f t="shared" si="100"/>
        <v>0.92943453947492027</v>
      </c>
      <c r="N821" s="10">
        <f t="shared" si="106"/>
        <v>2.5992897854448858</v>
      </c>
    </row>
    <row r="822" spans="3:14">
      <c r="C822" s="4">
        <f>Pressure!AB822*1000000</f>
        <v>4076621.9173975894</v>
      </c>
      <c r="D822" s="78">
        <f>Pressure!I822</f>
        <v>1.1621860174682886E-4</v>
      </c>
      <c r="E822" s="40">
        <f>Pressure!H822</f>
        <v>116.21860174682885</v>
      </c>
      <c r="F822" s="10">
        <f t="shared" si="102"/>
        <v>4.5</v>
      </c>
      <c r="G822" s="4">
        <f t="shared" si="101"/>
        <v>172758.66917458942</v>
      </c>
      <c r="H822" s="42">
        <f t="shared" si="103"/>
        <v>6.7810225710568464</v>
      </c>
      <c r="I822" s="10">
        <f t="shared" si="104"/>
        <v>1.1740623825169463</v>
      </c>
      <c r="J822" s="4">
        <f t="shared" si="105"/>
        <v>556.24645267731239</v>
      </c>
      <c r="K822" s="4">
        <f t="shared" si="99"/>
        <v>125.04978478425259</v>
      </c>
      <c r="L822" s="42">
        <f>Pressure!Q822</f>
        <v>1.2803274600295824</v>
      </c>
      <c r="M822" s="10">
        <f t="shared" si="100"/>
        <v>0.92859046999605188</v>
      </c>
      <c r="N822" s="10">
        <f t="shared" si="106"/>
        <v>2.5992897854448858</v>
      </c>
    </row>
    <row r="823" spans="3:14">
      <c r="C823" s="4">
        <f>Pressure!AB823*1000000</f>
        <v>4071828.5842067916</v>
      </c>
      <c r="D823" s="78">
        <f>Pressure!I823</f>
        <v>1.1621860174682886E-4</v>
      </c>
      <c r="E823" s="40">
        <f>Pressure!H823</f>
        <v>116.21860174682885</v>
      </c>
      <c r="F823" s="10">
        <f t="shared" si="102"/>
        <v>4.5</v>
      </c>
      <c r="G823" s="4">
        <f t="shared" si="101"/>
        <v>172555.53778793357</v>
      </c>
      <c r="H823" s="42">
        <f t="shared" si="103"/>
        <v>6.7748456364894976</v>
      </c>
      <c r="I823" s="10">
        <f t="shared" si="104"/>
        <v>1.1739311378744823</v>
      </c>
      <c r="J823" s="4">
        <f t="shared" si="105"/>
        <v>555.53030460306957</v>
      </c>
      <c r="K823" s="4">
        <f t="shared" si="99"/>
        <v>124.8887875102445</v>
      </c>
      <c r="L823" s="42">
        <f>Pressure!Q823</f>
        <v>1.2819963994327921</v>
      </c>
      <c r="M823" s="10">
        <f t="shared" si="100"/>
        <v>0.92774401889895031</v>
      </c>
      <c r="N823" s="10">
        <f t="shared" si="106"/>
        <v>2.5992897854448858</v>
      </c>
    </row>
    <row r="824" spans="3:14">
      <c r="C824" s="4">
        <f>Pressure!AB824*1000000</f>
        <v>4067023.7973005003</v>
      </c>
      <c r="D824" s="78">
        <f>Pressure!I824</f>
        <v>1.1621860174682886E-4</v>
      </c>
      <c r="E824" s="40">
        <f>Pressure!H824</f>
        <v>116.21860174682885</v>
      </c>
      <c r="F824" s="10">
        <f t="shared" si="102"/>
        <v>4.5</v>
      </c>
      <c r="G824" s="4">
        <f t="shared" si="101"/>
        <v>172351.92101688695</v>
      </c>
      <c r="H824" s="42">
        <f t="shared" si="103"/>
        <v>6.7686526363324493</v>
      </c>
      <c r="I824" s="10">
        <f t="shared" si="104"/>
        <v>1.1737992691460273</v>
      </c>
      <c r="J824" s="4">
        <f t="shared" si="105"/>
        <v>554.81244528615559</v>
      </c>
      <c r="K824" s="4">
        <f t="shared" si="99"/>
        <v>124.72740553171072</v>
      </c>
      <c r="L824" s="42">
        <f>Pressure!Q824</f>
        <v>1.2836659653133642</v>
      </c>
      <c r="M824" s="10">
        <f t="shared" si="100"/>
        <v>0.92689518547782512</v>
      </c>
      <c r="N824" s="10">
        <f t="shared" si="106"/>
        <v>2.5992897854448858</v>
      </c>
    </row>
    <row r="825" spans="3:14">
      <c r="C825" s="4">
        <f>Pressure!AB825*1000000</f>
        <v>4062207.5706871976</v>
      </c>
      <c r="D825" s="78">
        <f>Pressure!I825</f>
        <v>1.1621860174682886E-4</v>
      </c>
      <c r="E825" s="40">
        <f>Pressure!H825</f>
        <v>116.21860174682885</v>
      </c>
      <c r="F825" s="10">
        <f t="shared" si="102"/>
        <v>4.5</v>
      </c>
      <c r="G825" s="4">
        <f t="shared" si="101"/>
        <v>172147.81945509958</v>
      </c>
      <c r="H825" s="42">
        <f t="shared" si="103"/>
        <v>6.7624435773987059</v>
      </c>
      <c r="I825" s="10">
        <f t="shared" si="104"/>
        <v>1.1736667733874619</v>
      </c>
      <c r="J825" s="4">
        <f t="shared" si="105"/>
        <v>554.09287681950775</v>
      </c>
      <c r="K825" s="4">
        <f t="shared" si="99"/>
        <v>124.56563931916455</v>
      </c>
      <c r="L825" s="42">
        <f>Pressure!Q825</f>
        <v>1.2853361601452662</v>
      </c>
      <c r="M825" s="10">
        <f t="shared" si="100"/>
        <v>0.92604396902475383</v>
      </c>
      <c r="N825" s="10">
        <f t="shared" si="106"/>
        <v>2.5992897854448858</v>
      </c>
    </row>
    <row r="826" spans="3:14">
      <c r="C826" s="4">
        <f>Pressure!AB826*1000000</f>
        <v>4057379.9184308392</v>
      </c>
      <c r="D826" s="78">
        <f>Pressure!I826</f>
        <v>1.1621860174682886E-4</v>
      </c>
      <c r="E826" s="40">
        <f>Pressure!H826</f>
        <v>116.21860174682885</v>
      </c>
      <c r="F826" s="10">
        <f t="shared" si="102"/>
        <v>4.5</v>
      </c>
      <c r="G826" s="4">
        <f t="shared" si="101"/>
        <v>171943.23369857238</v>
      </c>
      <c r="H826" s="42">
        <f t="shared" si="103"/>
        <v>6.756218466533741</v>
      </c>
      <c r="I826" s="10">
        <f t="shared" si="104"/>
        <v>1.1735336476334548</v>
      </c>
      <c r="J826" s="4">
        <f t="shared" si="105"/>
        <v>553.37160130435223</v>
      </c>
      <c r="K826" s="4">
        <f t="shared" si="99"/>
        <v>124.40348934498275</v>
      </c>
      <c r="L826" s="42">
        <f>Pressure!Q826</f>
        <v>1.2870069864103142</v>
      </c>
      <c r="M826" s="10">
        <f t="shared" si="100"/>
        <v>0.92519036882850936</v>
      </c>
      <c r="N826" s="10">
        <f t="shared" si="106"/>
        <v>2.5992897854448858</v>
      </c>
    </row>
    <row r="827" spans="3:14">
      <c r="C827" s="4">
        <f>Pressure!AB827*1000000</f>
        <v>4052540.8546510222</v>
      </c>
      <c r="D827" s="78">
        <f>Pressure!I827</f>
        <v>1.1621860174682886E-4</v>
      </c>
      <c r="E827" s="40">
        <f>Pressure!H827</f>
        <v>116.21860174682885</v>
      </c>
      <c r="F827" s="10">
        <f t="shared" si="102"/>
        <v>4.5</v>
      </c>
      <c r="G827" s="4">
        <f t="shared" si="101"/>
        <v>171738.16434566418</v>
      </c>
      <c r="H827" s="42">
        <f t="shared" si="103"/>
        <v>6.7499773106156109</v>
      </c>
      <c r="I827" s="10">
        <f t="shared" si="104"/>
        <v>1.1733998888972867</v>
      </c>
      <c r="J827" s="4">
        <f t="shared" si="105"/>
        <v>552.64862085022753</v>
      </c>
      <c r="K827" s="4">
        <f t="shared" si="99"/>
        <v>124.24095608341071</v>
      </c>
      <c r="L827" s="42">
        <f>Pressure!Q827</f>
        <v>1.2886784465982197</v>
      </c>
      <c r="M827" s="10">
        <f t="shared" si="100"/>
        <v>0.92433438417490932</v>
      </c>
      <c r="N827" s="10">
        <f t="shared" si="106"/>
        <v>2.5992897854448858</v>
      </c>
    </row>
    <row r="828" spans="3:14">
      <c r="C828" s="4">
        <f>Pressure!AB828*1000000</f>
        <v>4047690.3935229583</v>
      </c>
      <c r="D828" s="78">
        <f>Pressure!I828</f>
        <v>1.1621860174682886E-4</v>
      </c>
      <c r="E828" s="40">
        <f>Pressure!H828</f>
        <v>116.21860174682885</v>
      </c>
      <c r="F828" s="10">
        <f t="shared" si="102"/>
        <v>4.5</v>
      </c>
      <c r="G828" s="4">
        <f t="shared" si="101"/>
        <v>171532.61199709066</v>
      </c>
      <c r="H828" s="42">
        <f t="shared" si="103"/>
        <v>6.7437201165548597</v>
      </c>
      <c r="I828" s="10">
        <f t="shared" si="104"/>
        <v>1.1732654941706708</v>
      </c>
      <c r="J828" s="4">
        <f t="shared" si="105"/>
        <v>551.92393757498144</v>
      </c>
      <c r="K828" s="4">
        <f t="shared" si="99"/>
        <v>124.07804001056191</v>
      </c>
      <c r="L828" s="42">
        <f>Pressure!Q828</f>
        <v>1.2903505432066376</v>
      </c>
      <c r="M828" s="10">
        <f t="shared" si="100"/>
        <v>0.92347601434709758</v>
      </c>
      <c r="N828" s="10">
        <f t="shared" si="106"/>
        <v>2.5992897854448858</v>
      </c>
    </row>
    <row r="829" spans="3:14">
      <c r="C829" s="4">
        <f>Pressure!AB829*1000000</f>
        <v>4042828.5492776432</v>
      </c>
      <c r="D829" s="78">
        <f>Pressure!I829</f>
        <v>1.1621860174682886E-4</v>
      </c>
      <c r="E829" s="40">
        <f>Pressure!H829</f>
        <v>116.21860174682885</v>
      </c>
      <c r="F829" s="10">
        <f t="shared" si="102"/>
        <v>4.5</v>
      </c>
      <c r="G829" s="4">
        <f t="shared" si="101"/>
        <v>171326.57725593148</v>
      </c>
      <c r="H829" s="42">
        <f t="shared" si="103"/>
        <v>6.7374468912946535</v>
      </c>
      <c r="I829" s="10">
        <f t="shared" si="104"/>
        <v>1.1731304604235739</v>
      </c>
      <c r="J829" s="4">
        <f t="shared" si="105"/>
        <v>551.19755360479655</v>
      </c>
      <c r="K829" s="4">
        <f t="shared" si="99"/>
        <v>123.91474160442348</v>
      </c>
      <c r="L829" s="42">
        <f>Pressure!Q829</f>
        <v>1.2920232787412134</v>
      </c>
      <c r="M829" s="10">
        <f t="shared" si="100"/>
        <v>0.92261525862533456</v>
      </c>
      <c r="N829" s="10">
        <f t="shared" si="106"/>
        <v>2.5992897854448858</v>
      </c>
    </row>
    <row r="830" spans="3:14">
      <c r="C830" s="4">
        <f>Pressure!AB830*1000000</f>
        <v>4037955.3362021837</v>
      </c>
      <c r="D830" s="78">
        <f>Pressure!I830</f>
        <v>1.1621860174682886E-4</v>
      </c>
      <c r="E830" s="40">
        <f>Pressure!H830</f>
        <v>116.21860174682885</v>
      </c>
      <c r="F830" s="10">
        <f t="shared" si="102"/>
        <v>4.5</v>
      </c>
      <c r="G830" s="4">
        <f t="shared" si="101"/>
        <v>171120.06072764428</v>
      </c>
      <c r="H830" s="42">
        <f t="shared" si="103"/>
        <v>6.7311576418111336</v>
      </c>
      <c r="I830" s="10">
        <f t="shared" si="104"/>
        <v>1.1729947846040418</v>
      </c>
      <c r="J830" s="4">
        <f t="shared" si="105"/>
        <v>550.4694710742383</v>
      </c>
      <c r="K830" s="4">
        <f t="shared" si="99"/>
        <v>123.75106134486721</v>
      </c>
      <c r="L830" s="42">
        <f>Pressure!Q830</f>
        <v>1.2936966557156315</v>
      </c>
      <c r="M830" s="10">
        <f t="shared" si="100"/>
        <v>0.92175211628683074</v>
      </c>
      <c r="N830" s="10">
        <f t="shared" si="106"/>
        <v>2.5992897854448858</v>
      </c>
    </row>
    <row r="831" spans="3:14">
      <c r="C831" s="4">
        <f>Pressure!AB831*1000000</f>
        <v>4033070.7686399203</v>
      </c>
      <c r="D831" s="78">
        <f>Pressure!I831</f>
        <v>1.1621860174682886E-4</v>
      </c>
      <c r="E831" s="40">
        <f>Pressure!H831</f>
        <v>116.21860174682885</v>
      </c>
      <c r="F831" s="10">
        <f t="shared" si="102"/>
        <v>4.5</v>
      </c>
      <c r="G831" s="4">
        <f t="shared" si="101"/>
        <v>170913.06302006959</v>
      </c>
      <c r="H831" s="42">
        <f t="shared" si="103"/>
        <v>6.7248523751134899</v>
      </c>
      <c r="I831" s="10">
        <f t="shared" si="104"/>
        <v>1.1728584636380159</v>
      </c>
      <c r="J831" s="4">
        <f t="shared" si="105"/>
        <v>549.73969212627378</v>
      </c>
      <c r="K831" s="4">
        <f t="shared" si="99"/>
        <v>123.58699971365357</v>
      </c>
      <c r="L831" s="42">
        <f>Pressure!Q831</f>
        <v>1.2953706766516631</v>
      </c>
      <c r="M831" s="10">
        <f t="shared" si="100"/>
        <v>0.920886586605693</v>
      </c>
      <c r="N831" s="10">
        <f t="shared" si="106"/>
        <v>2.5992897854448858</v>
      </c>
    </row>
    <row r="832" spans="3:14">
      <c r="C832" s="4">
        <f>Pressure!AB832*1000000</f>
        <v>4028174.8609904735</v>
      </c>
      <c r="D832" s="78">
        <f>Pressure!I832</f>
        <v>1.1621860174682886E-4</v>
      </c>
      <c r="E832" s="40">
        <f>Pressure!H832</f>
        <v>116.21860174682885</v>
      </c>
      <c r="F832" s="10">
        <f t="shared" si="102"/>
        <v>4.5</v>
      </c>
      <c r="G832" s="4">
        <f t="shared" si="101"/>
        <v>170705.58474343311</v>
      </c>
      <c r="H832" s="42">
        <f t="shared" si="103"/>
        <v>6.7185310982439317</v>
      </c>
      <c r="I832" s="10">
        <f t="shared" si="104"/>
        <v>1.1727214944291469</v>
      </c>
      <c r="J832" s="4">
        <f t="shared" si="105"/>
        <v>549.00821891227872</v>
      </c>
      <c r="K832" s="4">
        <f t="shared" si="99"/>
        <v>123.42255719443342</v>
      </c>
      <c r="L832" s="42">
        <f>Pressure!Q832</f>
        <v>1.2970453440792147</v>
      </c>
      <c r="M832" s="10">
        <f t="shared" si="100"/>
        <v>0.9200186688533265</v>
      </c>
      <c r="N832" s="10">
        <f t="shared" si="106"/>
        <v>2.5992897854448858</v>
      </c>
    </row>
    <row r="833" spans="3:14">
      <c r="C833" s="4">
        <f>Pressure!AB833*1000000</f>
        <v>4023267.6277100178</v>
      </c>
      <c r="D833" s="78">
        <f>Pressure!I833</f>
        <v>1.1621860174682886E-4</v>
      </c>
      <c r="E833" s="40">
        <f>Pressure!H833</f>
        <v>116.21860174682885</v>
      </c>
      <c r="F833" s="10">
        <f t="shared" si="102"/>
        <v>4.5</v>
      </c>
      <c r="G833" s="4">
        <f t="shared" si="101"/>
        <v>170497.62651035713</v>
      </c>
      <c r="H833" s="42">
        <f t="shared" si="103"/>
        <v>6.7121938182779957</v>
      </c>
      <c r="I833" s="10">
        <f t="shared" si="104"/>
        <v>1.1725838738586125</v>
      </c>
      <c r="J833" s="4">
        <f t="shared" si="105"/>
        <v>548.27505359207828</v>
      </c>
      <c r="K833" s="4">
        <f t="shared" si="99"/>
        <v>123.25773427275713</v>
      </c>
      <c r="L833" s="42">
        <f>Pressure!Q833</f>
        <v>1.2987206605363777</v>
      </c>
      <c r="M833" s="10">
        <f t="shared" si="100"/>
        <v>0.91914836229811758</v>
      </c>
      <c r="N833" s="10">
        <f t="shared" si="106"/>
        <v>2.5992897854448858</v>
      </c>
    </row>
    <row r="834" spans="3:14">
      <c r="C834" s="4">
        <f>Pressure!AB834*1000000</f>
        <v>4018349.0833114483</v>
      </c>
      <c r="D834" s="78">
        <f>Pressure!I834</f>
        <v>1.1621860174682886E-4</v>
      </c>
      <c r="E834" s="40">
        <f>Pressure!H834</f>
        <v>116.21860174682885</v>
      </c>
      <c r="F834" s="10">
        <f t="shared" si="102"/>
        <v>4.5</v>
      </c>
      <c r="G834" s="4">
        <f t="shared" si="101"/>
        <v>170289.18893586766</v>
      </c>
      <c r="H834" s="42">
        <f t="shared" si="103"/>
        <v>6.7058405423246477</v>
      </c>
      <c r="I834" s="10">
        <f t="shared" si="104"/>
        <v>1.1724455987849307</v>
      </c>
      <c r="J834" s="4">
        <f t="shared" si="105"/>
        <v>547.54019833397183</v>
      </c>
      <c r="K834" s="4">
        <f t="shared" si="99"/>
        <v>123.09253143608018</v>
      </c>
      <c r="L834" s="42">
        <f>Pressure!Q834</f>
        <v>1.3003966285694772</v>
      </c>
      <c r="M834" s="10">
        <f t="shared" si="100"/>
        <v>0.91827566620549561</v>
      </c>
      <c r="N834" s="10">
        <f t="shared" si="106"/>
        <v>2.5992897854448858</v>
      </c>
    </row>
    <row r="835" spans="3:14">
      <c r="C835" s="4">
        <f>Pressure!AB835*1000000</f>
        <v>4013419.2423645202</v>
      </c>
      <c r="D835" s="78">
        <f>Pressure!I835</f>
        <v>1.1621860174682886E-4</v>
      </c>
      <c r="E835" s="40">
        <f>Pressure!H835</f>
        <v>116.21860174682885</v>
      </c>
      <c r="F835" s="10">
        <f t="shared" si="102"/>
        <v>4.5</v>
      </c>
      <c r="G835" s="4">
        <f t="shared" si="101"/>
        <v>170080.27263740028</v>
      </c>
      <c r="H835" s="42">
        <f t="shared" si="103"/>
        <v>6.6994712775264071</v>
      </c>
      <c r="I835" s="10">
        <f t="shared" si="104"/>
        <v>1.1723066660437691</v>
      </c>
      <c r="J835" s="4">
        <f t="shared" si="105"/>
        <v>546.80365531475434</v>
      </c>
      <c r="K835" s="4">
        <f t="shared" si="99"/>
        <v>122.92694917376789</v>
      </c>
      <c r="L835" s="42">
        <f>Pressure!Q835</f>
        <v>1.3020732507331216</v>
      </c>
      <c r="M835" s="10">
        <f t="shared" si="100"/>
        <v>0.9174005798377346</v>
      </c>
      <c r="N835" s="10">
        <f t="shared" si="106"/>
        <v>2.5992897854448858</v>
      </c>
    </row>
    <row r="836" spans="3:14">
      <c r="C836" s="4">
        <f>Pressure!AB836*1000000</f>
        <v>4008478.1194960703</v>
      </c>
      <c r="D836" s="78">
        <f>Pressure!I836</f>
        <v>1.1621860174682886E-4</v>
      </c>
      <c r="E836" s="40">
        <f>Pressure!H836</f>
        <v>116.21860174682885</v>
      </c>
      <c r="F836" s="10">
        <f t="shared" si="102"/>
        <v>4.5</v>
      </c>
      <c r="G836" s="4">
        <f t="shared" si="101"/>
        <v>169870.87823480961</v>
      </c>
      <c r="H836" s="42">
        <f t="shared" si="103"/>
        <v>6.6930860310595381</v>
      </c>
      <c r="I836" s="10">
        <f t="shared" si="104"/>
        <v>1.1721670724477558</v>
      </c>
      <c r="J836" s="4">
        <f t="shared" si="105"/>
        <v>546.06542671974842</v>
      </c>
      <c r="K836" s="4">
        <f t="shared" si="99"/>
        <v>122.76098797710274</v>
      </c>
      <c r="L836" s="42">
        <f>Pressure!Q836</f>
        <v>1.3037505295902523</v>
      </c>
      <c r="M836" s="10">
        <f t="shared" si="100"/>
        <v>0.91652310245412583</v>
      </c>
      <c r="N836" s="10">
        <f t="shared" si="106"/>
        <v>2.5992897854448858</v>
      </c>
    </row>
    <row r="837" spans="3:14">
      <c r="C837" s="4">
        <f>Pressure!AB837*1000000</f>
        <v>4003525.7293899865</v>
      </c>
      <c r="D837" s="78">
        <f>Pressure!I837</f>
        <v>1.1621860174682886E-4</v>
      </c>
      <c r="E837" s="40">
        <f>Pressure!H837</f>
        <v>116.21860174682885</v>
      </c>
      <c r="F837" s="10">
        <f t="shared" si="102"/>
        <v>4.5</v>
      </c>
      <c r="G837" s="4">
        <f t="shared" si="101"/>
        <v>169661.00635036794</v>
      </c>
      <c r="H837" s="42">
        <f t="shared" si="103"/>
        <v>6.6866848101339391</v>
      </c>
      <c r="I837" s="10">
        <f t="shared" si="104"/>
        <v>1.1720268147862807</v>
      </c>
      <c r="J837" s="4">
        <f t="shared" si="105"/>
        <v>545.32551474280103</v>
      </c>
      <c r="K837" s="4">
        <f t="shared" si="99"/>
        <v>122.59464833928354</v>
      </c>
      <c r="L837" s="42">
        <f>Pressure!Q837</f>
        <v>1.3054284677121943</v>
      </c>
      <c r="M837" s="10">
        <f t="shared" si="100"/>
        <v>0.91564323331112218</v>
      </c>
      <c r="N837" s="10">
        <f t="shared" si="106"/>
        <v>2.5992897854448858</v>
      </c>
    </row>
    <row r="838" spans="3:14">
      <c r="C838" s="4">
        <f>Pressure!AB838*1000000</f>
        <v>3998562.0867877635</v>
      </c>
      <c r="D838" s="78">
        <f>Pressure!I838</f>
        <v>1.1621860174682886E-4</v>
      </c>
      <c r="E838" s="40">
        <f>Pressure!H838</f>
        <v>116.21860174682885</v>
      </c>
      <c r="F838" s="10">
        <f t="shared" si="102"/>
        <v>4.5</v>
      </c>
      <c r="G838" s="4">
        <f t="shared" si="101"/>
        <v>169450.65760878884</v>
      </c>
      <c r="H838" s="42">
        <f t="shared" si="103"/>
        <v>6.6802676219937807</v>
      </c>
      <c r="I838" s="10">
        <f t="shared" si="104"/>
        <v>1.1718858898253117</v>
      </c>
      <c r="J838" s="4">
        <f t="shared" si="105"/>
        <v>544.58392158636536</v>
      </c>
      <c r="K838" s="4">
        <f t="shared" si="99"/>
        <v>122.42793075544385</v>
      </c>
      <c r="L838" s="42">
        <f>Pressure!Q838</f>
        <v>1.3071070676787071</v>
      </c>
      <c r="M838" s="10">
        <f t="shared" si="100"/>
        <v>0.91476097166204084</v>
      </c>
      <c r="N838" s="10">
        <f t="shared" si="106"/>
        <v>2.5992897854448858</v>
      </c>
    </row>
    <row r="839" spans="3:14">
      <c r="C839" s="4">
        <f>Pressure!AB839*1000000</f>
        <v>3993587.206488282</v>
      </c>
      <c r="D839" s="78">
        <f>Pressure!I839</f>
        <v>1.1621860174682886E-4</v>
      </c>
      <c r="E839" s="40">
        <f>Pressure!H839</f>
        <v>116.21860174682885</v>
      </c>
      <c r="F839" s="10">
        <f t="shared" si="102"/>
        <v>4.5</v>
      </c>
      <c r="G839" s="4">
        <f t="shared" si="101"/>
        <v>169239.83263721777</v>
      </c>
      <c r="H839" s="42">
        <f t="shared" si="103"/>
        <v>6.6738344739171334</v>
      </c>
      <c r="I839" s="10">
        <f t="shared" si="104"/>
        <v>1.1717442943071867</v>
      </c>
      <c r="J839" s="4">
        <f t="shared" si="105"/>
        <v>543.84064946146862</v>
      </c>
      <c r="K839" s="4">
        <f t="shared" si="99"/>
        <v>122.2608357226448</v>
      </c>
      <c r="L839" s="42">
        <f>Pressure!Q839</f>
        <v>1.3087863320780346</v>
      </c>
      <c r="M839" s="10">
        <f t="shared" si="100"/>
        <v>0.91387631675698222</v>
      </c>
      <c r="N839" s="10">
        <f t="shared" si="106"/>
        <v>2.5992897854448858</v>
      </c>
    </row>
    <row r="840" spans="3:14">
      <c r="C840" s="4">
        <f>Pressure!AB840*1000000</f>
        <v>3988601.1033482617</v>
      </c>
      <c r="D840" s="78">
        <f>Pressure!I840</f>
        <v>1.1621860174682886E-4</v>
      </c>
      <c r="E840" s="40">
        <f>Pressure!H840</f>
        <v>116.21860174682885</v>
      </c>
      <c r="F840" s="10">
        <f t="shared" si="102"/>
        <v>4.5</v>
      </c>
      <c r="G840" s="4">
        <f t="shared" si="101"/>
        <v>169028.53206525132</v>
      </c>
      <c r="H840" s="42">
        <f t="shared" si="103"/>
        <v>6.6673853732164865</v>
      </c>
      <c r="I840" s="10">
        <f t="shared" si="104"/>
        <v>1.171602024950422</v>
      </c>
      <c r="J840" s="4">
        <f t="shared" si="105"/>
        <v>543.09570058777945</v>
      </c>
      <c r="K840" s="4">
        <f t="shared" si="99"/>
        <v>122.09336373989017</v>
      </c>
      <c r="L840" s="42">
        <f>Pressure!Q840</f>
        <v>1.3104662635069573</v>
      </c>
      <c r="M840" s="10">
        <f t="shared" si="100"/>
        <v>0.91298926784309775</v>
      </c>
      <c r="N840" s="10">
        <f t="shared" si="106"/>
        <v>2.5992897854448858</v>
      </c>
    </row>
    <row r="841" spans="3:14">
      <c r="C841" s="4">
        <f>Pressure!AB841*1000000</f>
        <v>3983603.7922822735</v>
      </c>
      <c r="D841" s="78">
        <f>Pressure!I841</f>
        <v>1.1621860174682886E-4</v>
      </c>
      <c r="E841" s="40">
        <f>Pressure!H841</f>
        <v>116.21860174682885</v>
      </c>
      <c r="F841" s="10">
        <f t="shared" si="102"/>
        <v>4.5</v>
      </c>
      <c r="G841" s="4">
        <f t="shared" si="101"/>
        <v>168816.75652493761</v>
      </c>
      <c r="H841" s="42">
        <f t="shared" si="103"/>
        <v>6.6609203272386601</v>
      </c>
      <c r="I841" s="10">
        <f t="shared" si="104"/>
        <v>1.1714590784495078</v>
      </c>
      <c r="J841" s="4">
        <f t="shared" si="105"/>
        <v>542.34907719360979</v>
      </c>
      <c r="K841" s="4">
        <f t="shared" si="99"/>
        <v>121.92551530812683</v>
      </c>
      <c r="L841" s="42">
        <f>Pressure!Q841</f>
        <v>1.3121468645708438</v>
      </c>
      <c r="M841" s="10">
        <f t="shared" si="100"/>
        <v>0.91209982416476032</v>
      </c>
      <c r="N841" s="10">
        <f t="shared" si="106"/>
        <v>2.5992897854448858</v>
      </c>
    </row>
    <row r="842" spans="3:14">
      <c r="C842" s="4">
        <f>Pressure!AB842*1000000</f>
        <v>3978595.2882629153</v>
      </c>
      <c r="D842" s="78">
        <f>Pressure!I842</f>
        <v>1.1621860174682886E-4</v>
      </c>
      <c r="E842" s="40">
        <f>Pressure!H842</f>
        <v>116.21860174682885</v>
      </c>
      <c r="F842" s="10">
        <f t="shared" si="102"/>
        <v>4.5</v>
      </c>
      <c r="G842" s="4">
        <f t="shared" si="101"/>
        <v>168604.50665078388</v>
      </c>
      <c r="H842" s="42">
        <f t="shared" si="103"/>
        <v>6.6544393433649729</v>
      </c>
      <c r="I842" s="10">
        <f t="shared" si="104"/>
        <v>1.171315451474704</v>
      </c>
      <c r="J842" s="4">
        <f t="shared" si="105"/>
        <v>541.60078151594087</v>
      </c>
      <c r="K842" s="4">
        <f t="shared" si="99"/>
        <v>121.75729093025063</v>
      </c>
      <c r="L842" s="42">
        <f>Pressure!Q842</f>
        <v>1.3138281378837025</v>
      </c>
      <c r="M842" s="10">
        <f t="shared" si="100"/>
        <v>0.91120798496261479</v>
      </c>
      <c r="N842" s="10">
        <f t="shared" si="106"/>
        <v>2.5992897854448858</v>
      </c>
    </row>
    <row r="843" spans="3:14">
      <c r="C843" s="4">
        <f>Pressure!AB843*1000000</f>
        <v>3973575.6063212156</v>
      </c>
      <c r="D843" s="78">
        <f>Pressure!I843</f>
        <v>1.1621860174682886E-4</v>
      </c>
      <c r="E843" s="40">
        <f>Pressure!H843</f>
        <v>116.21860174682885</v>
      </c>
      <c r="F843" s="10">
        <f t="shared" si="102"/>
        <v>4.5</v>
      </c>
      <c r="G843" s="4">
        <f t="shared" si="101"/>
        <v>168391.78307977357</v>
      </c>
      <c r="H843" s="42">
        <f t="shared" si="103"/>
        <v>6.6479424290116729</v>
      </c>
      <c r="I843" s="10">
        <f t="shared" si="104"/>
        <v>1.1711711406718428</v>
      </c>
      <c r="J843" s="4">
        <f t="shared" si="105"/>
        <v>540.85081580048404</v>
      </c>
      <c r="K843" s="4">
        <f t="shared" si="99"/>
        <v>121.58869111112001</v>
      </c>
      <c r="L843" s="42">
        <f>Pressure!Q843</f>
        <v>1.3155100860682338</v>
      </c>
      <c r="M843" s="10">
        <f t="shared" si="100"/>
        <v>0.91031374947472588</v>
      </c>
      <c r="N843" s="10">
        <f t="shared" si="106"/>
        <v>2.5992897854448858</v>
      </c>
    </row>
    <row r="844" spans="3:14">
      <c r="C844" s="4">
        <f>Pressure!AB844*1000000</f>
        <v>3968544.7615464232</v>
      </c>
      <c r="D844" s="78">
        <f>Pressure!I844</f>
        <v>1.1621860174682886E-4</v>
      </c>
      <c r="E844" s="40">
        <f>Pressure!H844</f>
        <v>116.21860174682885</v>
      </c>
      <c r="F844" s="10">
        <f t="shared" si="102"/>
        <v>4.5</v>
      </c>
      <c r="G844" s="4">
        <f t="shared" si="101"/>
        <v>168178.58645135729</v>
      </c>
      <c r="H844" s="42">
        <f t="shared" si="103"/>
        <v>6.6414295916295769</v>
      </c>
      <c r="I844" s="10">
        <f t="shared" si="104"/>
        <v>1.1710261426621091</v>
      </c>
      <c r="J844" s="4">
        <f t="shared" si="105"/>
        <v>540.09918230164885</v>
      </c>
      <c r="K844" s="4">
        <f t="shared" si="99"/>
        <v>121.41971635754886</v>
      </c>
      <c r="L844" s="42">
        <f>Pressure!Q844</f>
        <v>1.3171927117558835</v>
      </c>
      <c r="M844" s="10">
        <f t="shared" si="100"/>
        <v>0.90941711693574601</v>
      </c>
      <c r="N844" s="10">
        <f t="shared" si="106"/>
        <v>2.5992897854448858</v>
      </c>
    </row>
    <row r="845" spans="3:14">
      <c r="C845" s="4">
        <f>Pressure!AB845*1000000</f>
        <v>3963502.7690866534</v>
      </c>
      <c r="D845" s="78">
        <f>Pressure!I845</f>
        <v>1.1621860174682886E-4</v>
      </c>
      <c r="E845" s="40">
        <f>Pressure!H845</f>
        <v>116.21860174682885</v>
      </c>
      <c r="F845" s="10">
        <f t="shared" si="102"/>
        <v>4.5</v>
      </c>
      <c r="G845" s="4">
        <f t="shared" si="101"/>
        <v>167964.91740748033</v>
      </c>
      <c r="H845" s="42">
        <f t="shared" si="103"/>
        <v>6.6349008387048363</v>
      </c>
      <c r="I845" s="10">
        <f t="shared" si="104"/>
        <v>1.1708804540418458</v>
      </c>
      <c r="J845" s="4">
        <f t="shared" si="105"/>
        <v>539.34588328263987</v>
      </c>
      <c r="K845" s="4">
        <f t="shared" si="99"/>
        <v>121.25036717832829</v>
      </c>
      <c r="L845" s="42">
        <f>Pressure!Q845</f>
        <v>1.318876017586895</v>
      </c>
      <c r="M845" s="10">
        <f t="shared" si="100"/>
        <v>0.90851808657731525</v>
      </c>
      <c r="N845" s="10">
        <f t="shared" si="106"/>
        <v>2.5992897854448858</v>
      </c>
    </row>
    <row r="846" spans="3:14">
      <c r="C846" s="4">
        <f>Pressure!AB846*1000000</f>
        <v>3958449.6441485505</v>
      </c>
      <c r="D846" s="78">
        <f>Pressure!I846</f>
        <v>1.1621860174682886E-4</v>
      </c>
      <c r="E846" s="40">
        <f>Pressure!H846</f>
        <v>116.21860174682885</v>
      </c>
      <c r="F846" s="10">
        <f t="shared" si="102"/>
        <v>4.5</v>
      </c>
      <c r="G846" s="4">
        <f t="shared" si="101"/>
        <v>167750.77659256835</v>
      </c>
      <c r="H846" s="42">
        <f t="shared" si="103"/>
        <v>6.6283561777584099</v>
      </c>
      <c r="I846" s="10">
        <f t="shared" si="104"/>
        <v>1.1707340713823267</v>
      </c>
      <c r="J846" s="4">
        <f t="shared" si="105"/>
        <v>538.59092101540625</v>
      </c>
      <c r="K846" s="4">
        <f t="shared" si="99"/>
        <v>121.08064408421525</v>
      </c>
      <c r="L846" s="42">
        <f>Pressure!Q846</f>
        <v>1.3205600062103635</v>
      </c>
      <c r="M846" s="10">
        <f t="shared" si="100"/>
        <v>0.90761665762796329</v>
      </c>
      <c r="N846" s="10">
        <f t="shared" si="106"/>
        <v>2.5992897854448858</v>
      </c>
    </row>
    <row r="847" spans="3:14">
      <c r="C847" s="4">
        <f>Pressure!AB847*1000000</f>
        <v>3953385.4019979206</v>
      </c>
      <c r="D847" s="78">
        <f>Pressure!I847</f>
        <v>1.1621860174682886E-4</v>
      </c>
      <c r="E847" s="40">
        <f>Pressure!H847</f>
        <v>116.21860174682885</v>
      </c>
      <c r="F847" s="10">
        <f t="shared" si="102"/>
        <v>4.5</v>
      </c>
      <c r="G847" s="4">
        <f t="shared" si="101"/>
        <v>167536.16465355412</v>
      </c>
      <c r="H847" s="42">
        <f t="shared" si="103"/>
        <v>6.6217956163468035</v>
      </c>
      <c r="I847" s="10">
        <f t="shared" si="104"/>
        <v>1.1705869912295559</v>
      </c>
      <c r="J847" s="4">
        <f t="shared" si="105"/>
        <v>537.83429778073628</v>
      </c>
      <c r="K847" s="4">
        <f t="shared" ref="K847:K910" si="107">J847/4.4482</f>
        <v>120.91054758795384</v>
      </c>
      <c r="L847" s="42">
        <f>Pressure!Q847</f>
        <v>1.3222446802842891</v>
      </c>
      <c r="M847" s="10">
        <f t="shared" ref="M847:M910" si="108">(J847+J846)/2*(L847-L846)</f>
        <v>0.9067128293127682</v>
      </c>
      <c r="N847" s="10">
        <f t="shared" si="106"/>
        <v>2.5992897854448858</v>
      </c>
    </row>
    <row r="848" spans="3:14">
      <c r="C848" s="4">
        <f>Pressure!AB848*1000000</f>
        <v>3948310.0579597284</v>
      </c>
      <c r="D848" s="78">
        <f>Pressure!I848</f>
        <v>1.1621860174682886E-4</v>
      </c>
      <c r="E848" s="40">
        <f>Pressure!H848</f>
        <v>116.21860174682885</v>
      </c>
      <c r="F848" s="10">
        <f t="shared" si="102"/>
        <v>4.5</v>
      </c>
      <c r="G848" s="4">
        <f t="shared" si="101"/>
        <v>167321.0822398774</v>
      </c>
      <c r="H848" s="42">
        <f t="shared" si="103"/>
        <v>6.6152191620619725</v>
      </c>
      <c r="I848" s="10">
        <f t="shared" si="104"/>
        <v>1.1704392101040466</v>
      </c>
      <c r="J848" s="4">
        <f t="shared" si="105"/>
        <v>537.07601586825649</v>
      </c>
      <c r="K848" s="4">
        <f t="shared" si="107"/>
        <v>120.74007820427509</v>
      </c>
      <c r="L848" s="42">
        <f>Pressure!Q848</f>
        <v>1.3239300424756315</v>
      </c>
      <c r="M848" s="10">
        <f t="shared" si="108"/>
        <v>0.90580660085401177</v>
      </c>
      <c r="N848" s="10">
        <f t="shared" si="106"/>
        <v>2.5992897854448858</v>
      </c>
    </row>
    <row r="849" spans="3:14">
      <c r="C849" s="4">
        <f>Pressure!AB849*1000000</f>
        <v>3943223.6274181674</v>
      </c>
      <c r="D849" s="78">
        <f>Pressure!I849</f>
        <v>1.1621860174682886E-4</v>
      </c>
      <c r="E849" s="40">
        <f>Pressure!H849</f>
        <v>116.21860174682885</v>
      </c>
      <c r="F849" s="10">
        <f t="shared" si="102"/>
        <v>4.5</v>
      </c>
      <c r="G849" s="4">
        <f t="shared" si="101"/>
        <v>167105.53000348801</v>
      </c>
      <c r="H849" s="42">
        <f t="shared" si="103"/>
        <v>6.6086268225313489</v>
      </c>
      <c r="I849" s="10">
        <f t="shared" si="104"/>
        <v>1.1702907245005996</v>
      </c>
      <c r="J849" s="4">
        <f t="shared" si="105"/>
        <v>536.31607757644269</v>
      </c>
      <c r="K849" s="4">
        <f t="shared" si="107"/>
        <v>120.56923644989945</v>
      </c>
      <c r="L849" s="42">
        <f>Pressure!Q849</f>
        <v>1.325616095460364</v>
      </c>
      <c r="M849" s="10">
        <f t="shared" si="108"/>
        <v>0.90489797147032702</v>
      </c>
      <c r="N849" s="10">
        <f t="shared" si="106"/>
        <v>2.5992897854448858</v>
      </c>
    </row>
    <row r="850" spans="3:14">
      <c r="C850" s="4">
        <f>Pressure!AB850*1000000</f>
        <v>3938126.1258171317</v>
      </c>
      <c r="D850" s="78">
        <f>Pressure!I850</f>
        <v>1.1621860174682886E-4</v>
      </c>
      <c r="E850" s="40">
        <f>Pressure!H850</f>
        <v>116.21860174682885</v>
      </c>
      <c r="F850" s="10">
        <f t="shared" si="102"/>
        <v>4.5</v>
      </c>
      <c r="G850" s="4">
        <f t="shared" si="101"/>
        <v>166889.50859886571</v>
      </c>
      <c r="H850" s="42">
        <f t="shared" si="103"/>
        <v>6.6020186054183414</v>
      </c>
      <c r="I850" s="10">
        <f t="shared" si="104"/>
        <v>1.1701415308880916</v>
      </c>
      <c r="J850" s="4">
        <f t="shared" si="105"/>
        <v>535.55448521269045</v>
      </c>
      <c r="K850" s="4">
        <f t="shared" si="107"/>
        <v>120.39802284355255</v>
      </c>
      <c r="L850" s="42">
        <f>Pressure!Q850</f>
        <v>1.3273028419235289</v>
      </c>
      <c r="M850" s="10">
        <f t="shared" si="108"/>
        <v>0.9039869403775771</v>
      </c>
      <c r="N850" s="10">
        <f t="shared" si="106"/>
        <v>2.5992897854448858</v>
      </c>
    </row>
    <row r="851" spans="3:14">
      <c r="C851" s="4">
        <f>Pressure!AB851*1000000</f>
        <v>3933017.5686600283</v>
      </c>
      <c r="D851" s="78">
        <f>Pressure!I851</f>
        <v>1.1621860174682886E-4</v>
      </c>
      <c r="E851" s="40">
        <f>Pressure!H851</f>
        <v>116.21860174682885</v>
      </c>
      <c r="F851" s="10">
        <f t="shared" si="102"/>
        <v>4.5</v>
      </c>
      <c r="G851" s="4">
        <f t="shared" si="101"/>
        <v>166673.01868301231</v>
      </c>
      <c r="H851" s="42">
        <f t="shared" si="103"/>
        <v>6.5953945184220242</v>
      </c>
      <c r="I851" s="10">
        <f t="shared" si="104"/>
        <v>1.1699916257092411</v>
      </c>
      <c r="J851" s="4">
        <f t="shared" si="105"/>
        <v>534.79124109328677</v>
      </c>
      <c r="K851" s="4">
        <f t="shared" si="107"/>
        <v>120.22643790595899</v>
      </c>
      <c r="L851" s="42">
        <f>Pressure!Q851</f>
        <v>1.3289902845592927</v>
      </c>
      <c r="M851" s="10">
        <f t="shared" si="108"/>
        <v>0.90307350678814602</v>
      </c>
      <c r="N851" s="10">
        <f t="shared" si="106"/>
        <v>2.5992897854448858</v>
      </c>
    </row>
    <row r="852" spans="3:14">
      <c r="C852" s="4">
        <f>Pressure!AB852*1000000</f>
        <v>3927897.9715103027</v>
      </c>
      <c r="D852" s="78">
        <f>Pressure!I852</f>
        <v>1.1621860174682886E-4</v>
      </c>
      <c r="E852" s="40">
        <f>Pressure!H852</f>
        <v>116.21860174682885</v>
      </c>
      <c r="F852" s="10">
        <f t="shared" si="102"/>
        <v>4.5</v>
      </c>
      <c r="G852" s="4">
        <f t="shared" si="101"/>
        <v>166456.06091547394</v>
      </c>
      <c r="H852" s="42">
        <f t="shared" si="103"/>
        <v>6.5887545692777412</v>
      </c>
      <c r="I852" s="10">
        <f t="shared" si="104"/>
        <v>1.1698410053803934</v>
      </c>
      <c r="J852" s="4">
        <f t="shared" si="105"/>
        <v>534.02634754348855</v>
      </c>
      <c r="K852" s="4">
        <f t="shared" si="107"/>
        <v>120.05448215985984</v>
      </c>
      <c r="L852" s="42">
        <f>Pressure!Q852</f>
        <v>1.3306784260710014</v>
      </c>
      <c r="M852" s="10">
        <f t="shared" si="108"/>
        <v>0.9021576699110706</v>
      </c>
      <c r="N852" s="10">
        <f t="shared" si="106"/>
        <v>2.5992897854448858</v>
      </c>
    </row>
    <row r="853" spans="3:14">
      <c r="C853" s="4">
        <f>Pressure!AB853*1000000</f>
        <v>3922767.3499915064</v>
      </c>
      <c r="D853" s="78">
        <f>Pressure!I853</f>
        <v>1.1621860174682886E-4</v>
      </c>
      <c r="E853" s="40">
        <f>Pressure!H853</f>
        <v>116.21860174682885</v>
      </c>
      <c r="F853" s="10">
        <f t="shared" si="102"/>
        <v>4.5</v>
      </c>
      <c r="G853" s="4">
        <f t="shared" si="101"/>
        <v>166238.63595834383</v>
      </c>
      <c r="H853" s="42">
        <f t="shared" si="103"/>
        <v>6.5820987657570811</v>
      </c>
      <c r="I853" s="10">
        <f t="shared" si="104"/>
        <v>1.1696896662912901</v>
      </c>
      <c r="J853" s="4">
        <f t="shared" si="105"/>
        <v>533.25980689753294</v>
      </c>
      <c r="K853" s="4">
        <f t="shared" si="107"/>
        <v>119.88215613001505</v>
      </c>
      <c r="L853" s="42">
        <f>Pressure!Q853</f>
        <v>1.3323672691712369</v>
      </c>
      <c r="M853" s="10">
        <f t="shared" si="108"/>
        <v>0.90123942895231979</v>
      </c>
      <c r="N853" s="10">
        <f t="shared" si="106"/>
        <v>2.5992897854448858</v>
      </c>
    </row>
    <row r="854" spans="3:14">
      <c r="C854" s="4">
        <f>Pressure!AB854*1000000</f>
        <v>3917625.7197874011</v>
      </c>
      <c r="D854" s="78">
        <f>Pressure!I854</f>
        <v>1.1621860174682886E-4</v>
      </c>
      <c r="E854" s="40">
        <f>Pressure!H854</f>
        <v>116.21860174682885</v>
      </c>
      <c r="F854" s="10">
        <f t="shared" si="102"/>
        <v>4.5</v>
      </c>
      <c r="G854" s="4">
        <f t="shared" si="101"/>
        <v>166020.7444762669</v>
      </c>
      <c r="H854" s="42">
        <f t="shared" si="103"/>
        <v>6.5754271156679556</v>
      </c>
      <c r="I854" s="10">
        <f t="shared" si="104"/>
        <v>1.1695376048048365</v>
      </c>
      <c r="J854" s="4">
        <f t="shared" si="105"/>
        <v>532.49162149865276</v>
      </c>
      <c r="K854" s="4">
        <f t="shared" si="107"/>
        <v>119.70946034320686</v>
      </c>
      <c r="L854" s="42">
        <f>Pressure!Q854</f>
        <v>1.3340568165818736</v>
      </c>
      <c r="M854" s="10">
        <f t="shared" si="108"/>
        <v>0.90031878311454294</v>
      </c>
      <c r="N854" s="10">
        <f t="shared" si="106"/>
        <v>2.5992897854448858</v>
      </c>
    </row>
    <row r="855" spans="3:14">
      <c r="C855" s="4">
        <f>Pressure!AB855*1000000</f>
        <v>3912473.0966422148</v>
      </c>
      <c r="D855" s="78">
        <f>Pressure!I855</f>
        <v>1.1621860174682886E-4</v>
      </c>
      <c r="E855" s="40">
        <f>Pressure!H855</f>
        <v>116.21860174682885</v>
      </c>
      <c r="F855" s="10">
        <f t="shared" si="102"/>
        <v>4.5</v>
      </c>
      <c r="G855" s="4">
        <f t="shared" si="101"/>
        <v>165802.38713645039</v>
      </c>
      <c r="H855" s="42">
        <f t="shared" si="103"/>
        <v>6.5687396268548133</v>
      </c>
      <c r="I855" s="10">
        <f t="shared" si="104"/>
        <v>1.1693848172568708</v>
      </c>
      <c r="J855" s="4">
        <f t="shared" si="105"/>
        <v>531.72179369911476</v>
      </c>
      <c r="K855" s="4">
        <f t="shared" si="107"/>
        <v>119.53639532824845</v>
      </c>
      <c r="L855" s="42">
        <f>Pressure!Q855</f>
        <v>1.3357470710341346</v>
      </c>
      <c r="M855" s="10">
        <f t="shared" si="108"/>
        <v>0.89939573159695996</v>
      </c>
      <c r="N855" s="10">
        <f t="shared" si="106"/>
        <v>2.5992897854448858</v>
      </c>
    </row>
    <row r="856" spans="3:14">
      <c r="C856" s="4">
        <f>Pressure!AB856*1000000</f>
        <v>3907309.4963608435</v>
      </c>
      <c r="D856" s="78">
        <f>Pressure!I856</f>
        <v>1.1621860174682886E-4</v>
      </c>
      <c r="E856" s="40">
        <f>Pressure!H856</f>
        <v>116.21860174682885</v>
      </c>
      <c r="F856" s="10">
        <f t="shared" si="102"/>
        <v>4.5</v>
      </c>
      <c r="G856" s="4">
        <f t="shared" si="101"/>
        <v>165583.5646086726</v>
      </c>
      <c r="H856" s="42">
        <f t="shared" si="103"/>
        <v>6.5620363071988521</v>
      </c>
      <c r="I856" s="10">
        <f t="shared" si="104"/>
        <v>1.1692312999559313</v>
      </c>
      <c r="J856" s="4">
        <f t="shared" si="105"/>
        <v>530.95032586025002</v>
      </c>
      <c r="K856" s="4">
        <f t="shared" si="107"/>
        <v>119.36296161599074</v>
      </c>
      <c r="L856" s="42">
        <f>Pressure!Q856</f>
        <v>1.3374380352686497</v>
      </c>
      <c r="M856" s="10">
        <f t="shared" si="108"/>
        <v>0.89847027359561527</v>
      </c>
      <c r="N856" s="10">
        <f t="shared" si="106"/>
        <v>2.5992897854448858</v>
      </c>
    </row>
    <row r="857" spans="3:14">
      <c r="C857" s="4">
        <f>Pressure!AB857*1000000</f>
        <v>3902134.9348091292</v>
      </c>
      <c r="D857" s="78">
        <f>Pressure!I857</f>
        <v>1.1621860174682886E-4</v>
      </c>
      <c r="E857" s="40">
        <f>Pressure!H857</f>
        <v>116.21860174682885</v>
      </c>
      <c r="F857" s="10">
        <f t="shared" si="102"/>
        <v>4.5</v>
      </c>
      <c r="G857" s="4">
        <f t="shared" si="101"/>
        <v>165364.27756529459</v>
      </c>
      <c r="H857" s="42">
        <f t="shared" si="103"/>
        <v>6.5553171646182591</v>
      </c>
      <c r="I857" s="10">
        <f t="shared" si="104"/>
        <v>1.1690770491830205</v>
      </c>
      <c r="J857" s="4">
        <f t="shared" si="105"/>
        <v>530.17722035249494</v>
      </c>
      <c r="K857" s="4">
        <f t="shared" si="107"/>
        <v>119.18915973933163</v>
      </c>
      <c r="L857" s="42">
        <f>Pressure!Q857</f>
        <v>1.3391297120355126</v>
      </c>
      <c r="M857" s="10">
        <f t="shared" si="108"/>
        <v>0.8975424083031599</v>
      </c>
      <c r="N857" s="10">
        <f t="shared" si="106"/>
        <v>2.5992897854448858</v>
      </c>
    </row>
    <row r="858" spans="3:14">
      <c r="C858" s="4">
        <f>Pressure!AB858*1000000</f>
        <v>3896949.427913798</v>
      </c>
      <c r="D858" s="78">
        <f>Pressure!I858</f>
        <v>1.1621860174682886E-4</v>
      </c>
      <c r="E858" s="40">
        <f>Pressure!H858</f>
        <v>116.21860174682885</v>
      </c>
      <c r="F858" s="10">
        <f t="shared" si="102"/>
        <v>4.5</v>
      </c>
      <c r="G858" s="4">
        <f t="shared" si="101"/>
        <v>165144.5266812575</v>
      </c>
      <c r="H858" s="42">
        <f t="shared" si="103"/>
        <v>6.548582207068069</v>
      </c>
      <c r="I858" s="10">
        <f t="shared" si="104"/>
        <v>1.1689220611913582</v>
      </c>
      <c r="J858" s="4">
        <f t="shared" si="105"/>
        <v>529.40247955538234</v>
      </c>
      <c r="K858" s="4">
        <f t="shared" si="107"/>
        <v>119.01499023321396</v>
      </c>
      <c r="L858" s="42">
        <f>Pressure!Q858</f>
        <v>1.3408221040943389</v>
      </c>
      <c r="M858" s="10">
        <f t="shared" si="108"/>
        <v>0.89661213490883318</v>
      </c>
      <c r="N858" s="10">
        <f t="shared" si="106"/>
        <v>2.5992897854448858</v>
      </c>
    </row>
    <row r="859" spans="3:14">
      <c r="C859" s="4">
        <f>Pressure!AB859*1000000</f>
        <v>3891752.991662899</v>
      </c>
      <c r="D859" s="78">
        <f>Pressure!I859</f>
        <v>1.1621860174682886E-4</v>
      </c>
      <c r="E859" s="40">
        <f>Pressure!H859</f>
        <v>116.21860174682885</v>
      </c>
      <c r="F859" s="10">
        <f t="shared" si="102"/>
        <v>4.5</v>
      </c>
      <c r="G859" s="4">
        <f t="shared" si="101"/>
        <v>164924.31263410128</v>
      </c>
      <c r="H859" s="42">
        <f t="shared" si="103"/>
        <v>6.5418314425406168</v>
      </c>
      <c r="I859" s="10">
        <f t="shared" si="104"/>
        <v>1.1687663322061475</v>
      </c>
      <c r="J859" s="4">
        <f t="shared" si="105"/>
        <v>528.6261058576074</v>
      </c>
      <c r="K859" s="4">
        <f t="shared" si="107"/>
        <v>118.8404536346404</v>
      </c>
      <c r="L859" s="42">
        <f>Pressure!Q859</f>
        <v>1.3425152142143248</v>
      </c>
      <c r="M859" s="10">
        <f t="shared" si="108"/>
        <v>0.89567945259858306</v>
      </c>
      <c r="N859" s="10">
        <f t="shared" si="106"/>
        <v>2.5992897854448858</v>
      </c>
    </row>
    <row r="860" spans="3:14">
      <c r="C860" s="4">
        <f>Pressure!AB860*1000000</f>
        <v>3886545.6421059459</v>
      </c>
      <c r="D860" s="78">
        <f>Pressure!I860</f>
        <v>1.1621860174682886E-4</v>
      </c>
      <c r="E860" s="40">
        <f>Pressure!H860</f>
        <v>116.21860174682885</v>
      </c>
      <c r="F860" s="10">
        <f t="shared" si="102"/>
        <v>4.5</v>
      </c>
      <c r="G860" s="4">
        <f t="shared" si="101"/>
        <v>164703.63610397058</v>
      </c>
      <c r="H860" s="42">
        <f t="shared" si="103"/>
        <v>6.5350648790656676</v>
      </c>
      <c r="I860" s="10">
        <f t="shared" si="104"/>
        <v>1.1686098584243276</v>
      </c>
      <c r="J860" s="4">
        <f t="shared" si="105"/>
        <v>527.84810165704812</v>
      </c>
      <c r="K860" s="4">
        <f t="shared" si="107"/>
        <v>118.66555048267797</v>
      </c>
      <c r="L860" s="42">
        <f>Pressure!Q860</f>
        <v>1.3442090451743061</v>
      </c>
      <c r="M860" s="10">
        <f t="shared" si="108"/>
        <v>0.89474436055497009</v>
      </c>
      <c r="N860" s="10">
        <f t="shared" si="106"/>
        <v>2.5992897854448858</v>
      </c>
    </row>
    <row r="861" spans="3:14">
      <c r="C861" s="4">
        <f>Pressure!AB861*1000000</f>
        <v>3881327.3953540223</v>
      </c>
      <c r="D861" s="78">
        <f>Pressure!I861</f>
        <v>1.1621860174682886E-4</v>
      </c>
      <c r="E861" s="40">
        <f>Pressure!H861</f>
        <v>116.21860174682885</v>
      </c>
      <c r="F861" s="10">
        <f>aexit/E861</f>
        <v>4.5</v>
      </c>
      <c r="G861" s="4">
        <f t="shared" si="101"/>
        <v>164482.49777361925</v>
      </c>
      <c r="H861" s="42">
        <f t="shared" ref="H861:H909" si="109">1/(((k+1)/2)^(1/(k-1))*(patm*1000000/C861)^(1/k)*SQRT((k+1)/(k-1)*(1-(patm*1000000/C861)^((k-1)/k))))</f>
        <v>6.5282825247104341</v>
      </c>
      <c r="I861" s="10">
        <f t="shared" ref="I861:I909" si="110">etanoz*SQRT(2*k^2/(k-1)*(2/(k+1))^((k+1)/(k-1))*(1-(G861/C861)^((k-1)/k)))+(G861-patm*1000000)/C861*(aexit/E861)</f>
        <v>1.1684526360143244</v>
      </c>
      <c r="J861" s="4">
        <f t="shared" ref="J861:J910" si="111">I861*D861*C861</f>
        <v>527.06846936078125</v>
      </c>
      <c r="K861" s="4">
        <f t="shared" si="107"/>
        <v>118.49028131846168</v>
      </c>
      <c r="L861" s="42">
        <f>Pressure!Q861</f>
        <v>1.3459035997628168</v>
      </c>
      <c r="M861" s="10">
        <f t="shared" si="108"/>
        <v>0.89380685795714732</v>
      </c>
      <c r="N861" s="10">
        <f t="shared" si="106"/>
        <v>2.5992897854448858</v>
      </c>
    </row>
    <row r="862" spans="3:14">
      <c r="C862" s="4">
        <f>Pressure!AB862*1000000</f>
        <v>3876098.2675800435</v>
      </c>
      <c r="D862" s="78">
        <f>Pressure!I862</f>
        <v>1.1621860174682886E-4</v>
      </c>
      <c r="E862" s="112">
        <f>Pressure!H862</f>
        <v>116.21860174682885</v>
      </c>
      <c r="F862" s="113">
        <f>aexit/E862</f>
        <v>4.5</v>
      </c>
      <c r="G862" s="4">
        <f t="shared" si="101"/>
        <v>164260.89832842146</v>
      </c>
      <c r="H862" s="42">
        <f t="shared" si="109"/>
        <v>6.5214843875798509</v>
      </c>
      <c r="I862" s="10">
        <f t="shared" si="110"/>
        <v>1.1682946611158016</v>
      </c>
      <c r="J862" s="4">
        <f t="shared" si="111"/>
        <v>526.28721138512174</v>
      </c>
      <c r="K862" s="4">
        <f t="shared" si="107"/>
        <v>118.3146466852034</v>
      </c>
      <c r="L862" s="42">
        <f>Pressure!Q862</f>
        <v>1.3475988807781496</v>
      </c>
      <c r="M862" s="10">
        <f t="shared" si="108"/>
        <v>0.89286694398073496</v>
      </c>
      <c r="N862" s="113">
        <f>N861-1/834*(me-mef)</f>
        <v>2.5992897854448858</v>
      </c>
    </row>
    <row r="863" spans="3:14">
      <c r="C863" s="4">
        <f>Pressure!AB863*1000000</f>
        <v>3699683.7893514349</v>
      </c>
      <c r="D863" s="80">
        <f>astarf</f>
        <v>1.1621860174682886E-4</v>
      </c>
      <c r="E863" s="40">
        <f>atfinal</f>
        <v>116.21860174682885</v>
      </c>
      <c r="G863" s="4">
        <f t="shared" ref="G863:G910" si="112">IF(C863/(1+(k-1)/2*mef^2)^(k/(k-1))&lt;patm*1000000,patm*1000000,C863/(1+(k-1)/2*mef^2)^(k/(k-1)))</f>
        <v>156784.82350484305</v>
      </c>
      <c r="H863" s="42">
        <f t="shared" si="109"/>
        <v>6.2911548723184758</v>
      </c>
      <c r="I863" s="10">
        <f t="shared" si="110"/>
        <v>1.1627034134920802</v>
      </c>
      <c r="J863" s="4">
        <f t="shared" si="111"/>
        <v>499.9300015223659</v>
      </c>
      <c r="K863" s="4">
        <f t="shared" si="107"/>
        <v>112.38928139974954</v>
      </c>
      <c r="L863" s="42">
        <f>Pressure!Q863</f>
        <v>1.348351734859236</v>
      </c>
      <c r="M863" s="10">
        <f t="shared" si="108"/>
        <v>0.38629590840924882</v>
      </c>
    </row>
    <row r="864" spans="3:14">
      <c r="C864" s="4">
        <f>Pressure!AB864*1000000</f>
        <v>3531298.5369009697</v>
      </c>
      <c r="D864" s="80">
        <f t="shared" ref="D864:D910" si="113">astarf</f>
        <v>1.1621860174682886E-4</v>
      </c>
      <c r="E864" s="40">
        <f t="shared" ref="E864:E910" si="114">atfinal</f>
        <v>116.21860174682885</v>
      </c>
      <c r="G864" s="4">
        <f t="shared" si="112"/>
        <v>149649.01039501707</v>
      </c>
      <c r="H864" s="42">
        <f t="shared" si="109"/>
        <v>6.0694606408975558</v>
      </c>
      <c r="I864" s="10">
        <f t="shared" si="110"/>
        <v>1.1568455546960672</v>
      </c>
      <c r="J864" s="4">
        <f t="shared" si="111"/>
        <v>474.77239835286417</v>
      </c>
      <c r="K864" s="4">
        <f t="shared" si="107"/>
        <v>106.73359973761616</v>
      </c>
      <c r="L864" s="42">
        <f>Pressure!Q864</f>
        <v>1.3491045889403224</v>
      </c>
      <c r="M864" s="10">
        <f t="shared" si="108"/>
        <v>0.36690433979538017</v>
      </c>
    </row>
    <row r="865" spans="3:13">
      <c r="C865" s="4">
        <f>Pressure!AB865*1000000</f>
        <v>3370577.0727246306</v>
      </c>
      <c r="D865" s="80">
        <f t="shared" si="113"/>
        <v>1.1621860174682886E-4</v>
      </c>
      <c r="E865" s="40">
        <f t="shared" si="114"/>
        <v>116.21860174682885</v>
      </c>
      <c r="G865" s="4">
        <f t="shared" si="112"/>
        <v>142837.97252554967</v>
      </c>
      <c r="H865" s="42">
        <f t="shared" si="109"/>
        <v>5.8560744099097066</v>
      </c>
      <c r="I865" s="10">
        <f t="shared" si="110"/>
        <v>1.1507083717302402</v>
      </c>
      <c r="J865" s="4">
        <f t="shared" si="111"/>
        <v>450.75980367650396</v>
      </c>
      <c r="K865" s="4">
        <f t="shared" si="107"/>
        <v>101.3353274754966</v>
      </c>
      <c r="L865" s="42">
        <f>Pressure!Q865</f>
        <v>1.3498574430214088</v>
      </c>
      <c r="M865" s="10">
        <f t="shared" si="108"/>
        <v>0.3483953477373391</v>
      </c>
    </row>
    <row r="866" spans="3:13">
      <c r="C866" s="4">
        <f>Pressure!AB866*1000000</f>
        <v>3217170.5916280444</v>
      </c>
      <c r="D866" s="80">
        <f t="shared" si="113"/>
        <v>1.1621860174682886E-4</v>
      </c>
      <c r="E866" s="40">
        <f t="shared" si="114"/>
        <v>116.21860174682885</v>
      </c>
      <c r="G866" s="4">
        <f t="shared" si="112"/>
        <v>136336.92826537421</v>
      </c>
      <c r="H866" s="42">
        <f t="shared" si="109"/>
        <v>5.650681573326775</v>
      </c>
      <c r="I866" s="10">
        <f t="shared" si="110"/>
        <v>1.1442785453947755</v>
      </c>
      <c r="J866" s="4">
        <f t="shared" si="111"/>
        <v>427.84010424384195</v>
      </c>
      <c r="K866" s="4">
        <f t="shared" si="107"/>
        <v>96.18274903193246</v>
      </c>
      <c r="L866" s="42">
        <f>Pressure!Q866</f>
        <v>1.3506102971024951</v>
      </c>
      <c r="M866" s="10">
        <f t="shared" si="108"/>
        <v>0.33072876315997718</v>
      </c>
    </row>
    <row r="867" spans="3:13">
      <c r="C867" s="4">
        <f>Pressure!AB867*1000000</f>
        <v>3070746.1637332309</v>
      </c>
      <c r="D867" s="80">
        <f t="shared" si="113"/>
        <v>1.1621860174682886E-4</v>
      </c>
      <c r="E867" s="40">
        <f t="shared" si="114"/>
        <v>116.21860174682885</v>
      </c>
      <c r="G867" s="4">
        <f t="shared" si="112"/>
        <v>130131.76874596826</v>
      </c>
      <c r="H867" s="42">
        <f t="shared" si="109"/>
        <v>5.4529797129100297</v>
      </c>
      <c r="I867" s="10">
        <f t="shared" si="110"/>
        <v>1.1375421213816022</v>
      </c>
      <c r="J867" s="4">
        <f t="shared" si="111"/>
        <v>405.96355865750758</v>
      </c>
      <c r="K867" s="4">
        <f t="shared" si="107"/>
        <v>91.264682041614037</v>
      </c>
      <c r="L867" s="42">
        <f>Pressure!Q867</f>
        <v>1.3513631511835815</v>
      </c>
      <c r="M867" s="10">
        <f t="shared" si="108"/>
        <v>0.31386624522002865</v>
      </c>
    </row>
    <row r="868" spans="3:13">
      <c r="C868" s="4">
        <f>Pressure!AB868*1000000</f>
        <v>2930986.0119387009</v>
      </c>
      <c r="D868" s="80">
        <f t="shared" si="113"/>
        <v>1.1621860174682886E-4</v>
      </c>
      <c r="E868" s="40">
        <f t="shared" si="114"/>
        <v>116.21860174682885</v>
      </c>
      <c r="G868" s="4">
        <f t="shared" si="112"/>
        <v>124209.02724163102</v>
      </c>
      <c r="H868" s="42">
        <f t="shared" si="109"/>
        <v>5.2626781280458399</v>
      </c>
      <c r="I868" s="10">
        <f t="shared" si="110"/>
        <v>1.1304844799901137</v>
      </c>
      <c r="J868" s="4">
        <f t="shared" si="111"/>
        <v>385.08268942110919</v>
      </c>
      <c r="K868" s="4">
        <f t="shared" si="107"/>
        <v>86.570453086891149</v>
      </c>
      <c r="L868" s="42">
        <f>Pressure!Q868</f>
        <v>1.3521160052646679</v>
      </c>
      <c r="M868" s="10">
        <f t="shared" si="108"/>
        <v>0.29777119809702973</v>
      </c>
    </row>
    <row r="869" spans="3:13">
      <c r="C869" s="4">
        <f>Pressure!AB869*1000000</f>
        <v>2797586.8222648185</v>
      </c>
      <c r="D869" s="80">
        <f t="shared" si="113"/>
        <v>1.1621860174682886E-4</v>
      </c>
      <c r="E869" s="40">
        <f t="shared" si="114"/>
        <v>116.21860174682885</v>
      </c>
      <c r="G869" s="4">
        <f t="shared" si="112"/>
        <v>118555.8499433692</v>
      </c>
      <c r="H869" s="42">
        <f t="shared" si="109"/>
        <v>5.0794973842653377</v>
      </c>
      <c r="I869" s="10">
        <f t="shared" si="110"/>
        <v>1.1230903043988139</v>
      </c>
      <c r="J869" s="4">
        <f t="shared" si="111"/>
        <v>365.15217990136449</v>
      </c>
      <c r="K869" s="4">
        <f t="shared" si="107"/>
        <v>82.089874533825935</v>
      </c>
      <c r="L869" s="42">
        <f>Pressure!Q869</f>
        <v>1.3528688593457543</v>
      </c>
      <c r="M869" s="10">
        <f t="shared" si="108"/>
        <v>0.2824086915713675</v>
      </c>
    </row>
    <row r="870" spans="3:13">
      <c r="C870" s="4">
        <f>Pressure!AB870*1000000</f>
        <v>2670259.0855876966</v>
      </c>
      <c r="D870" s="80">
        <f t="shared" si="113"/>
        <v>1.1621860174682886E-4</v>
      </c>
      <c r="E870" s="40">
        <f t="shared" si="114"/>
        <v>116.21860174682885</v>
      </c>
      <c r="G870" s="4">
        <f t="shared" si="112"/>
        <v>113159.96806296309</v>
      </c>
      <c r="H870" s="42">
        <f t="shared" si="109"/>
        <v>4.9031688797381392</v>
      </c>
      <c r="I870" s="10">
        <f t="shared" si="110"/>
        <v>1.115343547424039</v>
      </c>
      <c r="J870" s="4">
        <f t="shared" si="111"/>
        <v>346.12877597983544</v>
      </c>
      <c r="K870" s="4">
        <f t="shared" si="107"/>
        <v>77.813222422515949</v>
      </c>
      <c r="L870" s="42">
        <f>Pressure!Q870</f>
        <v>1.3536217134268407</v>
      </c>
      <c r="M870" s="10">
        <f t="shared" si="108"/>
        <v>0.26774538521709312</v>
      </c>
    </row>
    <row r="871" spans="3:13">
      <c r="C871" s="4">
        <f>Pressure!AB871*1000000</f>
        <v>2548726.4693330373</v>
      </c>
      <c r="D871" s="80">
        <f t="shared" si="113"/>
        <v>1.1621860174682886E-4</v>
      </c>
      <c r="E871" s="40">
        <f t="shared" si="114"/>
        <v>116.21860174682885</v>
      </c>
      <c r="G871" s="4">
        <f t="shared" si="112"/>
        <v>108009.67120667179</v>
      </c>
      <c r="H871" s="42">
        <f t="shared" si="109"/>
        <v>4.7334344290610204</v>
      </c>
      <c r="I871" s="10">
        <f t="shared" si="110"/>
        <v>1.1072273966936133</v>
      </c>
      <c r="J871" s="4">
        <f t="shared" si="111"/>
        <v>327.97119218082975</v>
      </c>
      <c r="K871" s="4">
        <f t="shared" si="107"/>
        <v>73.731215363704365</v>
      </c>
      <c r="L871" s="42">
        <f>Pressure!Q871</f>
        <v>1.3543745675079271</v>
      </c>
      <c r="M871" s="10">
        <f t="shared" si="108"/>
        <v>0.25374945604497945</v>
      </c>
    </row>
    <row r="872" spans="3:13">
      <c r="C872" s="4">
        <f>Pressure!AB872*1000000</f>
        <v>2432725.2177663296</v>
      </c>
      <c r="D872" s="80">
        <f t="shared" si="113"/>
        <v>1.1621860174682886E-4</v>
      </c>
      <c r="E872" s="40">
        <f t="shared" si="114"/>
        <v>116.21860174682885</v>
      </c>
      <c r="G872" s="4">
        <f t="shared" si="112"/>
        <v>103093.78196079236</v>
      </c>
      <c r="H872" s="42">
        <f t="shared" si="109"/>
        <v>4.5700458636921528</v>
      </c>
      <c r="I872" s="10">
        <f t="shared" si="110"/>
        <v>1.0987242381598574</v>
      </c>
      <c r="J872" s="4">
        <f t="shared" si="111"/>
        <v>310.64002207174156</v>
      </c>
      <c r="K872" s="4">
        <f t="shared" si="107"/>
        <v>69.834994395877331</v>
      </c>
      <c r="L872" s="42">
        <f>Pressure!Q872</f>
        <v>1.3551274215890134</v>
      </c>
      <c r="M872" s="10">
        <f t="shared" si="108"/>
        <v>0.24039052943878997</v>
      </c>
    </row>
    <row r="873" spans="3:13">
      <c r="C873" s="4">
        <f>Pressure!AB873*1000000</f>
        <v>2322003.5795778921</v>
      </c>
      <c r="D873" s="80">
        <f t="shared" si="113"/>
        <v>1.1621860174682886E-4</v>
      </c>
      <c r="E873" s="40">
        <f t="shared" si="114"/>
        <v>116.21860174682885</v>
      </c>
      <c r="G873" s="4">
        <f t="shared" si="112"/>
        <v>101000</v>
      </c>
      <c r="H873" s="42">
        <f t="shared" si="109"/>
        <v>4.4127646484105352</v>
      </c>
      <c r="I873" s="10">
        <f t="shared" si="110"/>
        <v>1.0911113999459192</v>
      </c>
      <c r="J873" s="4">
        <f t="shared" si="111"/>
        <v>294.44733250365277</v>
      </c>
      <c r="K873" s="4">
        <f t="shared" si="107"/>
        <v>66.19471527891119</v>
      </c>
      <c r="L873" s="42">
        <f>Pressure!Q873</f>
        <v>1.3558802756700998</v>
      </c>
      <c r="M873" s="10">
        <f t="shared" si="108"/>
        <v>0.22777124215292502</v>
      </c>
    </row>
    <row r="874" spans="3:13">
      <c r="C874" s="4">
        <f>Pressure!AB874*1000000</f>
        <v>2216321.2615204751</v>
      </c>
      <c r="D874" s="80">
        <f t="shared" si="113"/>
        <v>1.1621860174682886E-4</v>
      </c>
      <c r="E874" s="40">
        <f t="shared" si="114"/>
        <v>116.21860174682885</v>
      </c>
      <c r="G874" s="4">
        <f t="shared" si="112"/>
        <v>101000</v>
      </c>
      <c r="H874" s="42">
        <f t="shared" si="109"/>
        <v>4.2613615132085831</v>
      </c>
      <c r="I874" s="10">
        <f t="shared" si="110"/>
        <v>1.0843664593057303</v>
      </c>
      <c r="J874" s="4">
        <f t="shared" si="111"/>
        <v>279.30868147705564</v>
      </c>
      <c r="K874" s="4">
        <f t="shared" si="107"/>
        <v>62.791394603897224</v>
      </c>
      <c r="L874" s="42">
        <f>Pressure!Q874</f>
        <v>1.3566331297511862</v>
      </c>
      <c r="M874" s="10">
        <f t="shared" si="108"/>
        <v>0.21597727833661662</v>
      </c>
    </row>
    <row r="875" spans="3:13">
      <c r="C875" s="4">
        <f>Pressure!AB875*1000000</f>
        <v>2115448.9069136833</v>
      </c>
      <c r="D875" s="80">
        <f t="shared" si="113"/>
        <v>1.1621860174682886E-4</v>
      </c>
      <c r="E875" s="40">
        <f t="shared" si="114"/>
        <v>116.21860174682885</v>
      </c>
      <c r="G875" s="4">
        <f t="shared" si="112"/>
        <v>101000</v>
      </c>
      <c r="H875" s="42">
        <f t="shared" si="109"/>
        <v>4.1156161000533293</v>
      </c>
      <c r="I875" s="10">
        <f t="shared" si="110"/>
        <v>1.0775419681732572</v>
      </c>
      <c r="J875" s="4">
        <f t="shared" si="111"/>
        <v>264.91855693040497</v>
      </c>
      <c r="K875" s="4">
        <f t="shared" si="107"/>
        <v>59.556350193427676</v>
      </c>
      <c r="L875" s="42">
        <f>Pressure!Q875</f>
        <v>1.3573859838322726</v>
      </c>
      <c r="M875" s="10">
        <f t="shared" si="108"/>
        <v>0.20486184873671484</v>
      </c>
    </row>
    <row r="876" spans="3:13">
      <c r="C876" s="4">
        <f>Pressure!AB876*1000000</f>
        <v>2019167.5978834417</v>
      </c>
      <c r="D876" s="80">
        <f t="shared" si="113"/>
        <v>1.1621860174682886E-4</v>
      </c>
      <c r="E876" s="40">
        <f t="shared" si="114"/>
        <v>116.21860174682885</v>
      </c>
      <c r="G876" s="4">
        <f t="shared" si="112"/>
        <v>101000</v>
      </c>
      <c r="H876" s="42">
        <f t="shared" si="109"/>
        <v>3.9753166239789439</v>
      </c>
      <c r="I876" s="10">
        <f t="shared" si="110"/>
        <v>1.0706361993076778</v>
      </c>
      <c r="J876" s="4">
        <f t="shared" si="111"/>
        <v>251.24066696832446</v>
      </c>
      <c r="K876" s="4">
        <f t="shared" si="107"/>
        <v>56.481423265213898</v>
      </c>
      <c r="L876" s="42">
        <f>Pressure!Q876</f>
        <v>1.358138837913359</v>
      </c>
      <c r="M876" s="10">
        <f t="shared" si="108"/>
        <v>0.19429628910126978</v>
      </c>
    </row>
    <row r="877" spans="3:13">
      <c r="C877" s="4">
        <f>Pressure!AB877*1000000</f>
        <v>1927268.3802562489</v>
      </c>
      <c r="D877" s="80">
        <f t="shared" si="113"/>
        <v>1.1621860174682886E-4</v>
      </c>
      <c r="E877" s="40">
        <f t="shared" si="114"/>
        <v>116.21860174682885</v>
      </c>
      <c r="G877" s="4">
        <f t="shared" si="112"/>
        <v>101000</v>
      </c>
      <c r="H877" s="42">
        <f t="shared" si="109"/>
        <v>3.8402595479998034</v>
      </c>
      <c r="I877" s="10">
        <f t="shared" si="110"/>
        <v>1.0636473611032811</v>
      </c>
      <c r="J877" s="4">
        <f t="shared" si="111"/>
        <v>238.24045464577472</v>
      </c>
      <c r="K877" s="4">
        <f t="shared" si="107"/>
        <v>53.558845071214137</v>
      </c>
      <c r="L877" s="42">
        <f>Pressure!Q877</f>
        <v>1.3588916919944454</v>
      </c>
      <c r="M877" s="10">
        <f t="shared" si="108"/>
        <v>0.1842539300109578</v>
      </c>
    </row>
    <row r="878" spans="3:13">
      <c r="C878" s="4">
        <f>Pressure!AB878*1000000</f>
        <v>1839551.8100771157</v>
      </c>
      <c r="D878" s="80">
        <f t="shared" si="113"/>
        <v>1.1621860174682886E-4</v>
      </c>
      <c r="E878" s="40">
        <f t="shared" si="114"/>
        <v>116.21860174682885</v>
      </c>
      <c r="G878" s="4">
        <f t="shared" si="112"/>
        <v>101000</v>
      </c>
      <c r="H878" s="42">
        <f t="shared" si="109"/>
        <v>3.7102492713597499</v>
      </c>
      <c r="I878" s="10">
        <f t="shared" si="110"/>
        <v>1.0565735940858052</v>
      </c>
      <c r="J878" s="4">
        <f t="shared" si="111"/>
        <v>225.88501576311225</v>
      </c>
      <c r="K878" s="4">
        <f t="shared" si="107"/>
        <v>50.781218417137772</v>
      </c>
      <c r="L878" s="42">
        <f>Pressure!Q878</f>
        <v>1.3596445460755318</v>
      </c>
      <c r="M878" s="10">
        <f t="shared" si="108"/>
        <v>0.17470937726673433</v>
      </c>
    </row>
    <row r="879" spans="3:13">
      <c r="C879" s="4">
        <f>Pressure!AB879*1000000</f>
        <v>1755827.5207670161</v>
      </c>
      <c r="D879" s="80">
        <f t="shared" si="113"/>
        <v>1.1621860174682886E-4</v>
      </c>
      <c r="E879" s="40">
        <f t="shared" si="114"/>
        <v>116.21860174682885</v>
      </c>
      <c r="G879" s="4">
        <f t="shared" si="112"/>
        <v>101000</v>
      </c>
      <c r="H879" s="42">
        <f t="shared" si="109"/>
        <v>3.5850978306592478</v>
      </c>
      <c r="I879" s="10">
        <f t="shared" si="110"/>
        <v>1.0494129671571437</v>
      </c>
      <c r="J879" s="4">
        <f t="shared" si="111"/>
        <v>214.14302052487213</v>
      </c>
      <c r="K879" s="4">
        <f t="shared" si="107"/>
        <v>48.14150005055351</v>
      </c>
      <c r="L879" s="42">
        <f>Pressure!Q879</f>
        <v>1.3603974001566181</v>
      </c>
      <c r="M879" s="10">
        <f t="shared" si="108"/>
        <v>0.16563845145591843</v>
      </c>
    </row>
    <row r="880" spans="3:13">
      <c r="C880" s="4">
        <f>Pressure!AB880*1000000</f>
        <v>1675913.8099804902</v>
      </c>
      <c r="D880" s="80">
        <f t="shared" si="113"/>
        <v>1.1621860174682886E-4</v>
      </c>
      <c r="E880" s="40">
        <f t="shared" si="114"/>
        <v>116.21860174682885</v>
      </c>
      <c r="G880" s="4">
        <f t="shared" si="112"/>
        <v>101000</v>
      </c>
      <c r="H880" s="42">
        <f t="shared" si="109"/>
        <v>3.4646246134282377</v>
      </c>
      <c r="I880" s="10">
        <f t="shared" si="110"/>
        <v>1.0421634735658909</v>
      </c>
      <c r="J880" s="4">
        <f t="shared" si="111"/>
        <v>202.98463888135481</v>
      </c>
      <c r="K880" s="4">
        <f t="shared" si="107"/>
        <v>45.632983876928826</v>
      </c>
      <c r="L880" s="42">
        <f>Pressure!Q880</f>
        <v>1.3611502542377045</v>
      </c>
      <c r="M880" s="10">
        <f t="shared" si="108"/>
        <v>0.15701813035899476</v>
      </c>
    </row>
    <row r="881" spans="3:13">
      <c r="C881" s="4">
        <f>Pressure!AB881*1000000</f>
        <v>1599637.2452667647</v>
      </c>
      <c r="D881" s="80">
        <f t="shared" si="113"/>
        <v>1.1621860174682886E-4</v>
      </c>
      <c r="E881" s="40">
        <f t="shared" si="114"/>
        <v>116.21860174682885</v>
      </c>
      <c r="G881" s="4">
        <f t="shared" si="112"/>
        <v>101000</v>
      </c>
      <c r="H881" s="42">
        <f t="shared" si="109"/>
        <v>3.3486560837386126</v>
      </c>
      <c r="I881" s="10">
        <f t="shared" si="110"/>
        <v>1.0348230265787526</v>
      </c>
      <c r="J881" s="4">
        <f t="shared" si="111"/>
        <v>192.38146938049292</v>
      </c>
      <c r="K881" s="4">
        <f t="shared" si="107"/>
        <v>43.249284964815637</v>
      </c>
      <c r="L881" s="42">
        <f>Pressure!Q881</f>
        <v>1.3619031083187909</v>
      </c>
      <c r="M881" s="10">
        <f t="shared" si="108"/>
        <v>0.14882649406408677</v>
      </c>
    </row>
    <row r="882" spans="3:13">
      <c r="C882" s="4">
        <f>Pressure!AB882*1000000</f>
        <v>1526832.2876785842</v>
      </c>
      <c r="D882" s="80">
        <f t="shared" si="113"/>
        <v>1.1621860174682886E-4</v>
      </c>
      <c r="E882" s="40">
        <f t="shared" si="114"/>
        <v>116.21860174682885</v>
      </c>
      <c r="G882" s="4">
        <f t="shared" si="112"/>
        <v>101000</v>
      </c>
      <c r="H882" s="42">
        <f t="shared" si="109"/>
        <v>3.237025519476695</v>
      </c>
      <c r="I882" s="10">
        <f t="shared" si="110"/>
        <v>1.0273894548251192</v>
      </c>
      <c r="J882" s="4">
        <f t="shared" si="111"/>
        <v>182.30647136548853</v>
      </c>
      <c r="K882" s="4">
        <f t="shared" si="107"/>
        <v>40.984324303198719</v>
      </c>
      <c r="L882" s="42">
        <f>Pressure!Q882</f>
        <v>1.3626559623998773</v>
      </c>
      <c r="M882" s="10">
        <f t="shared" si="108"/>
        <v>0.14104267266223283</v>
      </c>
    </row>
    <row r="883" spans="3:13">
      <c r="C883" s="4">
        <f>Pressure!AB883*1000000</f>
        <v>1457340.9325118905</v>
      </c>
      <c r="D883" s="80">
        <f t="shared" si="113"/>
        <v>1.1621860174682886E-4</v>
      </c>
      <c r="E883" s="40">
        <f t="shared" si="114"/>
        <v>116.21860174682885</v>
      </c>
      <c r="G883" s="4">
        <f t="shared" si="112"/>
        <v>101000</v>
      </c>
      <c r="H883" s="42">
        <f t="shared" si="109"/>
        <v>3.1295727609229123</v>
      </c>
      <c r="I883" s="10">
        <f t="shared" si="110"/>
        <v>1.0198604972840069</v>
      </c>
      <c r="J883" s="4">
        <f t="shared" si="111"/>
        <v>172.73390036134296</v>
      </c>
      <c r="K883" s="4">
        <f t="shared" si="107"/>
        <v>38.832314275739165</v>
      </c>
      <c r="L883" s="42">
        <f>Pressure!Q883</f>
        <v>1.3634088164809637</v>
      </c>
      <c r="M883" s="10">
        <f t="shared" si="108"/>
        <v>0.13364679640248611</v>
      </c>
    </row>
    <row r="884" spans="3:13">
      <c r="C884" s="4">
        <f>Pressure!AB884*1000000</f>
        <v>1391012.3663966686</v>
      </c>
      <c r="D884" s="80">
        <f t="shared" si="113"/>
        <v>1.1621860174682886E-4</v>
      </c>
      <c r="E884" s="40">
        <f t="shared" si="114"/>
        <v>116.21860174682885</v>
      </c>
      <c r="G884" s="4">
        <f t="shared" si="112"/>
        <v>101000</v>
      </c>
      <c r="H884" s="42">
        <f t="shared" si="109"/>
        <v>3.0261439703135733</v>
      </c>
      <c r="I884" s="10">
        <f t="shared" si="110"/>
        <v>1.0122337978790696</v>
      </c>
      <c r="J884" s="4">
        <f t="shared" si="111"/>
        <v>163.63924650067821</v>
      </c>
      <c r="K884" s="4">
        <f t="shared" si="107"/>
        <v>36.787744818281148</v>
      </c>
      <c r="L884" s="42">
        <f>Pressure!Q884</f>
        <v>1.3641616705620501</v>
      </c>
      <c r="M884" s="10">
        <f t="shared" si="108"/>
        <v>0.12661994819147127</v>
      </c>
    </row>
    <row r="885" spans="3:13">
      <c r="C885" s="4">
        <f>Pressure!AB885*1000000</f>
        <v>1327702.6399947584</v>
      </c>
      <c r="D885" s="80">
        <f t="shared" si="113"/>
        <v>1.1621860174682886E-4</v>
      </c>
      <c r="E885" s="40">
        <f t="shared" si="114"/>
        <v>116.21860174682885</v>
      </c>
      <c r="G885" s="4">
        <f t="shared" si="112"/>
        <v>101000</v>
      </c>
      <c r="H885" s="42">
        <f t="shared" si="109"/>
        <v>2.9265914020880626</v>
      </c>
      <c r="I885" s="10">
        <f t="shared" si="110"/>
        <v>1.0045068996434328</v>
      </c>
      <c r="J885" s="4">
        <f t="shared" si="111"/>
        <v>154.99917584618143</v>
      </c>
      <c r="K885" s="4">
        <f t="shared" si="107"/>
        <v>34.845370227548543</v>
      </c>
      <c r="L885" s="42">
        <f>Pressure!Q885</f>
        <v>1.3649145246431365</v>
      </c>
      <c r="M885" s="10">
        <f t="shared" si="108"/>
        <v>0.11994411832738022</v>
      </c>
    </row>
    <row r="886" spans="3:13">
      <c r="C886" s="4">
        <f>Pressure!AB886*1000000</f>
        <v>1267274.3555943074</v>
      </c>
      <c r="D886" s="80">
        <f t="shared" si="113"/>
        <v>1.1621860174682886E-4</v>
      </c>
      <c r="E886" s="40">
        <f t="shared" si="114"/>
        <v>116.21860174682885</v>
      </c>
      <c r="G886" s="4">
        <f t="shared" si="112"/>
        <v>101000</v>
      </c>
      <c r="H886" s="42">
        <f t="shared" si="109"/>
        <v>2.830773183554756</v>
      </c>
      <c r="I886" s="10">
        <f t="shared" si="110"/>
        <v>0.99667723841158584</v>
      </c>
      <c r="J886" s="4">
        <f t="shared" si="111"/>
        <v>146.79147447361083</v>
      </c>
      <c r="K886" s="4">
        <f t="shared" si="107"/>
        <v>33.000196590443515</v>
      </c>
      <c r="L886" s="42">
        <f>Pressure!Q886</f>
        <v>1.3656673787242228</v>
      </c>
      <c r="M886" s="10">
        <f t="shared" si="108"/>
        <v>0.11360216136348485</v>
      </c>
    </row>
    <row r="887" spans="3:13">
      <c r="C887" s="4">
        <f>Pressure!AB887*1000000</f>
        <v>1209596.3689228692</v>
      </c>
      <c r="D887" s="80">
        <f t="shared" si="113"/>
        <v>1.1621860174682886E-4</v>
      </c>
      <c r="E887" s="40">
        <f t="shared" si="114"/>
        <v>116.21860174682885</v>
      </c>
      <c r="G887" s="4">
        <f t="shared" si="112"/>
        <v>101000</v>
      </c>
      <c r="H887" s="42">
        <f t="shared" si="109"/>
        <v>2.7385531057404053</v>
      </c>
      <c r="I887" s="10">
        <f t="shared" si="110"/>
        <v>0.9887421359904629</v>
      </c>
      <c r="J887" s="4">
        <f t="shared" si="111"/>
        <v>138.99499518559514</v>
      </c>
      <c r="K887" s="4">
        <f t="shared" si="107"/>
        <v>31.247469804773875</v>
      </c>
      <c r="L887" s="42">
        <f>Pressure!Q887</f>
        <v>1.3664202328053092</v>
      </c>
      <c r="M887" s="10">
        <f t="shared" si="108"/>
        <v>0.10757775500110175</v>
      </c>
    </row>
    <row r="888" spans="3:13">
      <c r="C888" s="4">
        <f>Pressure!AB888*1000000</f>
        <v>1154543.5045320049</v>
      </c>
      <c r="D888" s="80">
        <f t="shared" si="113"/>
        <v>1.1621860174682886E-4</v>
      </c>
      <c r="E888" s="40">
        <f t="shared" si="114"/>
        <v>116.21860174682885</v>
      </c>
      <c r="G888" s="4">
        <f t="shared" si="112"/>
        <v>101000</v>
      </c>
      <c r="H888" s="42">
        <f t="shared" si="109"/>
        <v>2.6498004242213802</v>
      </c>
      <c r="I888" s="10">
        <f t="shared" si="110"/>
        <v>0.98069879275597227</v>
      </c>
      <c r="J888" s="4">
        <f t="shared" si="111"/>
        <v>131.58960673245051</v>
      </c>
      <c r="K888" s="4">
        <f t="shared" si="107"/>
        <v>29.582664163583136</v>
      </c>
      <c r="L888" s="42">
        <f>Pressure!Q888</f>
        <v>1.3671730868863956</v>
      </c>
      <c r="M888" s="10">
        <f t="shared" si="108"/>
        <v>0.10185536091656776</v>
      </c>
    </row>
    <row r="889" spans="3:13">
      <c r="C889" s="4">
        <f>Pressure!AB889*1000000</f>
        <v>1101996.2841357053</v>
      </c>
      <c r="D889" s="80">
        <f t="shared" si="113"/>
        <v>1.1621860174682886E-4</v>
      </c>
      <c r="E889" s="40">
        <f t="shared" si="114"/>
        <v>116.21860174682885</v>
      </c>
      <c r="G889" s="4">
        <f t="shared" si="112"/>
        <v>101000</v>
      </c>
      <c r="H889" s="42">
        <f t="shared" si="109"/>
        <v>2.5643896697714115</v>
      </c>
      <c r="I889" s="10">
        <f t="shared" si="110"/>
        <v>0.97254427961457135</v>
      </c>
      <c r="J889" s="4">
        <f t="shared" si="111"/>
        <v>124.55614542194836</v>
      </c>
      <c r="K889" s="4">
        <f t="shared" si="107"/>
        <v>28.001471476540704</v>
      </c>
      <c r="L889" s="42">
        <f>Pressure!Q889</f>
        <v>1.367925940967482</v>
      </c>
      <c r="M889" s="10">
        <f t="shared" si="108"/>
        <v>9.6420187431190421E-2</v>
      </c>
    </row>
    <row r="890" spans="3:13">
      <c r="C890" s="4">
        <f>Pressure!AB890*1000000</f>
        <v>1051840.6673130596</v>
      </c>
      <c r="D890" s="80">
        <f t="shared" si="113"/>
        <v>1.1621860174682886E-4</v>
      </c>
      <c r="E890" s="40">
        <f t="shared" si="114"/>
        <v>116.21860174682885</v>
      </c>
      <c r="G890" s="4">
        <f t="shared" si="112"/>
        <v>101000</v>
      </c>
      <c r="H890" s="42">
        <f t="shared" si="109"/>
        <v>2.4822004687000274</v>
      </c>
      <c r="I890" s="10">
        <f t="shared" si="110"/>
        <v>0.9642755292617935</v>
      </c>
      <c r="J890" s="4">
        <f t="shared" si="111"/>
        <v>117.87636900539719</v>
      </c>
      <c r="K890" s="4">
        <f t="shared" si="107"/>
        <v>26.499790703070275</v>
      </c>
      <c r="L890" s="42">
        <f>Pressure!Q890</f>
        <v>1.3686787950485684</v>
      </c>
      <c r="M890" s="10">
        <f t="shared" si="108"/>
        <v>9.1258153937330486E-2</v>
      </c>
    </row>
    <row r="891" spans="3:13">
      <c r="C891" s="4">
        <f>Pressure!AB891*1000000</f>
        <v>1003967.8040124302</v>
      </c>
      <c r="D891" s="80">
        <f t="shared" si="113"/>
        <v>1.1621860174682886E-4</v>
      </c>
      <c r="E891" s="40">
        <f t="shared" si="114"/>
        <v>116.21860174682885</v>
      </c>
      <c r="G891" s="4">
        <f t="shared" si="112"/>
        <v>101000</v>
      </c>
      <c r="H891" s="42">
        <f t="shared" si="109"/>
        <v>2.4031173727993775</v>
      </c>
      <c r="I891" s="10">
        <f t="shared" si="110"/>
        <v>0.95588932666084048</v>
      </c>
      <c r="J891" s="4">
        <f t="shared" si="111"/>
        <v>111.53291273257176</v>
      </c>
      <c r="K891" s="4">
        <f t="shared" si="107"/>
        <v>25.073718073056913</v>
      </c>
      <c r="L891" s="42">
        <f>Pressure!Q891</f>
        <v>1.3694316491296548</v>
      </c>
      <c r="M891" s="10">
        <f t="shared" si="108"/>
        <v>8.6355856997763103E-2</v>
      </c>
    </row>
    <row r="892" spans="3:13">
      <c r="C892" s="4">
        <f>Pressure!AB892*1000000</f>
        <v>958273.79832001182</v>
      </c>
      <c r="D892" s="80">
        <f t="shared" si="113"/>
        <v>1.1621860174682886E-4</v>
      </c>
      <c r="E892" s="40">
        <f t="shared" si="114"/>
        <v>116.21860174682885</v>
      </c>
      <c r="G892" s="4">
        <f t="shared" si="112"/>
        <v>101000</v>
      </c>
      <c r="H892" s="42">
        <f t="shared" si="109"/>
        <v>2.3270296988657089</v>
      </c>
      <c r="I892" s="10">
        <f t="shared" si="110"/>
        <v>0.94738229865417245</v>
      </c>
      <c r="J892" s="4">
        <f t="shared" si="111"/>
        <v>105.50924747293588</v>
      </c>
      <c r="K892" s="4">
        <f t="shared" si="107"/>
        <v>23.719537672077667</v>
      </c>
      <c r="L892" s="42">
        <f>Pressure!Q892</f>
        <v>1.3701845032107411</v>
      </c>
      <c r="M892" s="10">
        <f t="shared" si="108"/>
        <v>8.1700538039260681E-2</v>
      </c>
    </row>
    <row r="893" spans="3:13">
      <c r="C893" s="4">
        <f>Pressure!AB893*1000000</f>
        <v>914659.48298008752</v>
      </c>
      <c r="D893" s="80">
        <f t="shared" si="113"/>
        <v>1.1621860174682886E-4</v>
      </c>
      <c r="E893" s="40">
        <f t="shared" si="114"/>
        <v>116.21860174682885</v>
      </c>
      <c r="G893" s="4">
        <f t="shared" si="112"/>
        <v>101000</v>
      </c>
      <c r="H893" s="42">
        <f t="shared" si="109"/>
        <v>2.2538313778162693</v>
      </c>
      <c r="I893" s="10">
        <f t="shared" si="110"/>
        <v>0.93875090260930705</v>
      </c>
      <c r="J893" s="4">
        <f t="shared" si="111"/>
        <v>99.789639805276835</v>
      </c>
      <c r="K893" s="4">
        <f t="shared" si="107"/>
        <v>22.433712469150855</v>
      </c>
      <c r="L893" s="42">
        <f>Pressure!Q893</f>
        <v>1.3709373572918275</v>
      </c>
      <c r="M893" s="10">
        <f t="shared" si="108"/>
        <v>7.7280052564948062E-2</v>
      </c>
    </row>
    <row r="894" spans="3:13">
      <c r="C894" s="4">
        <f>Pressure!AB894*1000000</f>
        <v>873030.20417763735</v>
      </c>
      <c r="D894" s="80">
        <f t="shared" si="113"/>
        <v>1.1621860174682886E-4</v>
      </c>
      <c r="E894" s="40">
        <f t="shared" si="114"/>
        <v>116.21860174682885</v>
      </c>
      <c r="G894" s="4">
        <f t="shared" si="112"/>
        <v>101000</v>
      </c>
      <c r="H894" s="42">
        <f t="shared" si="109"/>
        <v>2.1834208134845055</v>
      </c>
      <c r="I894" s="10">
        <f t="shared" si="110"/>
        <v>0.92999141398641094</v>
      </c>
      <c r="J894" s="4">
        <f t="shared" si="111"/>
        <v>94.359113982301821</v>
      </c>
      <c r="K894" s="4">
        <f t="shared" si="107"/>
        <v>21.212875765995644</v>
      </c>
      <c r="L894" s="42">
        <f>Pressure!Q894</f>
        <v>1.3716902113729139</v>
      </c>
      <c r="M894" s="10">
        <f t="shared" si="108"/>
        <v>7.3082840813407143E-2</v>
      </c>
    </row>
    <row r="895" spans="3:13">
      <c r="C895" s="4">
        <f>Pressure!AB895*1000000</f>
        <v>833295.61611623387</v>
      </c>
      <c r="D895" s="80">
        <f t="shared" si="113"/>
        <v>1.1621860174682886E-4</v>
      </c>
      <c r="E895" s="40">
        <f t="shared" si="114"/>
        <v>116.21860174682885</v>
      </c>
      <c r="G895" s="4">
        <f t="shared" si="112"/>
        <v>101000</v>
      </c>
      <c r="H895" s="42">
        <f t="shared" si="109"/>
        <v>2.1157007512475583</v>
      </c>
      <c r="I895" s="10">
        <f t="shared" si="110"/>
        <v>0.9210999126994619</v>
      </c>
      <c r="J895" s="4">
        <f t="shared" si="111"/>
        <v>89.203415680956439</v>
      </c>
      <c r="K895" s="4">
        <f t="shared" si="107"/>
        <v>20.053823047739858</v>
      </c>
      <c r="L895" s="42">
        <f>Pressure!Q895</f>
        <v>1.3724430654540003</v>
      </c>
      <c r="M895" s="10">
        <f t="shared" si="108"/>
        <v>6.909789979576228E-2</v>
      </c>
    </row>
    <row r="896" spans="3:13">
      <c r="C896" s="4">
        <f>Pressure!AB896*1000000</f>
        <v>795369.48494538723</v>
      </c>
      <c r="D896" s="80">
        <f t="shared" si="113"/>
        <v>1.1621860174682886E-4</v>
      </c>
      <c r="E896" s="40">
        <f t="shared" si="114"/>
        <v>116.21860174682885</v>
      </c>
      <c r="G896" s="4">
        <f t="shared" si="112"/>
        <v>101000</v>
      </c>
      <c r="H896" s="42">
        <f t="shared" si="109"/>
        <v>2.0505781567224295</v>
      </c>
      <c r="I896" s="10">
        <f t="shared" si="110"/>
        <v>0.91207226812428965</v>
      </c>
      <c r="J896" s="4">
        <f t="shared" si="111"/>
        <v>84.308977453202999</v>
      </c>
      <c r="K896" s="4">
        <f t="shared" si="107"/>
        <v>18.953504215908232</v>
      </c>
      <c r="L896" s="42">
        <f>Pressure!Q896</f>
        <v>1.3731959195350867</v>
      </c>
      <c r="M896" s="10">
        <f t="shared" si="108"/>
        <v>6.5314756645058578E-2</v>
      </c>
    </row>
    <row r="897" spans="3:13">
      <c r="C897" s="4">
        <f>Pressure!AB897*1000000</f>
        <v>759169.50161183754</v>
      </c>
      <c r="D897" s="80">
        <f t="shared" si="113"/>
        <v>1.1621860174682886E-4</v>
      </c>
      <c r="E897" s="40">
        <f t="shared" si="114"/>
        <v>116.21860174682885</v>
      </c>
      <c r="G897" s="4">
        <f t="shared" si="112"/>
        <v>101000</v>
      </c>
      <c r="H897" s="42">
        <f t="shared" si="109"/>
        <v>1.9879641048634484</v>
      </c>
      <c r="I897" s="10">
        <f t="shared" si="110"/>
        <v>0.90290412258523611</v>
      </c>
      <c r="J897" s="4">
        <f t="shared" si="111"/>
        <v>79.662885795770521</v>
      </c>
      <c r="K897" s="4">
        <f t="shared" si="107"/>
        <v>17.90901618537173</v>
      </c>
      <c r="L897" s="42">
        <f>Pressure!Q897</f>
        <v>1.3739487736161731</v>
      </c>
      <c r="M897" s="10">
        <f t="shared" si="108"/>
        <v>6.1723443215164167E-2</v>
      </c>
    </row>
    <row r="898" spans="3:13">
      <c r="C898" s="4">
        <f>Pressure!AB898*1000000</f>
        <v>724617.10322861967</v>
      </c>
      <c r="D898" s="80">
        <f t="shared" si="113"/>
        <v>1.1621860174682886E-4</v>
      </c>
      <c r="E898" s="40">
        <f t="shared" si="114"/>
        <v>116.21860174682885</v>
      </c>
      <c r="G898" s="4">
        <f t="shared" si="112"/>
        <v>101000</v>
      </c>
      <c r="H898" s="42">
        <f t="shared" si="109"/>
        <v>1.9277736799068512</v>
      </c>
      <c r="I898" s="10">
        <f t="shared" si="110"/>
        <v>0.8935908731268194</v>
      </c>
      <c r="J898" s="4">
        <f t="shared" si="111"/>
        <v>75.252849760935746</v>
      </c>
      <c r="K898" s="4">
        <f t="shared" si="107"/>
        <v>16.917595827736108</v>
      </c>
      <c r="L898" s="42">
        <f>Pressure!Q898</f>
        <v>1.3747016276972595</v>
      </c>
      <c r="M898" s="10">
        <f t="shared" si="108"/>
        <v>5.8314471869182746E-2</v>
      </c>
    </row>
    <row r="899" spans="3:13">
      <c r="C899" s="4">
        <f>Pressure!AB899*1000000</f>
        <v>691637.30257423315</v>
      </c>
      <c r="D899" s="80">
        <f t="shared" si="113"/>
        <v>1.1621860174682886E-4</v>
      </c>
      <c r="E899" s="40">
        <f t="shared" si="114"/>
        <v>116.21860174682885</v>
      </c>
      <c r="G899" s="4">
        <f t="shared" si="112"/>
        <v>101000</v>
      </c>
      <c r="H899" s="42">
        <f t="shared" si="109"/>
        <v>1.8699258867426298</v>
      </c>
      <c r="I899" s="10">
        <f t="shared" si="110"/>
        <v>0.88412765134693772</v>
      </c>
      <c r="J899" s="4">
        <f t="shared" si="111"/>
        <v>71.067171033739768</v>
      </c>
      <c r="K899" s="4">
        <f t="shared" si="107"/>
        <v>15.97661324439993</v>
      </c>
      <c r="L899" s="42">
        <f>Pressure!Q899</f>
        <v>1.3754544817783458</v>
      </c>
      <c r="M899" s="10">
        <f t="shared" si="108"/>
        <v>5.5078812399958078E-2</v>
      </c>
    </row>
    <row r="900" spans="3:13">
      <c r="C900" s="4">
        <f>Pressure!AB900*1000000</f>
        <v>660158.5253518864</v>
      </c>
      <c r="D900" s="80">
        <f t="shared" si="113"/>
        <v>1.1621860174682886E-4</v>
      </c>
      <c r="E900" s="40">
        <f t="shared" si="114"/>
        <v>116.21860174682885</v>
      </c>
      <c r="G900" s="4">
        <f t="shared" si="112"/>
        <v>101000</v>
      </c>
      <c r="H900" s="42">
        <f t="shared" si="109"/>
        <v>1.8143435744543048</v>
      </c>
      <c r="I900" s="10">
        <f t="shared" si="110"/>
        <v>0.87450930103285041</v>
      </c>
      <c r="J900" s="4">
        <f t="shared" si="111"/>
        <v>67.094715404175318</v>
      </c>
      <c r="K900" s="4">
        <f t="shared" si="107"/>
        <v>15.083565353215979</v>
      </c>
      <c r="L900" s="42">
        <f>Pressure!Q900</f>
        <v>1.3762073358594322</v>
      </c>
      <c r="M900" s="10">
        <f t="shared" si="108"/>
        <v>5.2007870027689009E-2</v>
      </c>
    </row>
    <row r="901" spans="3:13">
      <c r="C901" s="4">
        <f>Pressure!AB901*1000000</f>
        <v>630112.45485563157</v>
      </c>
      <c r="D901" s="80">
        <f t="shared" si="113"/>
        <v>1.1621860174682886E-4</v>
      </c>
      <c r="E901" s="40">
        <f t="shared" si="114"/>
        <v>116.21860174682885</v>
      </c>
      <c r="G901" s="4">
        <f t="shared" si="112"/>
        <v>101000</v>
      </c>
      <c r="H901" s="42">
        <f t="shared" si="109"/>
        <v>1.7609533729604054</v>
      </c>
      <c r="I901" s="10">
        <f t="shared" si="110"/>
        <v>0.86473035329927406</v>
      </c>
      <c r="J901" s="4">
        <f t="shared" si="111"/>
        <v>63.32488556579839</v>
      </c>
      <c r="K901" s="4">
        <f t="shared" si="107"/>
        <v>14.236069773346161</v>
      </c>
      <c r="L901" s="42">
        <f>Pressure!Q901</f>
        <v>1.3769601899405186</v>
      </c>
      <c r="M901" s="10">
        <f t="shared" si="108"/>
        <v>4.9093464421951276E-2</v>
      </c>
    </row>
    <row r="902" spans="3:13">
      <c r="C902" s="4">
        <f>Pressure!AB902*1000000</f>
        <v>601433.88370627211</v>
      </c>
      <c r="D902" s="80">
        <f t="shared" si="113"/>
        <v>1.1621860174682886E-4</v>
      </c>
      <c r="E902" s="40">
        <f t="shared" si="114"/>
        <v>116.21860174682885</v>
      </c>
      <c r="G902" s="4">
        <f t="shared" si="112"/>
        <v>101000</v>
      </c>
      <c r="H902" s="42">
        <f t="shared" si="109"/>
        <v>1.7096856439254571</v>
      </c>
      <c r="I902" s="10">
        <f t="shared" si="110"/>
        <v>0.85478499887799053</v>
      </c>
      <c r="J902" s="4">
        <f t="shared" si="111"/>
        <v>59.747595174916569</v>
      </c>
      <c r="K902" s="4">
        <f t="shared" si="107"/>
        <v>13.431858993506715</v>
      </c>
      <c r="L902" s="42">
        <f>Pressure!Q902</f>
        <v>1.377713044021605</v>
      </c>
      <c r="M902" s="10">
        <f t="shared" si="108"/>
        <v>4.6327809697536373E-2</v>
      </c>
    </row>
    <row r="903" spans="3:13">
      <c r="C903" s="4">
        <f>Pressure!AB903*1000000</f>
        <v>574060.57233527582</v>
      </c>
      <c r="D903" s="80">
        <f t="shared" si="113"/>
        <v>1.1621860174682886E-4</v>
      </c>
      <c r="E903" s="40">
        <f t="shared" si="114"/>
        <v>116.21860174682885</v>
      </c>
      <c r="G903" s="4">
        <f t="shared" si="112"/>
        <v>101000</v>
      </c>
      <c r="H903" s="42">
        <f t="shared" si="109"/>
        <v>1.6604744473936623</v>
      </c>
      <c r="I903" s="10">
        <f t="shared" si="110"/>
        <v>0.84466705714860857</v>
      </c>
      <c r="J903" s="4">
        <f t="shared" si="111"/>
        <v>56.35324410698113</v>
      </c>
      <c r="K903" s="4">
        <f t="shared" si="107"/>
        <v>12.668774809356847</v>
      </c>
      <c r="L903" s="42">
        <f>Pressure!Q903</f>
        <v>1.3784658981026914</v>
      </c>
      <c r="M903" s="10">
        <f t="shared" si="108"/>
        <v>4.3703495335465567E-2</v>
      </c>
    </row>
    <row r="904" spans="3:13">
      <c r="C904" s="4">
        <f>Pressure!AB904*1000000</f>
        <v>547933.11390957073</v>
      </c>
      <c r="D904" s="80">
        <f t="shared" si="113"/>
        <v>1.1621860174682886E-4</v>
      </c>
      <c r="E904" s="40">
        <f t="shared" si="114"/>
        <v>116.21860174682885</v>
      </c>
      <c r="G904" s="4">
        <f t="shared" si="112"/>
        <v>101000</v>
      </c>
      <c r="H904" s="42">
        <f t="shared" si="109"/>
        <v>1.6132575259489144</v>
      </c>
      <c r="I904" s="10">
        <f t="shared" si="110"/>
        <v>0.83436994142826337</v>
      </c>
      <c r="J904" s="4">
        <f t="shared" si="111"/>
        <v>53.132694849042963</v>
      </c>
      <c r="K904" s="4">
        <f t="shared" si="107"/>
        <v>11.944763016285906</v>
      </c>
      <c r="L904" s="42">
        <f>Pressure!Q904</f>
        <v>1.3792187521837778</v>
      </c>
      <c r="M904" s="10">
        <f t="shared" si="108"/>
        <v>4.1213467982308773E-2</v>
      </c>
    </row>
    <row r="905" spans="3:13">
      <c r="C905" s="4">
        <f>Pressure!AB905*1000000</f>
        <v>522994.80540407385</v>
      </c>
      <c r="D905" s="80">
        <f t="shared" si="113"/>
        <v>1.1621860174682886E-4</v>
      </c>
      <c r="E905" s="40">
        <f t="shared" si="114"/>
        <v>116.21860174682885</v>
      </c>
      <c r="G905" s="4">
        <f t="shared" si="112"/>
        <v>101000</v>
      </c>
      <c r="H905" s="42">
        <f t="shared" si="109"/>
        <v>1.5679763086378158</v>
      </c>
      <c r="I905" s="10">
        <f t="shared" si="110"/>
        <v>0.82388661995127044</v>
      </c>
      <c r="J905" s="4">
        <f t="shared" si="111"/>
        <v>50.077249969108124</v>
      </c>
      <c r="K905" s="4">
        <f t="shared" si="107"/>
        <v>11.257868344298396</v>
      </c>
      <c r="L905" s="42">
        <f>Pressure!Q905</f>
        <v>1.3799716062648641</v>
      </c>
      <c r="M905" s="10">
        <f t="shared" si="108"/>
        <v>3.8851014082522811E-2</v>
      </c>
    </row>
    <row r="906" spans="3:13">
      <c r="C906" s="4">
        <f>Pressure!AB906*1000000</f>
        <v>499191.52454214782</v>
      </c>
      <c r="D906" s="80">
        <f t="shared" si="113"/>
        <v>1.1621860174682886E-4</v>
      </c>
      <c r="E906" s="40">
        <f t="shared" si="114"/>
        <v>116.21860174682885</v>
      </c>
      <c r="G906" s="4">
        <f t="shared" si="112"/>
        <v>101000</v>
      </c>
      <c r="H906" s="42">
        <f t="shared" si="109"/>
        <v>1.524575937431133</v>
      </c>
      <c r="I906" s="10">
        <f t="shared" si="110"/>
        <v>0.81320957186441967</v>
      </c>
      <c r="J906" s="4">
        <f t="shared" si="111"/>
        <v>47.178630604920421</v>
      </c>
      <c r="K906" s="4">
        <f t="shared" si="107"/>
        <v>10.606229622076441</v>
      </c>
      <c r="L906" s="42">
        <f>Pressure!Q906</f>
        <v>1.3807244603459505</v>
      </c>
      <c r="M906" s="10">
        <f t="shared" si="108"/>
        <v>3.660974329990372E-2</v>
      </c>
    </row>
    <row r="907" spans="3:13">
      <c r="C907" s="4">
        <f>Pressure!AB907*1000000</f>
        <v>476471.61233692197</v>
      </c>
      <c r="D907" s="80">
        <f t="shared" si="113"/>
        <v>1.1621860174682886E-4</v>
      </c>
      <c r="E907" s="40">
        <f t="shared" si="114"/>
        <v>116.21860174682885</v>
      </c>
      <c r="G907" s="4">
        <f t="shared" si="112"/>
        <v>101000</v>
      </c>
      <c r="H907" s="42">
        <f t="shared" si="109"/>
        <v>1.4830053196738735</v>
      </c>
      <c r="I907" s="10">
        <f t="shared" si="110"/>
        <v>0.80233073743510941</v>
      </c>
      <c r="J907" s="4">
        <f t="shared" si="111"/>
        <v>44.428955916072432</v>
      </c>
      <c r="K907" s="4">
        <f t="shared" si="107"/>
        <v>9.9880751576081188</v>
      </c>
      <c r="L907" s="42">
        <f>Pressure!Q907</f>
        <v>1.3814773144270369</v>
      </c>
      <c r="M907" s="10">
        <f t="shared" si="108"/>
        <v>3.4483572685401788E-2</v>
      </c>
    </row>
    <row r="908" spans="3:13">
      <c r="C908" s="4">
        <f>Pressure!AB908*1000000</f>
        <v>454785.76097855554</v>
      </c>
      <c r="D908" s="80">
        <f t="shared" si="113"/>
        <v>1.1621860174682886E-4</v>
      </c>
      <c r="E908" s="40">
        <f t="shared" si="114"/>
        <v>116.21860174682885</v>
      </c>
      <c r="G908" s="4">
        <f t="shared" si="112"/>
        <v>101000</v>
      </c>
      <c r="H908" s="42">
        <f t="shared" si="109"/>
        <v>1.4432172108250383</v>
      </c>
      <c r="I908" s="10">
        <f t="shared" si="110"/>
        <v>0.79124146151186592</v>
      </c>
      <c r="J908" s="4">
        <f t="shared" si="111"/>
        <v>41.820723444349269</v>
      </c>
      <c r="K908" s="4">
        <f t="shared" si="107"/>
        <v>9.401718322995654</v>
      </c>
      <c r="L908" s="42">
        <f>Pressure!Q908</f>
        <v>1.3822301685081233</v>
      </c>
      <c r="M908" s="10">
        <f t="shared" si="108"/>
        <v>3.2466711549442813E-2</v>
      </c>
    </row>
    <row r="909" spans="3:13">
      <c r="C909" s="4">
        <f>Pressure!AB909*1000000</f>
        <v>434086.9068241372</v>
      </c>
      <c r="D909" s="80">
        <f t="shared" si="113"/>
        <v>1.1621860174682886E-4</v>
      </c>
      <c r="E909" s="40">
        <f t="shared" si="114"/>
        <v>116.21860174682885</v>
      </c>
      <c r="G909" s="4">
        <f t="shared" si="112"/>
        <v>101000</v>
      </c>
      <c r="H909" s="42">
        <f t="shared" si="109"/>
        <v>1.4051683328688107</v>
      </c>
      <c r="I909" s="10">
        <f t="shared" si="110"/>
        <v>0.77993242908234184</v>
      </c>
      <c r="J909" s="4">
        <f t="shared" si="111"/>
        <v>39.346790327787602</v>
      </c>
      <c r="K909" s="4">
        <f t="shared" si="107"/>
        <v>8.8455533311873573</v>
      </c>
      <c r="L909" s="42">
        <f>Pressure!Q909</f>
        <v>1.3829830225892097</v>
      </c>
      <c r="M909" s="10">
        <f t="shared" si="108"/>
        <v>3.0553646997494296E-2</v>
      </c>
    </row>
    <row r="910" spans="3:13">
      <c r="C910" s="4">
        <f>Pressure!AB910*1000000</f>
        <v>0</v>
      </c>
      <c r="D910" s="80">
        <f t="shared" si="113"/>
        <v>1.1621860174682886E-4</v>
      </c>
      <c r="E910" s="40">
        <f t="shared" si="114"/>
        <v>116.21860174682885</v>
      </c>
      <c r="G910" s="4">
        <f t="shared" si="112"/>
        <v>101000</v>
      </c>
      <c r="H910" s="42">
        <v>1</v>
      </c>
      <c r="I910" s="59">
        <f>I909</f>
        <v>0.77993242908234184</v>
      </c>
      <c r="J910" s="4">
        <f t="shared" si="111"/>
        <v>0</v>
      </c>
      <c r="K910" s="4">
        <f t="shared" si="107"/>
        <v>0</v>
      </c>
      <c r="L910" s="42">
        <f>Pressure!Q910</f>
        <v>1.3837358766702961</v>
      </c>
      <c r="M910" s="10">
        <f t="shared" si="108"/>
        <v>1.4811195837962594E-2</v>
      </c>
    </row>
    <row r="911" spans="3:13">
      <c r="L911" s="60">
        <f>SUM(M28:M910)</f>
        <v>852.56073484896137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50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12.164461335295105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25.804719299006202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32.605066534449627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32.766537649502801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25</v>
      </c>
      <c r="AA14" s="341">
        <f>-Z14</f>
        <v>-25</v>
      </c>
      <c r="AB14" s="332"/>
    </row>
    <row r="15" spans="2:28" ht="13">
      <c r="B15" s="320" t="s">
        <v>511</v>
      </c>
      <c r="C15" s="361">
        <f>(C11-C10)/2/TAN(alpha)</f>
        <v>32.086184158564251</v>
      </c>
      <c r="D15" s="8" t="s">
        <v>2</v>
      </c>
      <c r="E15" s="151" t="s">
        <v>513</v>
      </c>
      <c r="X15" s="333">
        <v>2</v>
      </c>
      <c r="Y15" s="340">
        <f>(C9-C10)/2/TAN(beta)</f>
        <v>32.766537649502801</v>
      </c>
      <c r="Z15" s="340">
        <f>C10/2</f>
        <v>6.0822306676475524</v>
      </c>
      <c r="AA15" s="341">
        <f>-Z15</f>
        <v>-6.0822306676475524</v>
      </c>
      <c r="AB15" s="332"/>
    </row>
    <row r="16" spans="2:28" ht="13">
      <c r="B16" s="320" t="s">
        <v>8</v>
      </c>
      <c r="C16" s="361">
        <f>C15+C14</f>
        <v>64.852721808067059</v>
      </c>
      <c r="D16" s="8" t="s">
        <v>2</v>
      </c>
      <c r="E16" s="151" t="s">
        <v>514</v>
      </c>
      <c r="X16" s="333">
        <v>3</v>
      </c>
      <c r="Y16" s="340">
        <f>((C11-C10)/2/TAN(alpha)+Y15)</f>
        <v>64.852721808067059</v>
      </c>
      <c r="Z16" s="340">
        <f>C11/2</f>
        <v>12.902359649503101</v>
      </c>
      <c r="AA16" s="341">
        <f>-Z16</f>
        <v>-12.902359649503101</v>
      </c>
      <c r="AB16" s="332"/>
    </row>
    <row r="17" spans="2:28">
      <c r="B17" s="2"/>
      <c r="X17" s="333">
        <v>4</v>
      </c>
      <c r="Y17" s="340">
        <f>((C12-C10)/2/TAN(alpha)+Y15)</f>
        <v>80.849280987454904</v>
      </c>
      <c r="Z17" s="340">
        <f>C12/2</f>
        <v>16.302533267224813</v>
      </c>
      <c r="AA17" s="341">
        <f>-Z17</f>
        <v>-16.302533267224813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0.65533075299005605</v>
      </c>
      <c r="Z21" s="340">
        <f t="shared" si="0"/>
        <v>0.12164461335295104</v>
      </c>
      <c r="AA21" s="341">
        <f t="shared" si="0"/>
        <v>-0.12164461335295104</v>
      </c>
      <c r="AB21" s="332"/>
    </row>
    <row r="22" spans="2:28">
      <c r="B22" s="2"/>
      <c r="X22" s="333">
        <v>3</v>
      </c>
      <c r="Y22" s="340">
        <f t="shared" si="0"/>
        <v>1.2970544361613412</v>
      </c>
      <c r="Z22" s="340">
        <f t="shared" si="0"/>
        <v>0.25804719299006201</v>
      </c>
      <c r="AA22" s="341">
        <f t="shared" si="0"/>
        <v>-0.25804719299006201</v>
      </c>
      <c r="AB22" s="332"/>
    </row>
    <row r="23" spans="2:28">
      <c r="B23" s="2"/>
      <c r="X23" s="333">
        <v>4</v>
      </c>
      <c r="Y23" s="340">
        <f t="shared" si="0"/>
        <v>1.6169856197490982</v>
      </c>
      <c r="Z23" s="340">
        <f t="shared" si="0"/>
        <v>0.32605066534449628</v>
      </c>
      <c r="AA23" s="341">
        <f t="shared" si="0"/>
        <v>-0.32605066534449628</v>
      </c>
      <c r="AB23" s="332"/>
    </row>
    <row r="24" spans="2:28">
      <c r="B24" s="2"/>
      <c r="X24" s="333"/>
      <c r="Y24" s="340">
        <f>Y22</f>
        <v>1.2970544361613412</v>
      </c>
      <c r="Z24" s="340">
        <f>Z22</f>
        <v>0.25804719299006201</v>
      </c>
      <c r="AA24" s="336"/>
      <c r="AB24" s="332"/>
    </row>
    <row r="25" spans="2:28">
      <c r="B25" s="2"/>
      <c r="X25" s="333"/>
      <c r="Y25" s="340">
        <f>Y22</f>
        <v>1.2970544361613412</v>
      </c>
      <c r="Z25" s="340">
        <f>-Z22</f>
        <v>-0.25804719299006201</v>
      </c>
      <c r="AA25" s="336"/>
      <c r="AB25" s="332"/>
    </row>
    <row r="26" spans="2:28">
      <c r="X26" s="333"/>
      <c r="Y26" s="340">
        <f>Y23</f>
        <v>1.6169856197490982</v>
      </c>
      <c r="Z26" s="340">
        <f>Z23</f>
        <v>0.32605066534449628</v>
      </c>
      <c r="AA26" s="336"/>
      <c r="AB26" s="332"/>
    </row>
    <row r="27" spans="2:28">
      <c r="X27" s="333"/>
      <c r="Y27" s="340">
        <f>Y23</f>
        <v>1.6169856197490982</v>
      </c>
      <c r="Z27" s="340">
        <f>-Z23</f>
        <v>-0.32605066534449628</v>
      </c>
      <c r="AA27" s="336"/>
      <c r="AB27" s="332"/>
    </row>
    <row r="28" spans="2:28">
      <c r="X28" s="333"/>
      <c r="Y28" s="340">
        <f>Y24</f>
        <v>1.2970544361613412</v>
      </c>
      <c r="Z28" s="332">
        <v>1</v>
      </c>
      <c r="AA28" s="336"/>
      <c r="AB28" s="332"/>
    </row>
    <row r="29" spans="2:28">
      <c r="X29" s="342"/>
      <c r="Y29" s="343">
        <f>Y25</f>
        <v>1.2970544361613412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9" t="s">
        <v>1092</v>
      </c>
    </row>
    <row r="3" spans="2:15">
      <c r="B3" s="788" t="s">
        <v>1089</v>
      </c>
      <c r="C3" s="10">
        <f>dc</f>
        <v>50</v>
      </c>
      <c r="D3" s="788" t="s">
        <v>2</v>
      </c>
    </row>
    <row r="4" spans="2:15">
      <c r="B4" s="788" t="s">
        <v>1090</v>
      </c>
      <c r="C4" s="10">
        <f>dto</f>
        <v>12.164461335295105</v>
      </c>
      <c r="D4" s="788" t="s">
        <v>2</v>
      </c>
    </row>
    <row r="5" spans="2:15">
      <c r="B5" s="788" t="s">
        <v>1091</v>
      </c>
      <c r="C5" s="10">
        <f>'Nozzle Design'!C11</f>
        <v>25.804719299006202</v>
      </c>
      <c r="D5" s="788" t="s">
        <v>2</v>
      </c>
    </row>
    <row r="6" spans="2:15">
      <c r="B6" s="788" t="s">
        <v>1093</v>
      </c>
      <c r="C6" s="4">
        <f>etac*tothe</f>
        <v>1582.4</v>
      </c>
      <c r="D6" s="788" t="s">
        <v>73</v>
      </c>
    </row>
    <row r="7" spans="2:15">
      <c r="B7" s="788" t="s">
        <v>1093</v>
      </c>
      <c r="C7">
        <f>CONVERT(C6,"K","C")</f>
        <v>1309.25</v>
      </c>
      <c r="D7" s="788" t="s">
        <v>66</v>
      </c>
    </row>
    <row r="8" spans="2:15">
      <c r="B8" s="788" t="s">
        <v>1094</v>
      </c>
      <c r="C8" s="10">
        <f>pmax</f>
        <v>4.8806945975102991</v>
      </c>
      <c r="D8" s="788" t="s">
        <v>87</v>
      </c>
    </row>
    <row r="9" spans="2:15">
      <c r="B9" s="788" t="s">
        <v>1095</v>
      </c>
    </row>
    <row r="10" spans="2:15">
      <c r="B10" s="788" t="s">
        <v>1096</v>
      </c>
      <c r="E10" s="10">
        <f>C5/2</f>
        <v>12.902359649503101</v>
      </c>
    </row>
    <row r="11" spans="2:15">
      <c r="B11" s="788" t="s">
        <v>1097</v>
      </c>
    </row>
    <row r="12" spans="2:15">
      <c r="B12" s="788" t="s">
        <v>1102</v>
      </c>
      <c r="C12">
        <f>k2ph</f>
        <v>1.133</v>
      </c>
    </row>
    <row r="13" spans="2:15">
      <c r="B13" s="788" t="s">
        <v>1103</v>
      </c>
      <c r="C13" s="10">
        <f>mef</f>
        <v>2.5992897854448858</v>
      </c>
      <c r="D13" s="788" t="s">
        <v>64</v>
      </c>
    </row>
    <row r="14" spans="2:15">
      <c r="B14" s="788" t="s">
        <v>1105</v>
      </c>
      <c r="C14" s="10">
        <f>(C4-C3)/1</f>
        <v>-37.835538664704899</v>
      </c>
      <c r="D14" s="788"/>
      <c r="O14">
        <v>2</v>
      </c>
    </row>
    <row r="15" spans="2:15">
      <c r="B15" s="788" t="s">
        <v>1106</v>
      </c>
      <c r="C15" s="42">
        <f>(C5-C4)/(C13-1)</f>
        <v>8.5289470912969598</v>
      </c>
      <c r="D15" s="788" t="s">
        <v>441</v>
      </c>
      <c r="E15">
        <f>C4-C15*1</f>
        <v>3.6355142439981449</v>
      </c>
    </row>
    <row r="16" spans="2:15">
      <c r="B16"/>
    </row>
    <row r="17" spans="2:19">
      <c r="B17" s="788" t="s">
        <v>1099</v>
      </c>
      <c r="C17" s="789">
        <v>0.05</v>
      </c>
      <c r="O17" s="788" t="s">
        <v>1120</v>
      </c>
      <c r="P17">
        <f>P18+I31</f>
        <v>1436.6299999999999</v>
      </c>
    </row>
    <row r="18" spans="2:19">
      <c r="B18" s="788" t="s">
        <v>1098</v>
      </c>
      <c r="C18" s="788" t="s">
        <v>1100</v>
      </c>
      <c r="D18" s="788" t="s">
        <v>1101</v>
      </c>
      <c r="E18" s="788" t="s">
        <v>1104</v>
      </c>
      <c r="O18" s="788" t="s">
        <v>1116</v>
      </c>
      <c r="P18">
        <f>P20-91.45</f>
        <v>1324.05</v>
      </c>
      <c r="Q18" s="788" t="s">
        <v>1041</v>
      </c>
    </row>
    <row r="19" spans="2:19">
      <c r="B19" s="40">
        <v>0</v>
      </c>
      <c r="C19" s="790">
        <f>C7</f>
        <v>1309.25</v>
      </c>
      <c r="D19" s="40">
        <f>C8</f>
        <v>4.8806945975102991</v>
      </c>
      <c r="E19" s="40">
        <f>C3/2</f>
        <v>25</v>
      </c>
      <c r="O19" s="788" t="s">
        <v>1114</v>
      </c>
      <c r="P19">
        <v>1154.45</v>
      </c>
      <c r="Q19" s="788" t="s">
        <v>1041</v>
      </c>
    </row>
    <row r="20" spans="2:19">
      <c r="B20" s="40">
        <f>C17</f>
        <v>0.05</v>
      </c>
      <c r="C20" s="790">
        <f>$C$7/(1+(($C$12-1)/2)*B20^2)</f>
        <v>1309.0323733679277</v>
      </c>
      <c r="D20" s="790">
        <f>$C$8/(1+(($C$12-1)/2)*B20^2)^($C$12/($C$12-1))</f>
        <v>4.8737877799444282</v>
      </c>
      <c r="E20" s="40">
        <f>IF(B20&gt;1,(B20*$C$15+$C$4)/2,(B20*$C$14+$C$3)/2)</f>
        <v>24.054111533382379</v>
      </c>
      <c r="O20" s="788" t="s">
        <v>1115</v>
      </c>
      <c r="P20">
        <v>1415.5</v>
      </c>
      <c r="Q20" s="788" t="s">
        <v>1041</v>
      </c>
      <c r="S20" s="415"/>
    </row>
    <row r="21" spans="2:19">
      <c r="B21" s="40">
        <f t="shared" ref="B21:B45" si="0">B20+$B$20</f>
        <v>0.1</v>
      </c>
      <c r="C21" s="790">
        <f t="shared" ref="C21:C72" si="1">$C$7/(1+(($C$12-1)/2)*B21^2)</f>
        <v>1308.3799273483135</v>
      </c>
      <c r="D21" s="790">
        <f t="shared" ref="D21:D71" si="2">$C$8/(1+(($C$12-1)/2)*B21^2)^($C$12/($C$12-1))</f>
        <v>4.8531327684744294</v>
      </c>
      <c r="E21" s="40">
        <f t="shared" ref="E21:E39" si="3">IF(B21&gt;1,(B21*$C$15+$C$4)/2,(B21*$C$14+$C$3)/2)</f>
        <v>23.108223066764754</v>
      </c>
      <c r="N21" s="788"/>
    </row>
    <row r="22" spans="2:19">
      <c r="B22" s="40">
        <f t="shared" si="0"/>
        <v>0.15000000000000002</v>
      </c>
      <c r="C22" s="790">
        <f t="shared" si="1"/>
        <v>1307.2939614102399</v>
      </c>
      <c r="D22" s="790">
        <f t="shared" si="2"/>
        <v>4.8189247467004686</v>
      </c>
      <c r="E22" s="40">
        <f t="shared" si="3"/>
        <v>22.162334600147133</v>
      </c>
      <c r="F22" s="788"/>
    </row>
    <row r="23" spans="2:19">
      <c r="B23" s="40">
        <f t="shared" si="0"/>
        <v>0.2</v>
      </c>
      <c r="C23" s="790">
        <f t="shared" si="1"/>
        <v>1305.7766341531524</v>
      </c>
      <c r="D23" s="790">
        <f t="shared" si="2"/>
        <v>4.7714852507368368</v>
      </c>
      <c r="E23" s="40">
        <f t="shared" si="3"/>
        <v>21.216446133529509</v>
      </c>
      <c r="G23" s="788" t="s">
        <v>1109</v>
      </c>
      <c r="H23">
        <v>7.66</v>
      </c>
    </row>
    <row r="24" spans="2:19">
      <c r="B24" s="40">
        <f t="shared" si="0"/>
        <v>0.25</v>
      </c>
      <c r="C24" s="790">
        <f t="shared" si="1"/>
        <v>1303.8309526032426</v>
      </c>
      <c r="D24" s="790">
        <f t="shared" si="2"/>
        <v>4.711256619617636</v>
      </c>
      <c r="E24" s="40">
        <f t="shared" si="3"/>
        <v>20.270557666911888</v>
      </c>
      <c r="G24" s="788" t="s">
        <v>1107</v>
      </c>
      <c r="H24" s="788" t="s">
        <v>1110</v>
      </c>
      <c r="I24" s="788" t="s">
        <v>1119</v>
      </c>
      <c r="J24" s="788" t="s">
        <v>1124</v>
      </c>
      <c r="K24" s="788" t="s">
        <v>1117</v>
      </c>
      <c r="L24" s="788" t="s">
        <v>1108</v>
      </c>
      <c r="M24" s="788" t="s">
        <v>1118</v>
      </c>
      <c r="N24" s="788" t="s">
        <v>1111</v>
      </c>
    </row>
    <row r="25" spans="2:19">
      <c r="B25" s="40">
        <f t="shared" si="0"/>
        <v>0.3</v>
      </c>
      <c r="C25" s="790">
        <f t="shared" si="1"/>
        <v>1301.4607573671576</v>
      </c>
      <c r="D25" s="790">
        <f t="shared" si="2"/>
        <v>4.6387944323237233</v>
      </c>
      <c r="E25" s="40">
        <f t="shared" si="3"/>
        <v>19.324669200294267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0">
        <f t="shared" si="1"/>
        <v>1298.6707037793376</v>
      </c>
      <c r="D26" s="790">
        <f t="shared" si="2"/>
        <v>4.5547581287319101</v>
      </c>
      <c r="E26" s="40">
        <f t="shared" si="3"/>
        <v>18.378780733676642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0">
        <f t="shared" si="1"/>
        <v>1295.466239214755</v>
      </c>
      <c r="D27" s="790">
        <f t="shared" si="2"/>
        <v>4.4599000555756554</v>
      </c>
      <c r="E27" s="40">
        <f t="shared" si="3"/>
        <v>17.432892267059021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0">
        <f t="shared" si="1"/>
        <v>1291.8535767717967</v>
      </c>
      <c r="D28" s="790">
        <f t="shared" si="2"/>
        <v>4.3550532136981657</v>
      </c>
      <c r="E28" s="40">
        <f t="shared" si="3"/>
        <v>16.4870038004414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0">
        <f t="shared" si="1"/>
        <v>1287.8396655600641</v>
      </c>
      <c r="D29" s="790">
        <f t="shared" si="2"/>
        <v>4.2411180084348645</v>
      </c>
      <c r="E29" s="40">
        <f t="shared" si="3"/>
        <v>15.541115333823777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0">
        <f t="shared" si="1"/>
        <v>1283.4321578545582</v>
      </c>
      <c r="D30" s="790">
        <f t="shared" si="2"/>
        <v>4.1190483202803509</v>
      </c>
      <c r="E30" s="40">
        <f t="shared" si="3"/>
        <v>14.595226867206154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0">
        <f t="shared" si="1"/>
        <v>1278.6393734007852</v>
      </c>
      <c r="D31" s="790">
        <f t="shared" si="2"/>
        <v>3.989837217926365</v>
      </c>
      <c r="E31" s="40">
        <f t="shared" si="3"/>
        <v>13.649338400588531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0">
        <f t="shared" si="1"/>
        <v>1273.4702611744767</v>
      </c>
      <c r="D32" s="790">
        <f t="shared" si="2"/>
        <v>3.8545026305884362</v>
      </c>
      <c r="E32" s="40">
        <f t="shared" si="3"/>
        <v>12.703449933970907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0">
        <f t="shared" si="1"/>
        <v>1267.9343589147625</v>
      </c>
      <c r="D33" s="790">
        <f t="shared" si="2"/>
        <v>3.7140732819619537</v>
      </c>
      <c r="E33" s="40">
        <f t="shared" si="3"/>
        <v>11.757561467353284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0">
        <f t="shared" si="1"/>
        <v>1262.0417507606107</v>
      </c>
      <c r="D34" s="790">
        <f t="shared" si="2"/>
        <v>3.5695751652010821</v>
      </c>
      <c r="E34" s="40">
        <f t="shared" si="3"/>
        <v>10.811673000735661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0">
        <f t="shared" si="1"/>
        <v>1255.8030233271948</v>
      </c>
      <c r="D35" s="790">
        <f t="shared" si="2"/>
        <v>3.4220188083138594</v>
      </c>
      <c r="E35" s="40">
        <f t="shared" si="3"/>
        <v>9.8657845341180384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0">
        <f t="shared" si="1"/>
        <v>1249.2292205615925</v>
      </c>
      <c r="D36" s="790">
        <f t="shared" si="2"/>
        <v>3.2723875438299768</v>
      </c>
      <c r="E36" s="40">
        <f t="shared" si="3"/>
        <v>8.9198960675004137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0">
        <f t="shared" si="1"/>
        <v>1242.3317977160261</v>
      </c>
      <c r="D37" s="790">
        <f t="shared" si="2"/>
        <v>3.1216269571534747</v>
      </c>
      <c r="E37" s="40">
        <f t="shared" si="3"/>
        <v>7.9740076008827891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0">
        <f t="shared" si="1"/>
        <v>1235.1225747718488</v>
      </c>
      <c r="D38" s="790">
        <f t="shared" si="2"/>
        <v>2.9706356463222123</v>
      </c>
      <c r="E38" s="40">
        <f t="shared" si="3"/>
        <v>7.0281191342651681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0">
        <f t="shared" si="1"/>
        <v>1227.613689639006</v>
      </c>
      <c r="D39" s="790">
        <f t="shared" si="2"/>
        <v>2.8202573835736731</v>
      </c>
      <c r="E39" s="40">
        <f t="shared" si="3"/>
        <v>6.0822306676475471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0">
        <f t="shared" si="1"/>
        <v>1219.8175514439477</v>
      </c>
      <c r="D40" s="790">
        <f t="shared" si="2"/>
        <v>2.6712747276597715</v>
      </c>
      <c r="E40" s="40">
        <f>IF(B40&gt;1,(B40*$C$15+$E$15)/2,(B40*$C$14+$C$3)/2)</f>
        <v>6.2954543449299774</v>
      </c>
      <c r="F40">
        <f>(B40*$C$15+$E$15)</f>
        <v>12.590908689859955</v>
      </c>
    </row>
    <row r="41" spans="2:14">
      <c r="B41" s="40">
        <f t="shared" si="0"/>
        <v>1.1000000000000003</v>
      </c>
      <c r="C41" s="790">
        <f t="shared" si="1"/>
        <v>1211.7467942043472</v>
      </c>
      <c r="D41" s="790">
        <f t="shared" si="2"/>
        <v>2.5244040965892687</v>
      </c>
      <c r="E41" s="40">
        <f t="shared" ref="E41:E72" si="8">IF(B41&gt;1,(B41*$C$15+$E$15)/2,(B41*$C$14+$C$3)/2)</f>
        <v>6.5086780222124014</v>
      </c>
      <c r="F41">
        <f t="shared" ref="F41:F72" si="9">(B41*$C$15+$E$15)</f>
        <v>13.017356044424803</v>
      </c>
    </row>
    <row r="42" spans="2:14">
      <c r="B42" s="40">
        <f t="shared" si="0"/>
        <v>1.1500000000000004</v>
      </c>
      <c r="C42" s="790">
        <f t="shared" si="1"/>
        <v>1203.4142311718065</v>
      </c>
      <c r="D42" s="790">
        <f t="shared" si="2"/>
        <v>2.3802922745172403</v>
      </c>
      <c r="E42" s="40">
        <f t="shared" si="8"/>
        <v>6.7219016994948255</v>
      </c>
      <c r="F42">
        <f t="shared" si="9"/>
        <v>13.443803398989651</v>
      </c>
    </row>
    <row r="43" spans="2:14">
      <c r="B43" s="40">
        <f t="shared" si="0"/>
        <v>1.2000000000000004</v>
      </c>
      <c r="C43" s="790">
        <f t="shared" si="1"/>
        <v>1194.8328101044024</v>
      </c>
      <c r="D43" s="790">
        <f t="shared" si="2"/>
        <v>2.2395142947199771</v>
      </c>
      <c r="E43" s="40">
        <f t="shared" si="8"/>
        <v>6.9351253767772505</v>
      </c>
      <c r="F43">
        <f t="shared" si="9"/>
        <v>13.870250753554501</v>
      </c>
    </row>
    <row r="44" spans="2:14">
      <c r="B44" s="40">
        <f t="shared" si="0"/>
        <v>1.2500000000000004</v>
      </c>
      <c r="C44" s="790">
        <f t="shared" si="1"/>
        <v>1186.0155697098371</v>
      </c>
      <c r="D44" s="790">
        <f t="shared" si="2"/>
        <v>2.1025726136106933</v>
      </c>
      <c r="E44" s="40">
        <f t="shared" si="8"/>
        <v>7.1483490540596746</v>
      </c>
      <c r="F44">
        <f t="shared" si="9"/>
        <v>14.296698108119349</v>
      </c>
    </row>
    <row r="45" spans="2:14">
      <c r="B45" s="40">
        <f t="shared" si="0"/>
        <v>1.3000000000000005</v>
      </c>
      <c r="C45" s="790">
        <f t="shared" si="1"/>
        <v>1176.9755974774919</v>
      </c>
      <c r="D45" s="790">
        <f t="shared" si="2"/>
        <v>1.9698974689368658</v>
      </c>
      <c r="E45" s="40">
        <f t="shared" si="8"/>
        <v>7.3615727313420987</v>
      </c>
      <c r="F45">
        <f t="shared" si="9"/>
        <v>14.723145462684197</v>
      </c>
    </row>
    <row r="46" spans="2:14">
      <c r="B46" s="40">
        <f t="shared" ref="B46:B71" si="10">B45+$B$20</f>
        <v>1.3500000000000005</v>
      </c>
      <c r="C46" s="790">
        <f t="shared" si="1"/>
        <v>1167.7259890942373</v>
      </c>
      <c r="D46" s="790">
        <f t="shared" si="2"/>
        <v>1.8418482987870881</v>
      </c>
      <c r="E46" s="40">
        <f t="shared" si="8"/>
        <v>7.5747964086245227</v>
      </c>
      <c r="F46">
        <f t="shared" si="9"/>
        <v>15.149592817249045</v>
      </c>
    </row>
    <row r="47" spans="2:14">
      <c r="B47" s="40">
        <f t="shared" si="10"/>
        <v>1.4000000000000006</v>
      </c>
      <c r="C47" s="790">
        <f t="shared" si="1"/>
        <v>1158.279809614806</v>
      </c>
      <c r="D47" s="790">
        <f t="shared" si="2"/>
        <v>1.7187160867447067</v>
      </c>
      <c r="E47" s="40">
        <f t="shared" si="8"/>
        <v>7.7880200859069468</v>
      </c>
      <c r="F47">
        <f t="shared" si="9"/>
        <v>15.576040171813894</v>
      </c>
    </row>
    <row r="48" spans="2:14">
      <c r="B48" s="40">
        <f t="shared" si="10"/>
        <v>1.4500000000000006</v>
      </c>
      <c r="C48" s="790">
        <f t="shared" si="1"/>
        <v>1148.6500565332349</v>
      </c>
      <c r="D48" s="790">
        <f t="shared" si="2"/>
        <v>1.6007264921946265</v>
      </c>
      <c r="E48" s="40">
        <f t="shared" si="8"/>
        <v>8.0012437631893718</v>
      </c>
      <c r="F48">
        <f t="shared" si="9"/>
        <v>16.002487526378744</v>
      </c>
    </row>
    <row r="49" spans="2:6">
      <c r="B49" s="40">
        <f t="shared" si="10"/>
        <v>1.5000000000000007</v>
      </c>
      <c r="C49" s="790">
        <f t="shared" si="1"/>
        <v>1138.8496248776773</v>
      </c>
      <c r="D49" s="790">
        <f t="shared" si="2"/>
        <v>1.4880436230085925</v>
      </c>
      <c r="E49" s="40">
        <f t="shared" si="8"/>
        <v>8.214467440471795</v>
      </c>
      <c r="F49">
        <f t="shared" si="9"/>
        <v>16.42893488094359</v>
      </c>
    </row>
    <row r="50" spans="2:6">
      <c r="B50" s="40">
        <f t="shared" si="10"/>
        <v>1.5500000000000007</v>
      </c>
      <c r="C50" s="790">
        <f t="shared" si="1"/>
        <v>1128.8912744270665</v>
      </c>
      <c r="D50" s="790">
        <f t="shared" si="2"/>
        <v>1.3807743100824053</v>
      </c>
      <c r="E50" s="40">
        <f t="shared" si="8"/>
        <v>8.4276911177542182</v>
      </c>
      <c r="F50">
        <f t="shared" si="9"/>
        <v>16.855382235508436</v>
      </c>
    </row>
    <row r="51" spans="2:6">
      <c r="B51" s="40">
        <f t="shared" si="10"/>
        <v>1.6000000000000008</v>
      </c>
      <c r="C51" s="790">
        <f t="shared" si="1"/>
        <v>1118.7875991249657</v>
      </c>
      <c r="D51" s="790">
        <f t="shared" si="2"/>
        <v>1.2789727488812315</v>
      </c>
      <c r="E51" s="40">
        <f t="shared" si="8"/>
        <v>8.6409147950366432</v>
      </c>
      <c r="F51">
        <f t="shared" si="9"/>
        <v>17.281829590073286</v>
      </c>
    </row>
    <row r="52" spans="2:6">
      <c r="B52" s="40">
        <f t="shared" si="10"/>
        <v>1.6500000000000008</v>
      </c>
      <c r="C52" s="790">
        <f t="shared" si="1"/>
        <v>1108.5509987436985</v>
      </c>
      <c r="D52" s="790">
        <f t="shared" si="2"/>
        <v>1.1826453816326448</v>
      </c>
      <c r="E52" s="40">
        <f t="shared" si="8"/>
        <v>8.8541384723190681</v>
      </c>
      <c r="F52">
        <f t="shared" si="9"/>
        <v>17.708276944638136</v>
      </c>
    </row>
    <row r="53" spans="2:6">
      <c r="B53" s="40">
        <f t="shared" si="10"/>
        <v>1.7000000000000008</v>
      </c>
      <c r="C53" s="790">
        <f t="shared" si="1"/>
        <v>1098.1936528307265</v>
      </c>
      <c r="D53" s="790">
        <f t="shared" si="2"/>
        <v>1.0917559044496332</v>
      </c>
      <c r="E53" s="40">
        <f t="shared" si="8"/>
        <v>9.0673621496014931</v>
      </c>
      <c r="F53">
        <f t="shared" si="9"/>
        <v>18.134724299202986</v>
      </c>
    </row>
    <row r="54" spans="2:6">
      <c r="B54" s="40">
        <f t="shared" si="10"/>
        <v>1.7500000000000009</v>
      </c>
      <c r="C54" s="790">
        <f t="shared" si="1"/>
        <v>1087.7274969493988</v>
      </c>
      <c r="D54" s="790">
        <f t="shared" si="2"/>
        <v>1.0062302958443627</v>
      </c>
      <c r="E54" s="40">
        <f t="shared" si="8"/>
        <v>9.2805858268839163</v>
      </c>
      <c r="F54">
        <f t="shared" si="9"/>
        <v>18.561171653767833</v>
      </c>
    </row>
    <row r="55" spans="2:6">
      <c r="B55" s="40">
        <f t="shared" si="10"/>
        <v>1.8000000000000009</v>
      </c>
      <c r="C55" s="790">
        <f t="shared" si="1"/>
        <v>1077.164201207773</v>
      </c>
      <c r="D55" s="790">
        <f t="shared" si="2"/>
        <v>0.92596177622515352</v>
      </c>
      <c r="E55" s="40">
        <f t="shared" si="8"/>
        <v>9.4938095041663395</v>
      </c>
      <c r="F55">
        <f t="shared" si="9"/>
        <v>18.987619008332679</v>
      </c>
    </row>
    <row r="56" spans="2:6">
      <c r="B56" s="40">
        <f t="shared" si="10"/>
        <v>1.850000000000001</v>
      </c>
      <c r="C56" s="790">
        <f t="shared" si="1"/>
        <v>1066.5151510523103</v>
      </c>
      <c r="D56" s="790">
        <f t="shared" si="2"/>
        <v>0.850815621527794</v>
      </c>
      <c r="E56" s="40">
        <f t="shared" si="8"/>
        <v>9.7070331814487645</v>
      </c>
      <c r="F56">
        <f t="shared" si="9"/>
        <v>19.414066362897529</v>
      </c>
    </row>
    <row r="57" spans="2:6">
      <c r="B57" s="40">
        <f t="shared" si="10"/>
        <v>1.900000000000001</v>
      </c>
      <c r="C57" s="790">
        <f t="shared" si="1"/>
        <v>1055.7914302879283</v>
      </c>
      <c r="D57" s="790">
        <f t="shared" si="2"/>
        <v>0.78063376765910153</v>
      </c>
      <c r="E57" s="40">
        <f t="shared" si="8"/>
        <v>9.9202568587311895</v>
      </c>
      <c r="F57">
        <f t="shared" si="9"/>
        <v>19.840513717462379</v>
      </c>
    </row>
    <row r="58" spans="2:6">
      <c r="B58" s="40">
        <f t="shared" si="10"/>
        <v>1.9500000000000011</v>
      </c>
      <c r="C58" s="790">
        <f t="shared" si="1"/>
        <v>1045.0038062722176</v>
      </c>
      <c r="D58" s="790">
        <f t="shared" si="2"/>
        <v>0.71523915554094286</v>
      </c>
      <c r="E58" s="40">
        <f t="shared" si="8"/>
        <v>10.133480536013613</v>
      </c>
      <c r="F58">
        <f t="shared" si="9"/>
        <v>20.266961072027225</v>
      </c>
    </row>
    <row r="59" spans="2:6">
      <c r="B59" s="40">
        <f t="shared" si="10"/>
        <v>2.0000000000000009</v>
      </c>
      <c r="C59" s="790">
        <f t="shared" si="1"/>
        <v>1034.162717219589</v>
      </c>
      <c r="D59" s="790">
        <f t="shared" si="2"/>
        <v>0.65443977892790939</v>
      </c>
      <c r="E59" s="40">
        <f t="shared" si="8"/>
        <v>10.346704213296036</v>
      </c>
      <c r="F59">
        <f t="shared" si="9"/>
        <v>20.693408426592072</v>
      </c>
    </row>
    <row r="60" spans="2:6">
      <c r="B60" s="40">
        <f t="shared" si="10"/>
        <v>2.0500000000000007</v>
      </c>
      <c r="C60" s="790">
        <f t="shared" si="1"/>
        <v>1023.2782615407009</v>
      </c>
      <c r="D60" s="790">
        <f t="shared" si="2"/>
        <v>0.59803240859711604</v>
      </c>
      <c r="E60" s="40">
        <f t="shared" si="8"/>
        <v>10.559927890578459</v>
      </c>
      <c r="F60">
        <f t="shared" si="9"/>
        <v>21.119855781156918</v>
      </c>
    </row>
    <row r="61" spans="2:6">
      <c r="B61" s="40">
        <f t="shared" si="10"/>
        <v>2.1000000000000005</v>
      </c>
      <c r="C61" s="790">
        <f t="shared" si="1"/>
        <v>1012.3601891337041</v>
      </c>
      <c r="D61" s="790">
        <f t="shared" si="2"/>
        <v>0.54580597680996301</v>
      </c>
      <c r="E61" s="40">
        <f t="shared" si="8"/>
        <v>10.773151567860882</v>
      </c>
      <c r="F61">
        <f t="shared" si="9"/>
        <v>21.546303135721764</v>
      </c>
    </row>
    <row r="62" spans="2:6">
      <c r="B62" s="40">
        <f t="shared" si="10"/>
        <v>2.1500000000000004</v>
      </c>
      <c r="C62" s="790">
        <f t="shared" si="1"/>
        <v>1001.4178945365645</v>
      </c>
      <c r="D62" s="790">
        <f t="shared" si="2"/>
        <v>0.49754461502250874</v>
      </c>
      <c r="E62" s="40">
        <f t="shared" si="8"/>
        <v>10.986375245143305</v>
      </c>
      <c r="F62">
        <f t="shared" si="9"/>
        <v>21.972750490286611</v>
      </c>
    </row>
    <row r="63" spans="2:6">
      <c r="B63" s="40">
        <f t="shared" si="10"/>
        <v>2.2000000000000002</v>
      </c>
      <c r="C63" s="790">
        <f t="shared" si="1"/>
        <v>990.46041184391686</v>
      </c>
      <c r="D63" s="790">
        <f t="shared" si="2"/>
        <v>0.45303034562879152</v>
      </c>
      <c r="E63" s="40">
        <f t="shared" si="8"/>
        <v>11.199598922425729</v>
      </c>
      <c r="F63">
        <f t="shared" si="9"/>
        <v>22.399197844851457</v>
      </c>
    </row>
    <row r="64" spans="2:6">
      <c r="B64" s="40">
        <f t="shared" si="10"/>
        <v>2.25</v>
      </c>
      <c r="C64" s="790">
        <f t="shared" si="1"/>
        <v>979.49641128749454</v>
      </c>
      <c r="D64" s="790">
        <f t="shared" si="2"/>
        <v>0.41204543506240104</v>
      </c>
      <c r="E64" s="40">
        <f t="shared" si="8"/>
        <v>11.412822599708152</v>
      </c>
      <c r="F64">
        <f t="shared" si="9"/>
        <v>22.825645199416304</v>
      </c>
    </row>
    <row r="65" spans="2:6">
      <c r="B65" s="40">
        <f t="shared" si="10"/>
        <v>2.2999999999999998</v>
      </c>
      <c r="C65" s="790">
        <f t="shared" si="1"/>
        <v>968.53419737606202</v>
      </c>
      <c r="D65" s="790">
        <f t="shared" si="2"/>
        <v>0.37437442089707479</v>
      </c>
      <c r="E65" s="40">
        <f t="shared" si="8"/>
        <v>11.626046276990575</v>
      </c>
      <c r="F65">
        <f t="shared" si="9"/>
        <v>23.25209255398115</v>
      </c>
    </row>
    <row r="66" spans="2:6">
      <c r="B66" s="40">
        <f t="shared" si="10"/>
        <v>2.3499999999999996</v>
      </c>
      <c r="C66" s="790">
        <f t="shared" si="1"/>
        <v>957.58170848886948</v>
      </c>
      <c r="D66" s="790">
        <f t="shared" si="2"/>
        <v>0.33980582974781853</v>
      </c>
      <c r="E66" s="40">
        <f t="shared" si="8"/>
        <v>11.839269954272998</v>
      </c>
      <c r="F66">
        <f t="shared" si="9"/>
        <v>23.678539908545996</v>
      </c>
    </row>
    <row r="67" spans="2:6">
      <c r="B67" s="40">
        <f t="shared" si="10"/>
        <v>2.3999999999999995</v>
      </c>
      <c r="C67" s="790">
        <f t="shared" si="1"/>
        <v>946.64651781582609</v>
      </c>
      <c r="D67" s="790">
        <f t="shared" si="2"/>
        <v>0.30813360587277205</v>
      </c>
      <c r="E67" s="40">
        <f t="shared" si="8"/>
        <v>12.052493631555421</v>
      </c>
      <c r="F67">
        <f t="shared" si="9"/>
        <v>24.104987263110843</v>
      </c>
    </row>
    <row r="68" spans="2:6">
      <c r="B68" s="40">
        <f>B67+$B$20</f>
        <v>2.4499999999999993</v>
      </c>
      <c r="C68" s="790">
        <f t="shared" si="1"/>
        <v>935.73583553777121</v>
      </c>
      <c r="D68" s="790">
        <f t="shared" si="2"/>
        <v>0.27915827251988934</v>
      </c>
      <c r="E68" s="40">
        <f t="shared" si="8"/>
        <v>12.265717308837845</v>
      </c>
      <c r="F68">
        <f t="shared" si="9"/>
        <v>24.531434617675689</v>
      </c>
    </row>
    <row r="69" spans="2:6">
      <c r="B69" s="40">
        <f t="shared" si="10"/>
        <v>2.4999999999999991</v>
      </c>
      <c r="C69" s="790">
        <f t="shared" si="1"/>
        <v>924.85651214128052</v>
      </c>
      <c r="D69" s="790">
        <f t="shared" si="2"/>
        <v>0.25268784936665439</v>
      </c>
      <c r="E69" s="40">
        <f t="shared" si="8"/>
        <v>12.478940986120268</v>
      </c>
      <c r="F69">
        <f t="shared" si="9"/>
        <v>24.957881972240536</v>
      </c>
    </row>
    <row r="70" spans="2:6">
      <c r="B70" s="40">
        <f t="shared" si="10"/>
        <v>2.5499999999999989</v>
      </c>
      <c r="C70" s="790">
        <f t="shared" si="1"/>
        <v>914.01504276428045</v>
      </c>
      <c r="D70" s="790">
        <f t="shared" si="2"/>
        <v>0.2285385499834259</v>
      </c>
      <c r="E70" s="40">
        <f t="shared" si="8"/>
        <v>12.692164663402691</v>
      </c>
      <c r="F70">
        <f t="shared" si="9"/>
        <v>25.384329326805382</v>
      </c>
    </row>
    <row r="71" spans="2:6">
      <c r="B71" s="40">
        <f t="shared" si="10"/>
        <v>2.5999999999999988</v>
      </c>
      <c r="C71" s="790">
        <f t="shared" si="1"/>
        <v>903.21757247126698</v>
      </c>
      <c r="D71" s="790">
        <f t="shared" si="2"/>
        <v>0.20653528322786885</v>
      </c>
      <c r="E71" s="40">
        <f t="shared" si="8"/>
        <v>12.905388340685114</v>
      </c>
      <c r="F71">
        <f t="shared" si="9"/>
        <v>25.810776681370228</v>
      </c>
    </row>
    <row r="72" spans="2:6">
      <c r="B72" s="40">
        <f>B71+$B$20</f>
        <v>2.6499999999999986</v>
      </c>
      <c r="C72" s="790">
        <f t="shared" si="1"/>
        <v>892.46990236000966</v>
      </c>
      <c r="D72" s="790">
        <f>$C$8/(1+(($C$12-1)/2)*B72^2)^($C$12/($C$12-1))</f>
        <v>0.18651198196029389</v>
      </c>
      <c r="E72" s="40">
        <f t="shared" si="8"/>
        <v>13.118612017967537</v>
      </c>
      <c r="F72">
        <f t="shared" si="9"/>
        <v>26.237224035935075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1" zoomScale="115" zoomScaleNormal="115" workbookViewId="0">
      <selection activeCell="F36" sqref="F36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19" t="s">
        <v>1127</v>
      </c>
      <c r="F2" t="s">
        <v>1173</v>
      </c>
      <c r="I2" t="s">
        <v>1181</v>
      </c>
    </row>
    <row r="3" spans="2:9">
      <c r="F3" t="s">
        <v>1180</v>
      </c>
      <c r="I3" t="s">
        <v>1182</v>
      </c>
    </row>
    <row r="4" spans="2:9">
      <c r="B4" s="788" t="s">
        <v>1128</v>
      </c>
      <c r="I4" t="s">
        <v>1183</v>
      </c>
    </row>
    <row r="5" spans="2:9">
      <c r="B5" s="788" t="s">
        <v>1129</v>
      </c>
      <c r="H5" t="s">
        <v>1185</v>
      </c>
      <c r="I5" t="s">
        <v>1184</v>
      </c>
    </row>
    <row r="6" spans="2:9">
      <c r="B6" s="788" t="s">
        <v>1130</v>
      </c>
      <c r="C6">
        <f>pmax*((PI()*('First iteration &amp; Mechanical'!M60)^2)/4)</f>
        <v>11629.455405779188</v>
      </c>
      <c r="D6" s="788" t="s">
        <v>1131</v>
      </c>
      <c r="H6" t="s">
        <v>1187</v>
      </c>
      <c r="I6" t="s">
        <v>1186</v>
      </c>
    </row>
    <row r="7" spans="2:9">
      <c r="B7" s="788" t="s">
        <v>1130</v>
      </c>
      <c r="C7">
        <f>pmax*((PI()*('First iteration &amp; Mechanical'!P60)^2)/4)</f>
        <v>9233.8033792043352</v>
      </c>
      <c r="D7" s="788" t="s">
        <v>1132</v>
      </c>
      <c r="H7" t="s">
        <v>1189</v>
      </c>
      <c r="I7" t="s">
        <v>1188</v>
      </c>
    </row>
    <row r="8" spans="2:9">
      <c r="F8" s="788"/>
    </row>
    <row r="9" spans="2:9">
      <c r="B9" s="788" t="s">
        <v>1133</v>
      </c>
    </row>
    <row r="10" spans="2:9">
      <c r="B10" s="788" t="s">
        <v>1134</v>
      </c>
      <c r="C10">
        <f>fmax</f>
        <v>691.4688607829811</v>
      </c>
    </row>
    <row r="12" spans="2:9">
      <c r="B12" s="788" t="s">
        <v>1135</v>
      </c>
    </row>
    <row r="13" spans="2:9">
      <c r="B13" s="788" t="s">
        <v>1136</v>
      </c>
      <c r="C13">
        <v>1.5</v>
      </c>
    </row>
    <row r="15" spans="2:9">
      <c r="B15" s="788" t="s">
        <v>1137</v>
      </c>
      <c r="G15">
        <f>C37</f>
        <v>4</v>
      </c>
    </row>
    <row r="16" spans="2:9">
      <c r="B16" s="788" t="s">
        <v>1138</v>
      </c>
      <c r="D16" s="788" t="str">
        <f>"M" &amp;C17</f>
        <v>M4</v>
      </c>
    </row>
    <row r="17" spans="2:13">
      <c r="B17" s="788" t="s">
        <v>1155</v>
      </c>
      <c r="C17">
        <v>4</v>
      </c>
      <c r="D17" s="788" t="s">
        <v>2</v>
      </c>
    </row>
    <row r="18" spans="2:13">
      <c r="B18" s="788" t="s">
        <v>1159</v>
      </c>
      <c r="D18" s="788" t="str">
        <f>'First iteration &amp; Mechanical'!L57</f>
        <v>ASTM A53</v>
      </c>
    </row>
    <row r="19" spans="2:13">
      <c r="B19" s="788" t="s">
        <v>841</v>
      </c>
      <c r="C19">
        <f>'First iteration &amp; Mechanical'!M65</f>
        <v>240</v>
      </c>
      <c r="D19" s="788" t="s">
        <v>87</v>
      </c>
    </row>
    <row r="20" spans="2:13">
      <c r="B20" s="788" t="s">
        <v>842</v>
      </c>
      <c r="C20">
        <f>'First iteration &amp; Mechanical'!M66</f>
        <v>415</v>
      </c>
      <c r="D20" s="788" t="s">
        <v>87</v>
      </c>
    </row>
    <row r="21" spans="2:13">
      <c r="B21" s="788" t="s">
        <v>67</v>
      </c>
      <c r="C21">
        <f>'First iteration &amp; Mechanical'!M67</f>
        <v>200000</v>
      </c>
      <c r="D21" s="788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8" t="s">
        <v>64</v>
      </c>
    </row>
    <row r="23" spans="2:13" ht="13">
      <c r="B23" s="788" t="s">
        <v>1158</v>
      </c>
      <c r="C23">
        <f>'First iteration &amp; Mechanical'!M61</f>
        <v>3.56</v>
      </c>
      <c r="D23" s="788" t="s">
        <v>2</v>
      </c>
      <c r="I23" s="788" t="s">
        <v>1223</v>
      </c>
    </row>
    <row r="24" spans="2:13">
      <c r="B24" s="788" t="s">
        <v>1139</v>
      </c>
      <c r="D24" s="788" t="str">
        <f>C25 &amp;"."&amp; C26</f>
        <v>10.9</v>
      </c>
      <c r="E24" s="788" t="s">
        <v>712</v>
      </c>
      <c r="F24" s="788" t="s">
        <v>1178</v>
      </c>
      <c r="G24" s="788" t="s">
        <v>1176</v>
      </c>
      <c r="I24" s="788" t="s">
        <v>1215</v>
      </c>
      <c r="J24">
        <v>8</v>
      </c>
    </row>
    <row r="25" spans="2:13">
      <c r="B25" s="788" t="s">
        <v>1174</v>
      </c>
      <c r="C25">
        <v>10</v>
      </c>
      <c r="D25" s="788"/>
      <c r="I25" s="788" t="s">
        <v>841</v>
      </c>
      <c r="J25">
        <v>130000</v>
      </c>
      <c r="K25" s="788" t="s">
        <v>189</v>
      </c>
      <c r="L25">
        <f>J25*(6.895/1000)</f>
        <v>896.34999999999991</v>
      </c>
      <c r="M25" s="788" t="s">
        <v>87</v>
      </c>
    </row>
    <row r="26" spans="2:13">
      <c r="B26" s="788" t="s">
        <v>1175</v>
      </c>
      <c r="C26">
        <v>9</v>
      </c>
      <c r="D26" s="788"/>
      <c r="I26" s="788" t="s">
        <v>842</v>
      </c>
      <c r="J26">
        <v>150000</v>
      </c>
      <c r="K26" s="788" t="s">
        <v>189</v>
      </c>
      <c r="L26">
        <f>J26*(6.895/1000)</f>
        <v>1034.2499999999998</v>
      </c>
      <c r="M26" s="788" t="s">
        <v>87</v>
      </c>
    </row>
    <row r="27" spans="2:13">
      <c r="B27" s="788" t="s">
        <v>841</v>
      </c>
      <c r="C27">
        <f>C28*0.9</f>
        <v>900</v>
      </c>
      <c r="D27" s="788" t="s">
        <v>87</v>
      </c>
      <c r="I27" s="788" t="s">
        <v>67</v>
      </c>
      <c r="K27" s="788" t="s">
        <v>843</v>
      </c>
      <c r="M27" s="788" t="s">
        <v>1216</v>
      </c>
    </row>
    <row r="28" spans="2:13">
      <c r="B28" s="788" t="s">
        <v>842</v>
      </c>
      <c r="C28">
        <f>C25*100</f>
        <v>1000</v>
      </c>
      <c r="D28" s="788" t="s">
        <v>87</v>
      </c>
      <c r="I28" s="788" t="s">
        <v>1060</v>
      </c>
      <c r="J28">
        <v>0.28999999999999998</v>
      </c>
    </row>
    <row r="29" spans="2:13">
      <c r="B29" s="788" t="s">
        <v>67</v>
      </c>
      <c r="C29">
        <v>200000</v>
      </c>
      <c r="D29" s="788" t="s">
        <v>87</v>
      </c>
      <c r="I29" s="788" t="s">
        <v>1140</v>
      </c>
      <c r="J29" s="788" t="s">
        <v>1177</v>
      </c>
    </row>
    <row r="30" spans="2:13" ht="13">
      <c r="B30" s="204" t="s">
        <v>1060</v>
      </c>
      <c r="C30">
        <v>0.28999999999999998</v>
      </c>
      <c r="D30" s="788" t="s">
        <v>64</v>
      </c>
      <c r="I30" s="788" t="s">
        <v>1141</v>
      </c>
      <c r="K30">
        <f>J62</f>
        <v>1.214240865740168</v>
      </c>
    </row>
    <row r="31" spans="2:13">
      <c r="B31" s="788" t="s">
        <v>1140</v>
      </c>
      <c r="C31" s="788" t="s">
        <v>1177</v>
      </c>
    </row>
    <row r="32" spans="2:13">
      <c r="B32" s="788" t="s">
        <v>1179</v>
      </c>
      <c r="C32" s="788">
        <v>0.5</v>
      </c>
      <c r="D32" s="788" t="s">
        <v>2</v>
      </c>
    </row>
    <row r="33" spans="2:7">
      <c r="B33" s="788" t="s">
        <v>1141</v>
      </c>
      <c r="D33">
        <f>Sf_shearFailureBolts</f>
        <v>1.1740303270390797</v>
      </c>
    </row>
    <row r="34" spans="2:7">
      <c r="F34">
        <f>4.48+3.05</f>
        <v>7.53</v>
      </c>
    </row>
    <row r="35" spans="2:7" ht="13">
      <c r="B35" s="788" t="s">
        <v>1142</v>
      </c>
      <c r="F35">
        <f>18.51-F34</f>
        <v>10.98</v>
      </c>
      <c r="G35" s="788" t="s">
        <v>1224</v>
      </c>
    </row>
    <row r="36" spans="2:7">
      <c r="B36" s="788" t="s">
        <v>1145</v>
      </c>
      <c r="C36">
        <f>(C6*C13)/C37</f>
        <v>4361.0457771671954</v>
      </c>
      <c r="D36" s="788" t="s">
        <v>1131</v>
      </c>
    </row>
    <row r="37" spans="2:7">
      <c r="B37" s="788" t="s">
        <v>1143</v>
      </c>
      <c r="C37">
        <v>4</v>
      </c>
    </row>
    <row r="38" spans="2:7" ht="13">
      <c r="B38" s="788" t="s">
        <v>1144</v>
      </c>
    </row>
    <row r="39" spans="2:7">
      <c r="B39" s="788" t="s">
        <v>1145</v>
      </c>
      <c r="C39">
        <f>(C7*C13)/C40</f>
        <v>2308.4508448010838</v>
      </c>
      <c r="D39" s="788" t="s">
        <v>1132</v>
      </c>
    </row>
    <row r="40" spans="2:7">
      <c r="B40" s="788" t="s">
        <v>1143</v>
      </c>
      <c r="C40">
        <v>6</v>
      </c>
    </row>
    <row r="42" spans="2:7">
      <c r="B42" s="415" t="s">
        <v>1146</v>
      </c>
    </row>
    <row r="43" spans="2:7">
      <c r="B43" s="788" t="s">
        <v>1147</v>
      </c>
    </row>
    <row r="44" spans="2:7">
      <c r="B44" t="s">
        <v>1148</v>
      </c>
    </row>
    <row r="45" spans="2:7">
      <c r="B45" s="788" t="s">
        <v>1149</v>
      </c>
    </row>
    <row r="46" spans="2:7">
      <c r="B46" s="788" t="s">
        <v>1150</v>
      </c>
    </row>
    <row r="47" spans="2:7">
      <c r="B47" s="788" t="s">
        <v>1151</v>
      </c>
    </row>
    <row r="48" spans="2:7">
      <c r="B48" s="788" t="s">
        <v>1152</v>
      </c>
    </row>
    <row r="50" spans="2:11">
      <c r="B50" s="788" t="s">
        <v>1160</v>
      </c>
    </row>
    <row r="51" spans="2:11">
      <c r="B51" s="788" t="s">
        <v>1145</v>
      </c>
      <c r="C51">
        <f>C52*C19*(C55-C54)*C23</f>
        <v>6185.4591368461324</v>
      </c>
    </row>
    <row r="52" spans="2:11">
      <c r="B52" s="788" t="s">
        <v>1153</v>
      </c>
      <c r="C52" s="10">
        <f>IF(C56&lt;0.3,(1-0.9+3*C53*C56),1)</f>
        <v>0.16141026743095638</v>
      </c>
    </row>
    <row r="53" spans="2:11">
      <c r="B53" s="788" t="s">
        <v>1154</v>
      </c>
      <c r="C53" s="791">
        <f>1/C37</f>
        <v>0.25</v>
      </c>
    </row>
    <row r="54" spans="2:11">
      <c r="B54" s="788" t="s">
        <v>1155</v>
      </c>
      <c r="C54" s="10">
        <f>C17</f>
        <v>4</v>
      </c>
      <c r="D54" s="788" t="s">
        <v>2</v>
      </c>
    </row>
    <row r="55" spans="2:11">
      <c r="B55" s="788" t="s">
        <v>1156</v>
      </c>
      <c r="C55" s="10">
        <f>(PI()*'First iteration &amp; Mechanical'!M59)/C37</f>
        <v>48.851765763321282</v>
      </c>
      <c r="D55" s="788" t="s">
        <v>2</v>
      </c>
    </row>
    <row r="56" spans="2:11">
      <c r="B56" s="788" t="s">
        <v>1157</v>
      </c>
      <c r="C56" s="10">
        <f>C54/C55</f>
        <v>8.1880356574608543E-2</v>
      </c>
    </row>
    <row r="57" spans="2:11">
      <c r="B57" s="788" t="s">
        <v>1136</v>
      </c>
      <c r="C57">
        <f>C51/C36</f>
        <v>1.418343088538736</v>
      </c>
    </row>
    <row r="59" spans="2:11">
      <c r="B59" s="788" t="s">
        <v>1152</v>
      </c>
      <c r="I59" s="788" t="s">
        <v>1217</v>
      </c>
    </row>
    <row r="60" spans="2:11">
      <c r="B60" s="788" t="s">
        <v>1145</v>
      </c>
      <c r="C60">
        <f>0.32*C28*C17^2</f>
        <v>5120</v>
      </c>
      <c r="I60" s="788" t="s">
        <v>1145</v>
      </c>
      <c r="J60">
        <f>0.32*L26*C17^2</f>
        <v>5295.3599999999988</v>
      </c>
    </row>
    <row r="61" spans="2:11" ht="13">
      <c r="B61" s="788" t="s">
        <v>1136</v>
      </c>
      <c r="C61">
        <f>C60/C36</f>
        <v>1.1740303270390797</v>
      </c>
      <c r="D61" s="719" t="s">
        <v>1164</v>
      </c>
      <c r="I61" s="788" t="s">
        <v>1219</v>
      </c>
      <c r="J61">
        <f>0.32*L25*C17^2</f>
        <v>4589.3119999999999</v>
      </c>
    </row>
    <row r="62" spans="2:11" ht="13">
      <c r="I62" s="788" t="s">
        <v>1136</v>
      </c>
      <c r="J62">
        <f>J60/C36</f>
        <v>1.214240865740168</v>
      </c>
      <c r="K62" s="719" t="s">
        <v>1164</v>
      </c>
    </row>
    <row r="63" spans="2:11">
      <c r="B63" s="788" t="s">
        <v>1161</v>
      </c>
      <c r="I63" s="788" t="s">
        <v>1218</v>
      </c>
      <c r="J63">
        <f>J61/C36</f>
        <v>1.0523420836414792</v>
      </c>
    </row>
    <row r="64" spans="2:11">
      <c r="B64" s="788" t="s">
        <v>1145</v>
      </c>
      <c r="C64" s="10">
        <f>MAX(C60,C51)</f>
        <v>6185.4591368461324</v>
      </c>
      <c r="D64" s="788" t="s">
        <v>1212</v>
      </c>
    </row>
    <row r="65" spans="2:4">
      <c r="B65" s="788" t="s">
        <v>1163</v>
      </c>
      <c r="C65" s="10">
        <f>(C64*SQRT(3))/(2*C23*C19)</f>
        <v>6.2696216603222341</v>
      </c>
      <c r="D65" s="788" t="s">
        <v>2</v>
      </c>
    </row>
    <row r="66" spans="2:4">
      <c r="B66" s="788" t="s">
        <v>1155</v>
      </c>
      <c r="C66" s="10">
        <f>C54</f>
        <v>4</v>
      </c>
      <c r="D66" s="788" t="s">
        <v>2</v>
      </c>
    </row>
    <row r="67" spans="2:4">
      <c r="B67" s="788" t="s">
        <v>1162</v>
      </c>
      <c r="C67">
        <f>C65/C66</f>
        <v>1.5674054150805585</v>
      </c>
    </row>
    <row r="70" spans="2:4">
      <c r="B70" s="788"/>
    </row>
    <row r="71" spans="2:4">
      <c r="B71" s="788"/>
    </row>
    <row r="72" spans="2:4">
      <c r="B72" s="788"/>
    </row>
    <row r="73" spans="2:4">
      <c r="B73" s="788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0" t="s">
        <v>708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2"/>
    </row>
    <row r="3" spans="2:24">
      <c r="B3" s="453"/>
      <c r="C3" s="118"/>
      <c r="D3" s="276"/>
      <c r="E3" s="454"/>
      <c r="F3" s="454" t="s">
        <v>709</v>
      </c>
      <c r="G3" s="454" t="s">
        <v>709</v>
      </c>
      <c r="H3" s="454" t="s">
        <v>709</v>
      </c>
      <c r="I3" s="454" t="s">
        <v>710</v>
      </c>
      <c r="J3" s="454" t="s">
        <v>711</v>
      </c>
      <c r="K3" s="454" t="s">
        <v>712</v>
      </c>
      <c r="L3" s="455" t="s">
        <v>713</v>
      </c>
      <c r="M3" s="456" t="s">
        <v>714</v>
      </c>
      <c r="N3" s="455" t="s">
        <v>715</v>
      </c>
      <c r="O3" s="454" t="s">
        <v>716</v>
      </c>
      <c r="P3" s="454" t="s">
        <v>717</v>
      </c>
      <c r="Q3" s="39" t="s">
        <v>718</v>
      </c>
      <c r="R3" s="454" t="s">
        <v>719</v>
      </c>
      <c r="S3" s="39" t="s">
        <v>720</v>
      </c>
      <c r="T3" s="457" t="s">
        <v>721</v>
      </c>
      <c r="U3" s="457" t="s">
        <v>722</v>
      </c>
      <c r="V3" s="458" t="s">
        <v>716</v>
      </c>
      <c r="W3" s="458" t="s">
        <v>723</v>
      </c>
      <c r="X3" s="459" t="s">
        <v>723</v>
      </c>
    </row>
    <row r="4" spans="2:24" ht="13.5">
      <c r="B4" s="453"/>
      <c r="C4" s="118"/>
      <c r="D4" s="276"/>
      <c r="E4" s="454" t="s">
        <v>724</v>
      </c>
      <c r="F4" s="454" t="s">
        <v>725</v>
      </c>
      <c r="G4" s="454" t="s">
        <v>726</v>
      </c>
      <c r="H4" s="454" t="s">
        <v>727</v>
      </c>
      <c r="I4" s="454" t="s">
        <v>728</v>
      </c>
      <c r="J4" s="454" t="s">
        <v>729</v>
      </c>
      <c r="K4" s="454">
        <v>4130</v>
      </c>
      <c r="L4" s="455" t="s">
        <v>730</v>
      </c>
      <c r="M4" s="460" t="s">
        <v>731</v>
      </c>
      <c r="N4" s="455" t="s">
        <v>732</v>
      </c>
      <c r="O4" s="454"/>
      <c r="P4" s="454" t="s">
        <v>733</v>
      </c>
      <c r="Q4" s="39"/>
      <c r="R4" s="454"/>
      <c r="S4" s="39" t="s">
        <v>734</v>
      </c>
      <c r="T4" s="48" t="s">
        <v>735</v>
      </c>
      <c r="U4" s="48" t="s">
        <v>736</v>
      </c>
      <c r="V4" s="458" t="s">
        <v>737</v>
      </c>
      <c r="W4" s="458"/>
      <c r="X4" s="459"/>
    </row>
    <row r="5" spans="2:24" ht="13" thickBot="1">
      <c r="B5" s="461" t="s">
        <v>738</v>
      </c>
      <c r="C5" s="61" t="s">
        <v>739</v>
      </c>
      <c r="D5" s="12" t="s">
        <v>740</v>
      </c>
      <c r="E5" s="462" t="s">
        <v>741</v>
      </c>
      <c r="F5" s="463" t="s">
        <v>142</v>
      </c>
      <c r="G5" s="463" t="s">
        <v>142</v>
      </c>
      <c r="H5" s="463" t="s">
        <v>141</v>
      </c>
      <c r="I5" s="463" t="s">
        <v>142</v>
      </c>
      <c r="J5" s="463" t="s">
        <v>742</v>
      </c>
      <c r="K5" s="463" t="s">
        <v>743</v>
      </c>
      <c r="L5" s="464" t="s">
        <v>142</v>
      </c>
      <c r="M5" s="465" t="s">
        <v>744</v>
      </c>
      <c r="N5" s="464" t="s">
        <v>745</v>
      </c>
      <c r="O5" s="463" t="s">
        <v>142</v>
      </c>
      <c r="P5" s="463" t="s">
        <v>142</v>
      </c>
      <c r="Q5" s="466" t="s">
        <v>746</v>
      </c>
      <c r="R5" s="463" t="s">
        <v>747</v>
      </c>
      <c r="S5" s="466" t="s">
        <v>748</v>
      </c>
      <c r="T5" s="467" t="s">
        <v>749</v>
      </c>
      <c r="U5" s="467" t="s">
        <v>750</v>
      </c>
      <c r="V5" s="468" t="s">
        <v>141</v>
      </c>
      <c r="W5" s="468" t="s">
        <v>751</v>
      </c>
      <c r="X5" s="469" t="s">
        <v>752</v>
      </c>
    </row>
    <row r="6" spans="2:24" ht="13" thickTop="1">
      <c r="B6" s="470" t="s">
        <v>753</v>
      </c>
      <c r="C6" s="471" t="s">
        <v>754</v>
      </c>
      <c r="D6" s="472" t="s">
        <v>755</v>
      </c>
      <c r="E6" s="472" t="s">
        <v>64</v>
      </c>
      <c r="F6" s="509">
        <f>933-273</f>
        <v>660</v>
      </c>
      <c r="G6" s="510">
        <f>775-273</f>
        <v>502</v>
      </c>
      <c r="H6" s="510">
        <v>582</v>
      </c>
      <c r="I6" s="510">
        <f>1188-273</f>
        <v>915</v>
      </c>
      <c r="J6" s="511">
        <f>(2780-32)/9*5</f>
        <v>1526.6666666666665</v>
      </c>
      <c r="K6" s="511">
        <f>(2700-32)/9*5</f>
        <v>1482.2222222222222</v>
      </c>
      <c r="L6" s="510">
        <v>1400</v>
      </c>
      <c r="M6" s="511">
        <v>1604</v>
      </c>
      <c r="N6" s="512">
        <f>450-273</f>
        <v>177</v>
      </c>
      <c r="O6" s="510"/>
      <c r="P6" s="510"/>
      <c r="Q6" s="513">
        <f>(425-32)/9*5</f>
        <v>218.33333333333331</v>
      </c>
      <c r="R6" s="513"/>
      <c r="S6" s="513">
        <v>3300</v>
      </c>
      <c r="T6" s="514">
        <v>1260</v>
      </c>
      <c r="U6" s="514">
        <v>1480</v>
      </c>
      <c r="V6" s="513"/>
      <c r="W6" s="513">
        <v>3300</v>
      </c>
      <c r="X6" s="515">
        <v>3300</v>
      </c>
    </row>
    <row r="7" spans="2:24" ht="14.5">
      <c r="B7" s="473" t="s">
        <v>216</v>
      </c>
      <c r="C7" s="442" t="s">
        <v>88</v>
      </c>
      <c r="D7" s="443" t="s">
        <v>705</v>
      </c>
      <c r="E7" s="516">
        <v>27</v>
      </c>
      <c r="F7" s="517">
        <v>2.702</v>
      </c>
      <c r="G7" s="518">
        <v>2.77</v>
      </c>
      <c r="H7" s="518">
        <v>2.7</v>
      </c>
      <c r="I7" s="518">
        <v>8.5299999999999994</v>
      </c>
      <c r="J7" s="518">
        <v>7.8319999999999999</v>
      </c>
      <c r="K7" s="518">
        <v>7.84</v>
      </c>
      <c r="L7" s="518">
        <v>7.9</v>
      </c>
      <c r="M7" s="518">
        <v>4.43</v>
      </c>
      <c r="N7" s="519">
        <v>1.4</v>
      </c>
      <c r="O7" s="518">
        <v>0.93</v>
      </c>
      <c r="P7" s="518">
        <v>1.19</v>
      </c>
      <c r="Q7" s="520">
        <v>1.4</v>
      </c>
      <c r="R7" s="520">
        <v>1.26</v>
      </c>
      <c r="S7" s="520">
        <v>1.47</v>
      </c>
      <c r="T7" s="520">
        <v>0.64100000000000001</v>
      </c>
      <c r="U7" s="520">
        <v>1.76</v>
      </c>
      <c r="V7" s="520">
        <v>1.4</v>
      </c>
      <c r="W7" s="521">
        <v>1.1000000000000001</v>
      </c>
      <c r="X7" s="522">
        <v>1.1000000000000001</v>
      </c>
    </row>
    <row r="8" spans="2:24">
      <c r="B8" s="474" t="s">
        <v>756</v>
      </c>
      <c r="C8" s="444" t="s">
        <v>706</v>
      </c>
      <c r="D8" s="445" t="s">
        <v>707</v>
      </c>
      <c r="E8" s="523">
        <v>27</v>
      </c>
      <c r="F8" s="524">
        <f>903/1000</f>
        <v>0.90300000000000002</v>
      </c>
      <c r="G8" s="525">
        <f>875/1000</f>
        <v>0.875</v>
      </c>
      <c r="H8" s="525">
        <v>0.89600000000000002</v>
      </c>
      <c r="I8" s="525">
        <v>0.38</v>
      </c>
      <c r="J8" s="525">
        <v>0.434</v>
      </c>
      <c r="K8" s="526">
        <v>0.434</v>
      </c>
      <c r="L8" s="527">
        <v>0.47699999999999998</v>
      </c>
      <c r="M8" s="525">
        <v>0.54500000000000004</v>
      </c>
      <c r="N8" s="524">
        <v>0.93500000000000005</v>
      </c>
      <c r="O8" s="525">
        <v>1.34</v>
      </c>
      <c r="P8" s="525">
        <v>2.0099999999999998</v>
      </c>
      <c r="Q8" s="528">
        <v>1.05</v>
      </c>
      <c r="R8" s="528"/>
      <c r="S8" s="528">
        <v>0.83799999999999997</v>
      </c>
      <c r="T8" s="528"/>
      <c r="U8" s="528"/>
      <c r="V8" s="528">
        <v>1.0014099999999999</v>
      </c>
      <c r="W8" s="528">
        <v>0.71099999999999997</v>
      </c>
      <c r="X8" s="529">
        <v>0.71099999999999997</v>
      </c>
    </row>
    <row r="9" spans="2:24">
      <c r="B9" s="475"/>
      <c r="C9" s="446"/>
      <c r="D9" s="447"/>
      <c r="E9" s="530">
        <f>400-273</f>
        <v>127</v>
      </c>
      <c r="F9" s="531">
        <v>0.94899999999999995</v>
      </c>
      <c r="G9" s="532">
        <v>0.92500000000000004</v>
      </c>
      <c r="H9" s="532"/>
      <c r="I9" s="532">
        <v>0.39500000000000002</v>
      </c>
      <c r="J9" s="532">
        <v>0.48699999999999999</v>
      </c>
      <c r="K9" s="532">
        <v>0.49</v>
      </c>
      <c r="L9" s="533">
        <v>0.51500000000000001</v>
      </c>
      <c r="M9" s="532">
        <v>0.56599999999999995</v>
      </c>
      <c r="N9" s="531">
        <v>1.216</v>
      </c>
      <c r="O9" s="532"/>
      <c r="P9" s="532"/>
      <c r="Q9" s="534"/>
      <c r="R9" s="534"/>
      <c r="S9" s="534">
        <v>0.83799999999999997</v>
      </c>
      <c r="T9" s="534"/>
      <c r="U9" s="534"/>
      <c r="V9" s="534"/>
      <c r="W9" s="534"/>
      <c r="X9" s="535"/>
    </row>
    <row r="10" spans="2:24">
      <c r="B10" s="475"/>
      <c r="C10" s="448"/>
      <c r="D10" s="447"/>
      <c r="E10" s="530">
        <f>600-273</f>
        <v>327</v>
      </c>
      <c r="F10" s="531">
        <v>1.0329999999999999</v>
      </c>
      <c r="G10" s="532">
        <v>1.042</v>
      </c>
      <c r="H10" s="532"/>
      <c r="I10" s="532">
        <v>0.42499999999999999</v>
      </c>
      <c r="J10" s="532">
        <v>0.55900000000000005</v>
      </c>
      <c r="K10" s="532">
        <v>0.56999999999999995</v>
      </c>
      <c r="L10" s="533">
        <v>0.55700000000000005</v>
      </c>
      <c r="M10" s="532">
        <v>0.60799999999999998</v>
      </c>
      <c r="N10" s="531"/>
      <c r="O10" s="532"/>
      <c r="P10" s="532"/>
      <c r="Q10" s="534"/>
      <c r="R10" s="534"/>
      <c r="S10" s="534">
        <v>0.92179999999999995</v>
      </c>
      <c r="T10" s="534"/>
      <c r="U10" s="534"/>
      <c r="V10" s="534"/>
      <c r="W10" s="534"/>
      <c r="X10" s="535"/>
    </row>
    <row r="11" spans="2:24">
      <c r="B11" s="475"/>
      <c r="C11" s="448"/>
      <c r="D11" s="449"/>
      <c r="E11" s="530">
        <f>800-273</f>
        <v>527</v>
      </c>
      <c r="F11" s="531">
        <v>1.1459999999999999</v>
      </c>
      <c r="G11" s="532"/>
      <c r="H11" s="532"/>
      <c r="I11" s="532"/>
      <c r="J11" s="532">
        <v>0.68500000000000005</v>
      </c>
      <c r="K11" s="532">
        <v>0.67</v>
      </c>
      <c r="L11" s="533">
        <v>0.58199999999999996</v>
      </c>
      <c r="M11" s="532">
        <v>0.72499999999999998</v>
      </c>
      <c r="N11" s="531"/>
      <c r="O11" s="532"/>
      <c r="P11" s="532"/>
      <c r="Q11" s="534"/>
      <c r="R11" s="534"/>
      <c r="S11" s="534">
        <v>1.6759999999999999</v>
      </c>
      <c r="T11" s="534"/>
      <c r="U11" s="534"/>
      <c r="V11" s="534"/>
      <c r="W11" s="534"/>
      <c r="X11" s="535"/>
    </row>
    <row r="12" spans="2:24">
      <c r="B12" s="475"/>
      <c r="C12" s="448"/>
      <c r="D12" s="449"/>
      <c r="E12" s="530">
        <v>727</v>
      </c>
      <c r="F12" s="531"/>
      <c r="G12" s="532"/>
      <c r="H12" s="532"/>
      <c r="I12" s="532"/>
      <c r="J12" s="532">
        <v>1.1679999999999999</v>
      </c>
      <c r="K12" s="532">
        <v>1.26</v>
      </c>
      <c r="L12" s="533">
        <v>0.61099999999999999</v>
      </c>
      <c r="M12" s="532">
        <v>0.85899999999999999</v>
      </c>
      <c r="N12" s="531"/>
      <c r="O12" s="532"/>
      <c r="P12" s="532"/>
      <c r="Q12" s="534"/>
      <c r="R12" s="534"/>
      <c r="S12" s="534">
        <v>1.9274</v>
      </c>
      <c r="T12" s="534"/>
      <c r="U12" s="534"/>
      <c r="V12" s="534"/>
      <c r="W12" s="534"/>
      <c r="X12" s="535"/>
    </row>
    <row r="13" spans="2:24" ht="13" thickBot="1">
      <c r="B13" s="476"/>
      <c r="C13" s="477"/>
      <c r="D13" s="478"/>
      <c r="E13" s="536">
        <v>927</v>
      </c>
      <c r="F13" s="537"/>
      <c r="G13" s="538"/>
      <c r="H13" s="538"/>
      <c r="I13" s="538"/>
      <c r="J13" s="538"/>
      <c r="K13" s="538">
        <v>0.64</v>
      </c>
      <c r="L13" s="539">
        <v>0.64</v>
      </c>
      <c r="M13" s="538">
        <v>0.96399999999999997</v>
      </c>
      <c r="N13" s="537"/>
      <c r="O13" s="538"/>
      <c r="P13" s="538"/>
      <c r="Q13" s="540"/>
      <c r="R13" s="540"/>
      <c r="S13" s="540"/>
      <c r="T13" s="540"/>
      <c r="U13" s="540"/>
      <c r="V13" s="540"/>
      <c r="W13" s="540"/>
      <c r="X13" s="541"/>
    </row>
    <row r="14" spans="2:24">
      <c r="B14" s="479" t="s">
        <v>757</v>
      </c>
      <c r="C14" s="480" t="s">
        <v>110</v>
      </c>
      <c r="D14" s="481" t="s">
        <v>758</v>
      </c>
      <c r="E14" s="542">
        <v>27</v>
      </c>
      <c r="F14" s="543">
        <v>237</v>
      </c>
      <c r="G14" s="544">
        <v>177</v>
      </c>
      <c r="H14" s="544">
        <v>167</v>
      </c>
      <c r="I14" s="544">
        <v>110</v>
      </c>
      <c r="J14" s="544">
        <v>63.9</v>
      </c>
      <c r="K14" s="544">
        <v>41.5</v>
      </c>
      <c r="L14" s="545">
        <v>14.9</v>
      </c>
      <c r="M14" s="545">
        <v>7.3</v>
      </c>
      <c r="N14" s="543">
        <v>0.87</v>
      </c>
      <c r="O14" s="544">
        <v>0.18</v>
      </c>
      <c r="P14" s="544">
        <v>0.16</v>
      </c>
      <c r="Q14" s="546">
        <v>0.5</v>
      </c>
      <c r="R14" s="546">
        <v>1.5</v>
      </c>
      <c r="S14" s="546">
        <v>0.35</v>
      </c>
      <c r="T14" s="547">
        <v>0.14399999999999999</v>
      </c>
      <c r="U14" s="547">
        <v>0.57599999999999996</v>
      </c>
      <c r="V14" s="546">
        <v>0.37</v>
      </c>
      <c r="W14" s="548">
        <v>140</v>
      </c>
      <c r="X14" s="549">
        <v>5</v>
      </c>
    </row>
    <row r="15" spans="2:24">
      <c r="B15" s="482"/>
      <c r="C15" s="483"/>
      <c r="D15" s="484"/>
      <c r="E15" s="550">
        <f>400-273</f>
        <v>127</v>
      </c>
      <c r="F15" s="551">
        <v>240</v>
      </c>
      <c r="G15" s="552">
        <v>186</v>
      </c>
      <c r="H15" s="552"/>
      <c r="I15" s="552">
        <v>137</v>
      </c>
      <c r="J15" s="552">
        <v>58.7</v>
      </c>
      <c r="K15" s="552">
        <v>43.1</v>
      </c>
      <c r="L15" s="553">
        <v>16.600000000000001</v>
      </c>
      <c r="M15" s="552">
        <v>7.9</v>
      </c>
      <c r="N15" s="551">
        <v>1.1000000000000001</v>
      </c>
      <c r="O15" s="552"/>
      <c r="P15" s="552"/>
      <c r="Q15" s="554"/>
      <c r="R15" s="554"/>
      <c r="S15" s="554">
        <v>0.35</v>
      </c>
      <c r="T15" s="554"/>
      <c r="U15" s="554"/>
      <c r="V15" s="554"/>
      <c r="W15" s="554"/>
      <c r="X15" s="555"/>
    </row>
    <row r="16" spans="2:24">
      <c r="B16" s="482"/>
      <c r="C16" s="483"/>
      <c r="D16" s="484"/>
      <c r="E16" s="550">
        <f>600-273</f>
        <v>327</v>
      </c>
      <c r="F16" s="551">
        <v>231</v>
      </c>
      <c r="G16" s="552">
        <v>186</v>
      </c>
      <c r="H16" s="552"/>
      <c r="I16" s="552">
        <v>149</v>
      </c>
      <c r="J16" s="552">
        <v>48.8</v>
      </c>
      <c r="K16" s="552">
        <v>40.299999999999997</v>
      </c>
      <c r="L16" s="553">
        <v>19.8</v>
      </c>
      <c r="M16" s="552">
        <v>10.6</v>
      </c>
      <c r="N16" s="551"/>
      <c r="O16" s="552"/>
      <c r="P16" s="552"/>
      <c r="Q16" s="554"/>
      <c r="R16" s="554"/>
      <c r="S16" s="554">
        <v>0.35</v>
      </c>
      <c r="T16" s="554"/>
      <c r="U16" s="554"/>
      <c r="V16" s="554"/>
      <c r="W16" s="554"/>
      <c r="X16" s="555"/>
    </row>
    <row r="17" spans="2:24">
      <c r="B17" s="482"/>
      <c r="C17" s="483"/>
      <c r="D17" s="484"/>
      <c r="E17" s="550">
        <f>800-273</f>
        <v>527</v>
      </c>
      <c r="F17" s="551">
        <v>218</v>
      </c>
      <c r="G17" s="552"/>
      <c r="H17" s="552"/>
      <c r="I17" s="552"/>
      <c r="J17" s="552">
        <v>39.200000000000003</v>
      </c>
      <c r="K17" s="552">
        <v>35</v>
      </c>
      <c r="L17" s="553">
        <v>22.6</v>
      </c>
      <c r="M17" s="552">
        <v>13.4</v>
      </c>
      <c r="N17" s="551"/>
      <c r="O17" s="552"/>
      <c r="P17" s="552"/>
      <c r="Q17" s="554"/>
      <c r="R17" s="554"/>
      <c r="S17" s="554"/>
      <c r="T17" s="554"/>
      <c r="U17" s="554"/>
      <c r="V17" s="554"/>
      <c r="W17" s="554"/>
      <c r="X17" s="555"/>
    </row>
    <row r="18" spans="2:24">
      <c r="B18" s="482"/>
      <c r="C18" s="483"/>
      <c r="D18" s="484"/>
      <c r="E18" s="550">
        <f>1000-273</f>
        <v>727</v>
      </c>
      <c r="F18" s="551"/>
      <c r="G18" s="552"/>
      <c r="H18" s="552"/>
      <c r="I18" s="552"/>
      <c r="J18" s="552">
        <v>31.1</v>
      </c>
      <c r="K18" s="552">
        <v>28.5</v>
      </c>
      <c r="L18" s="553">
        <v>25.4</v>
      </c>
      <c r="M18" s="552">
        <v>16.2</v>
      </c>
      <c r="N18" s="551"/>
      <c r="O18" s="552"/>
      <c r="P18" s="552"/>
      <c r="Q18" s="554"/>
      <c r="R18" s="554"/>
      <c r="S18" s="554"/>
      <c r="T18" s="554"/>
      <c r="U18" s="554"/>
      <c r="V18" s="554"/>
      <c r="W18" s="554"/>
      <c r="X18" s="555"/>
    </row>
    <row r="19" spans="2:24" ht="13" thickBot="1">
      <c r="B19" s="485"/>
      <c r="C19" s="486"/>
      <c r="D19" s="487"/>
      <c r="E19" s="556">
        <f>1200-273</f>
        <v>927</v>
      </c>
      <c r="F19" s="557"/>
      <c r="G19" s="558"/>
      <c r="H19" s="558"/>
      <c r="I19" s="558"/>
      <c r="J19" s="559">
        <v>26.59</v>
      </c>
      <c r="K19" s="558">
        <v>27.7</v>
      </c>
      <c r="L19" s="559">
        <v>28</v>
      </c>
      <c r="M19" s="558">
        <v>18.8</v>
      </c>
      <c r="N19" s="560"/>
      <c r="O19" s="558"/>
      <c r="P19" s="558"/>
      <c r="Q19" s="561"/>
      <c r="R19" s="561"/>
      <c r="S19" s="561"/>
      <c r="T19" s="561"/>
      <c r="U19" s="561"/>
      <c r="V19" s="561"/>
      <c r="W19" s="561"/>
      <c r="X19" s="562"/>
    </row>
    <row r="20" spans="2:24" ht="15" thickBot="1">
      <c r="B20" s="485" t="s">
        <v>759</v>
      </c>
      <c r="C20" s="488" t="s">
        <v>80</v>
      </c>
      <c r="D20" s="487" t="s">
        <v>760</v>
      </c>
      <c r="E20" s="556">
        <v>27</v>
      </c>
      <c r="F20" s="563">
        <f>F14/(F7*1000)/(F8*1000)*10000000</f>
        <v>971.34889622796936</v>
      </c>
      <c r="G20" s="563">
        <f t="shared" ref="G20:Q20" si="0">G14/(G7*1000)/(G8*1000)*10000000</f>
        <v>730.27333677153172</v>
      </c>
      <c r="H20" s="563">
        <f t="shared" si="0"/>
        <v>690.31084656084658</v>
      </c>
      <c r="I20" s="563">
        <f t="shared" si="0"/>
        <v>339.35953600296165</v>
      </c>
      <c r="J20" s="563">
        <f t="shared" si="0"/>
        <v>187.99160245336395</v>
      </c>
      <c r="K20" s="563">
        <f t="shared" si="0"/>
        <v>121.9669895608013</v>
      </c>
      <c r="L20" s="563">
        <f t="shared" si="0"/>
        <v>39.540376297003952</v>
      </c>
      <c r="M20" s="564">
        <f>M14/(M7*1000)/(M8*1000)*10000000</f>
        <v>30.235881293101659</v>
      </c>
      <c r="N20" s="565">
        <f t="shared" si="0"/>
        <v>6.6462948815889984</v>
      </c>
      <c r="O20" s="566">
        <f t="shared" si="0"/>
        <v>1.4443909484833894</v>
      </c>
      <c r="P20" s="567">
        <f t="shared" si="0"/>
        <v>0.66892428613236343</v>
      </c>
      <c r="Q20" s="568">
        <f t="shared" si="0"/>
        <v>3.4013605442176873</v>
      </c>
      <c r="R20" s="568"/>
      <c r="S20" s="568">
        <f>S14/(S7*1000)/(S8*1000)*10000000</f>
        <v>2.8412319581770653</v>
      </c>
      <c r="T20" s="568"/>
      <c r="U20" s="568"/>
      <c r="V20" s="568">
        <f>V14/(V7*1000)/(V8*1000)*10000000</f>
        <v>2.6391359611519194</v>
      </c>
      <c r="W20" s="569">
        <f>W14/(W7*1000)/(W8*1000)*10000000</f>
        <v>1790.0524229638152</v>
      </c>
      <c r="X20" s="568">
        <f>X14/(X7*1000)/(X8*1000)*10000000</f>
        <v>63.930443677279115</v>
      </c>
    </row>
    <row r="22" spans="2:24">
      <c r="E22" s="22" t="s">
        <v>314</v>
      </c>
      <c r="F22" s="489" t="s">
        <v>142</v>
      </c>
      <c r="G22" s="22" t="s">
        <v>761</v>
      </c>
      <c r="H22" s="22"/>
    </row>
    <row r="23" spans="2:24">
      <c r="E23" s="22"/>
      <c r="F23" s="489" t="s">
        <v>139</v>
      </c>
      <c r="G23" s="22" t="s">
        <v>762</v>
      </c>
      <c r="H23" s="22"/>
    </row>
    <row r="24" spans="2:24">
      <c r="B24" s="490" t="s">
        <v>763</v>
      </c>
      <c r="C24" s="491"/>
      <c r="D24" s="492"/>
      <c r="F24" s="489" t="s">
        <v>140</v>
      </c>
      <c r="G24" s="22" t="s">
        <v>764</v>
      </c>
      <c r="H24" s="22"/>
    </row>
    <row r="25" spans="2:24">
      <c r="B25" s="493" t="s">
        <v>765</v>
      </c>
      <c r="C25" s="494"/>
      <c r="D25" s="495"/>
      <c r="F25" s="489" t="s">
        <v>141</v>
      </c>
      <c r="G25" s="22" t="s">
        <v>766</v>
      </c>
      <c r="H25" s="22"/>
    </row>
    <row r="26" spans="2:24">
      <c r="B26" s="493" t="s">
        <v>767</v>
      </c>
      <c r="C26" s="494"/>
      <c r="D26" s="495"/>
      <c r="F26" s="489" t="s">
        <v>768</v>
      </c>
      <c r="G26" s="22" t="s">
        <v>769</v>
      </c>
      <c r="H26" s="22"/>
    </row>
    <row r="27" spans="2:24">
      <c r="B27" s="493" t="s">
        <v>770</v>
      </c>
      <c r="C27" s="494"/>
      <c r="D27" s="495"/>
      <c r="F27" s="489" t="s">
        <v>771</v>
      </c>
      <c r="G27" s="22" t="s">
        <v>772</v>
      </c>
      <c r="H27" s="22"/>
    </row>
    <row r="28" spans="2:24">
      <c r="B28" s="493" t="s">
        <v>773</v>
      </c>
      <c r="C28" s="494"/>
      <c r="D28" s="495"/>
      <c r="F28" s="489" t="s">
        <v>774</v>
      </c>
      <c r="G28" s="22" t="s">
        <v>775</v>
      </c>
      <c r="H28" s="22"/>
    </row>
    <row r="29" spans="2:24">
      <c r="B29" s="496" t="s">
        <v>776</v>
      </c>
      <c r="C29" s="494"/>
      <c r="D29" s="495"/>
      <c r="F29" s="489" t="s">
        <v>748</v>
      </c>
      <c r="G29" s="22" t="s">
        <v>777</v>
      </c>
      <c r="H29" s="22"/>
    </row>
    <row r="30" spans="2:24" ht="13">
      <c r="B30" s="497" t="s">
        <v>778</v>
      </c>
      <c r="C30" s="498"/>
      <c r="D30" s="499"/>
      <c r="F30" s="489" t="s">
        <v>744</v>
      </c>
      <c r="G30" s="22" t="s">
        <v>779</v>
      </c>
      <c r="H30" s="22"/>
    </row>
    <row r="31" spans="2:24" ht="13" thickBot="1">
      <c r="F31" s="489" t="s">
        <v>780</v>
      </c>
      <c r="G31" s="22" t="s">
        <v>781</v>
      </c>
    </row>
    <row r="32" spans="2:24">
      <c r="B32" s="500" t="s">
        <v>782</v>
      </c>
      <c r="C32" s="435"/>
      <c r="D32" s="435"/>
      <c r="E32" s="501"/>
      <c r="F32" s="489" t="s">
        <v>749</v>
      </c>
      <c r="G32" s="22" t="s">
        <v>783</v>
      </c>
    </row>
    <row r="33" spans="2:12" ht="15.5">
      <c r="B33" s="502">
        <v>1</v>
      </c>
      <c r="C33" t="s">
        <v>784</v>
      </c>
      <c r="D33">
        <f>B33*27.68</f>
        <v>27.68</v>
      </c>
      <c r="E33" s="215" t="s">
        <v>27</v>
      </c>
      <c r="F33" s="489" t="s">
        <v>750</v>
      </c>
      <c r="G33" s="22" t="s">
        <v>785</v>
      </c>
    </row>
    <row r="34" spans="2:12">
      <c r="B34" s="502">
        <v>0.153</v>
      </c>
      <c r="C34" s="103" t="s">
        <v>786</v>
      </c>
      <c r="D34">
        <f>B34*4.19</f>
        <v>0.64107000000000003</v>
      </c>
      <c r="E34" s="215" t="s">
        <v>787</v>
      </c>
      <c r="F34" s="489" t="s">
        <v>751</v>
      </c>
      <c r="G34" s="22" t="s">
        <v>788</v>
      </c>
    </row>
    <row r="35" spans="2:12" ht="13" thickBot="1">
      <c r="B35" s="570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3" t="s">
        <v>790</v>
      </c>
    </row>
    <row r="36" spans="2:12">
      <c r="B36" s="504"/>
      <c r="C36" s="435"/>
      <c r="D36" s="435"/>
      <c r="E36" s="501"/>
      <c r="F36" s="489" t="s">
        <v>752</v>
      </c>
      <c r="G36" s="22" t="s">
        <v>788</v>
      </c>
    </row>
    <row r="37" spans="2:12" ht="14.5">
      <c r="B37" s="502">
        <v>1</v>
      </c>
      <c r="C37" t="s">
        <v>27</v>
      </c>
      <c r="D37" s="10">
        <f>B37/27.68</f>
        <v>3.6127167630057806E-2</v>
      </c>
      <c r="E37" s="215" t="s">
        <v>784</v>
      </c>
      <c r="G37" s="503" t="s">
        <v>791</v>
      </c>
    </row>
    <row r="38" spans="2:12">
      <c r="B38" s="502">
        <v>1</v>
      </c>
      <c r="C38" t="s">
        <v>787</v>
      </c>
      <c r="D38" s="10">
        <f>B38/4.19</f>
        <v>0.2386634844868735</v>
      </c>
      <c r="E38" s="505" t="s">
        <v>786</v>
      </c>
    </row>
    <row r="39" spans="2:12" ht="13" thickBot="1">
      <c r="B39" s="506">
        <v>1</v>
      </c>
      <c r="C39" s="220" t="s">
        <v>758</v>
      </c>
      <c r="D39" s="507">
        <f>B39/1.73</f>
        <v>0.5780346820809249</v>
      </c>
      <c r="E39" s="508" t="s">
        <v>789</v>
      </c>
    </row>
    <row r="43" spans="2:12" ht="13">
      <c r="B43" s="602" t="s">
        <v>835</v>
      </c>
    </row>
    <row r="46" spans="2:12" ht="13">
      <c r="B46" s="603" t="s">
        <v>836</v>
      </c>
    </row>
    <row r="47" spans="2:12" ht="15.5">
      <c r="B47" s="604" t="s">
        <v>837</v>
      </c>
      <c r="C47" s="605"/>
      <c r="D47" s="604" t="s">
        <v>838</v>
      </c>
      <c r="E47" s="605"/>
      <c r="F47" s="606" t="s">
        <v>67</v>
      </c>
      <c r="G47" s="607" t="s">
        <v>67</v>
      </c>
      <c r="H47" s="608" t="s">
        <v>81</v>
      </c>
      <c r="I47" s="609" t="s">
        <v>802</v>
      </c>
      <c r="J47" s="610" t="s">
        <v>839</v>
      </c>
      <c r="K47" s="116" t="s">
        <v>840</v>
      </c>
      <c r="L47" s="270"/>
    </row>
    <row r="48" spans="2:12" ht="13">
      <c r="B48" s="611" t="s">
        <v>841</v>
      </c>
      <c r="C48" s="612"/>
      <c r="D48" s="611" t="s">
        <v>842</v>
      </c>
      <c r="E48" s="612"/>
      <c r="F48" s="613"/>
      <c r="G48" s="614"/>
      <c r="H48" s="615"/>
      <c r="I48" s="616"/>
      <c r="J48" s="118"/>
      <c r="K48" s="118"/>
      <c r="L48" s="271"/>
    </row>
    <row r="49" spans="2:12">
      <c r="B49" s="14" t="s">
        <v>843</v>
      </c>
      <c r="C49" s="617" t="s">
        <v>87</v>
      </c>
      <c r="D49" s="14" t="s">
        <v>843</v>
      </c>
      <c r="E49" s="617" t="s">
        <v>87</v>
      </c>
      <c r="F49" s="618" t="s">
        <v>844</v>
      </c>
      <c r="G49" s="619" t="s">
        <v>127</v>
      </c>
      <c r="H49" s="454"/>
      <c r="I49" s="616"/>
      <c r="J49" s="118"/>
      <c r="K49" s="118"/>
      <c r="L49" s="271"/>
    </row>
    <row r="50" spans="2:12">
      <c r="B50" s="12"/>
      <c r="C50" s="620"/>
      <c r="D50" s="12"/>
      <c r="E50" s="620"/>
      <c r="F50" s="12"/>
      <c r="G50" s="620"/>
      <c r="H50" s="12"/>
      <c r="I50" s="621"/>
      <c r="J50" s="26"/>
      <c r="K50" s="26"/>
      <c r="L50" s="28"/>
    </row>
    <row r="51" spans="2:12">
      <c r="B51" s="13">
        <v>24</v>
      </c>
      <c r="C51" s="622">
        <f t="shared" ref="C51:C74" si="1">6.895*B51</f>
        <v>165.48</v>
      </c>
      <c r="D51" s="13">
        <v>43</v>
      </c>
      <c r="E51" s="622">
        <f t="shared" ref="E51:E74" si="2">6.895*D51</f>
        <v>296.48499999999996</v>
      </c>
      <c r="F51" s="623">
        <v>29</v>
      </c>
      <c r="G51" s="622">
        <f>6900*F51</f>
        <v>200100</v>
      </c>
      <c r="H51" s="624">
        <v>0.32</v>
      </c>
      <c r="I51" s="622" t="s">
        <v>845</v>
      </c>
      <c r="J51" s="625" t="s">
        <v>846</v>
      </c>
      <c r="K51" s="625" t="s">
        <v>847</v>
      </c>
      <c r="L51" s="28"/>
    </row>
    <row r="52" spans="2:12">
      <c r="B52" s="13">
        <v>60</v>
      </c>
      <c r="C52" s="622">
        <f t="shared" si="1"/>
        <v>413.7</v>
      </c>
      <c r="D52" s="13">
        <v>72</v>
      </c>
      <c r="E52" s="622">
        <f t="shared" si="2"/>
        <v>496.43999999999994</v>
      </c>
      <c r="F52" s="623">
        <v>29</v>
      </c>
      <c r="G52" s="622">
        <f t="shared" ref="G52:G74" si="3">6900*F52</f>
        <v>200100</v>
      </c>
      <c r="H52" s="624">
        <v>0.32</v>
      </c>
      <c r="I52" s="622" t="s">
        <v>845</v>
      </c>
      <c r="J52" s="625" t="s">
        <v>848</v>
      </c>
      <c r="K52" s="625" t="s">
        <v>847</v>
      </c>
      <c r="L52" s="28"/>
    </row>
    <row r="53" spans="2:12">
      <c r="B53" s="13">
        <v>33</v>
      </c>
      <c r="C53" s="622">
        <f t="shared" si="1"/>
        <v>227.535</v>
      </c>
      <c r="D53" s="13">
        <v>55</v>
      </c>
      <c r="E53" s="622">
        <f t="shared" si="2"/>
        <v>379.22499999999997</v>
      </c>
      <c r="F53" s="623">
        <v>29</v>
      </c>
      <c r="G53" s="622">
        <f t="shared" si="3"/>
        <v>200100</v>
      </c>
      <c r="H53" s="624">
        <v>0.32</v>
      </c>
      <c r="I53" s="622" t="s">
        <v>845</v>
      </c>
      <c r="J53" s="625" t="s">
        <v>849</v>
      </c>
      <c r="K53" s="625" t="s">
        <v>847</v>
      </c>
      <c r="L53" s="28"/>
    </row>
    <row r="54" spans="2:12">
      <c r="B54" s="13">
        <v>35</v>
      </c>
      <c r="C54" s="622">
        <f t="shared" si="1"/>
        <v>241.32499999999999</v>
      </c>
      <c r="D54" s="13">
        <v>50</v>
      </c>
      <c r="E54" s="622">
        <f t="shared" si="2"/>
        <v>344.75</v>
      </c>
      <c r="F54" s="623">
        <v>29</v>
      </c>
      <c r="G54" s="622">
        <f t="shared" si="3"/>
        <v>200100</v>
      </c>
      <c r="H54" s="624">
        <v>0.32</v>
      </c>
      <c r="I54" s="622" t="s">
        <v>845</v>
      </c>
      <c r="J54" s="625" t="s">
        <v>850</v>
      </c>
      <c r="K54" s="625" t="s">
        <v>847</v>
      </c>
      <c r="L54" s="28"/>
    </row>
    <row r="55" spans="2:12">
      <c r="B55" s="13">
        <v>65</v>
      </c>
      <c r="C55" s="622">
        <f t="shared" si="1"/>
        <v>448.17499999999995</v>
      </c>
      <c r="D55" s="13">
        <v>80</v>
      </c>
      <c r="E55" s="622">
        <f t="shared" si="2"/>
        <v>551.59999999999991</v>
      </c>
      <c r="F55" s="623">
        <v>29</v>
      </c>
      <c r="G55" s="622">
        <f>6900*F55</f>
        <v>200100</v>
      </c>
      <c r="H55" s="624">
        <v>0.32</v>
      </c>
      <c r="I55" s="622" t="s">
        <v>845</v>
      </c>
      <c r="J55" s="625" t="s">
        <v>851</v>
      </c>
      <c r="K55" s="625" t="s">
        <v>847</v>
      </c>
      <c r="L55" s="28"/>
    </row>
    <row r="56" spans="2:12" s="417" customFormat="1">
      <c r="B56" s="772">
        <v>45</v>
      </c>
      <c r="C56" s="773">
        <f t="shared" si="1"/>
        <v>310.27499999999998</v>
      </c>
      <c r="D56" s="772">
        <v>67</v>
      </c>
      <c r="E56" s="773">
        <f t="shared" si="2"/>
        <v>461.96499999999997</v>
      </c>
      <c r="F56" s="774">
        <v>29</v>
      </c>
      <c r="G56" s="773">
        <f t="shared" si="3"/>
        <v>200100</v>
      </c>
      <c r="H56" s="775">
        <v>0.32</v>
      </c>
      <c r="I56" s="773" t="s">
        <v>845</v>
      </c>
      <c r="J56" s="776" t="s">
        <v>852</v>
      </c>
      <c r="K56" s="776" t="s">
        <v>847</v>
      </c>
      <c r="L56" s="777"/>
    </row>
    <row r="57" spans="2:12">
      <c r="B57" s="13">
        <v>48</v>
      </c>
      <c r="C57" s="622">
        <f t="shared" si="1"/>
        <v>330.96</v>
      </c>
      <c r="D57" s="13">
        <v>65</v>
      </c>
      <c r="E57" s="622">
        <f t="shared" si="2"/>
        <v>448.17499999999995</v>
      </c>
      <c r="F57" s="623">
        <v>29</v>
      </c>
      <c r="G57" s="622">
        <f t="shared" si="3"/>
        <v>200100</v>
      </c>
      <c r="H57" s="624">
        <v>0.32</v>
      </c>
      <c r="I57" s="622" t="s">
        <v>845</v>
      </c>
      <c r="J57" s="625" t="s">
        <v>853</v>
      </c>
      <c r="K57" s="625" t="s">
        <v>847</v>
      </c>
      <c r="L57" s="28"/>
    </row>
    <row r="58" spans="2:12">
      <c r="B58" s="13">
        <v>70</v>
      </c>
      <c r="C58" s="622">
        <f t="shared" si="1"/>
        <v>482.65</v>
      </c>
      <c r="D58" s="13">
        <v>85</v>
      </c>
      <c r="E58" s="622">
        <f t="shared" si="2"/>
        <v>586.07499999999993</v>
      </c>
      <c r="F58" s="623">
        <v>29</v>
      </c>
      <c r="G58" s="622">
        <f t="shared" si="3"/>
        <v>200100</v>
      </c>
      <c r="H58" s="624">
        <v>0.32</v>
      </c>
      <c r="I58" s="622" t="s">
        <v>845</v>
      </c>
      <c r="J58" s="625" t="s">
        <v>854</v>
      </c>
      <c r="K58" s="625" t="s">
        <v>847</v>
      </c>
      <c r="L58" s="28"/>
    </row>
    <row r="59" spans="2:12">
      <c r="B59" s="13">
        <v>75</v>
      </c>
      <c r="C59" s="622">
        <f t="shared" si="1"/>
        <v>517.125</v>
      </c>
      <c r="D59" s="13">
        <v>105</v>
      </c>
      <c r="E59" s="622">
        <f t="shared" si="2"/>
        <v>723.97499999999991</v>
      </c>
      <c r="F59" s="623">
        <v>27</v>
      </c>
      <c r="G59" s="622">
        <f t="shared" si="3"/>
        <v>186300</v>
      </c>
      <c r="H59" s="624">
        <v>0.27</v>
      </c>
      <c r="I59" s="622" t="s">
        <v>855</v>
      </c>
      <c r="J59" s="625" t="s">
        <v>856</v>
      </c>
      <c r="K59" s="625" t="s">
        <v>857</v>
      </c>
      <c r="L59" s="28"/>
    </row>
    <row r="60" spans="2:12">
      <c r="B60" s="13">
        <v>75</v>
      </c>
      <c r="C60" s="622">
        <f t="shared" si="1"/>
        <v>517.125</v>
      </c>
      <c r="D60" s="13">
        <v>125</v>
      </c>
      <c r="E60" s="622">
        <f t="shared" si="2"/>
        <v>861.875</v>
      </c>
      <c r="F60" s="623">
        <v>27</v>
      </c>
      <c r="G60" s="622">
        <f t="shared" si="3"/>
        <v>186300</v>
      </c>
      <c r="H60" s="624">
        <v>0.27</v>
      </c>
      <c r="I60" s="622" t="s">
        <v>855</v>
      </c>
      <c r="J60" s="626" t="s">
        <v>858</v>
      </c>
      <c r="K60" s="625" t="s">
        <v>847</v>
      </c>
      <c r="L60" s="28"/>
    </row>
    <row r="61" spans="2:12">
      <c r="B61" s="13">
        <v>75</v>
      </c>
      <c r="C61" s="622">
        <f t="shared" si="1"/>
        <v>517.125</v>
      </c>
      <c r="D61" s="13">
        <v>95</v>
      </c>
      <c r="E61" s="622">
        <f t="shared" si="2"/>
        <v>655.02499999999998</v>
      </c>
      <c r="F61" s="623">
        <v>29</v>
      </c>
      <c r="G61" s="622">
        <f t="shared" si="3"/>
        <v>200100</v>
      </c>
      <c r="H61" s="624">
        <v>0.32</v>
      </c>
      <c r="I61" s="622" t="s">
        <v>859</v>
      </c>
      <c r="J61" s="625" t="s">
        <v>860</v>
      </c>
      <c r="K61" s="625" t="s">
        <v>861</v>
      </c>
      <c r="L61" s="28"/>
    </row>
    <row r="62" spans="2:12">
      <c r="B62" s="13">
        <v>90</v>
      </c>
      <c r="C62" s="622">
        <f t="shared" si="1"/>
        <v>620.54999999999995</v>
      </c>
      <c r="D62" s="13">
        <v>100</v>
      </c>
      <c r="E62" s="622">
        <f t="shared" si="2"/>
        <v>689.5</v>
      </c>
      <c r="F62" s="623">
        <v>29</v>
      </c>
      <c r="G62" s="622">
        <f t="shared" si="3"/>
        <v>200100</v>
      </c>
      <c r="H62" s="624">
        <v>0.32</v>
      </c>
      <c r="I62" s="622" t="s">
        <v>859</v>
      </c>
      <c r="J62" s="625" t="s">
        <v>862</v>
      </c>
      <c r="K62" s="625" t="s">
        <v>861</v>
      </c>
      <c r="L62" s="28"/>
    </row>
    <row r="63" spans="2:12">
      <c r="B63" s="13">
        <v>16</v>
      </c>
      <c r="C63" s="622">
        <f t="shared" si="1"/>
        <v>110.32</v>
      </c>
      <c r="D63" s="13">
        <v>30</v>
      </c>
      <c r="E63" s="622">
        <f t="shared" si="2"/>
        <v>206.85</v>
      </c>
      <c r="F63" s="627">
        <v>9.9</v>
      </c>
      <c r="G63" s="622">
        <f t="shared" si="3"/>
        <v>68310</v>
      </c>
      <c r="H63" s="624">
        <v>0.33</v>
      </c>
      <c r="I63" s="628" t="s">
        <v>863</v>
      </c>
      <c r="J63" s="625" t="s">
        <v>864</v>
      </c>
      <c r="K63" s="625" t="s">
        <v>861</v>
      </c>
      <c r="L63" s="28"/>
    </row>
    <row r="64" spans="2:12">
      <c r="B64" s="13">
        <v>35</v>
      </c>
      <c r="C64" s="622">
        <f t="shared" si="1"/>
        <v>241.32499999999999</v>
      </c>
      <c r="D64" s="13">
        <v>42</v>
      </c>
      <c r="E64" s="622">
        <f t="shared" si="2"/>
        <v>289.58999999999997</v>
      </c>
      <c r="F64" s="627">
        <v>9.9</v>
      </c>
      <c r="G64" s="622">
        <f t="shared" si="3"/>
        <v>68310</v>
      </c>
      <c r="H64" s="624">
        <v>0.33</v>
      </c>
      <c r="I64" s="628" t="s">
        <v>863</v>
      </c>
      <c r="J64" s="625" t="s">
        <v>865</v>
      </c>
      <c r="K64" s="625" t="s">
        <v>861</v>
      </c>
      <c r="L64" s="28"/>
    </row>
    <row r="65" spans="2:12">
      <c r="B65" s="13">
        <v>35</v>
      </c>
      <c r="C65" s="622">
        <f t="shared" si="1"/>
        <v>241.32499999999999</v>
      </c>
      <c r="D65" s="13">
        <v>38</v>
      </c>
      <c r="E65" s="622">
        <f t="shared" si="2"/>
        <v>262.01</v>
      </c>
      <c r="F65" s="627">
        <v>9.9</v>
      </c>
      <c r="G65" s="622">
        <f t="shared" si="3"/>
        <v>68310</v>
      </c>
      <c r="H65" s="624">
        <v>0.33</v>
      </c>
      <c r="I65" s="628" t="s">
        <v>863</v>
      </c>
      <c r="J65" s="626" t="s">
        <v>866</v>
      </c>
      <c r="K65" s="625" t="s">
        <v>861</v>
      </c>
      <c r="L65" s="28"/>
    </row>
    <row r="66" spans="2:12">
      <c r="B66" s="13">
        <v>45</v>
      </c>
      <c r="C66" s="622">
        <f t="shared" si="1"/>
        <v>310.27499999999998</v>
      </c>
      <c r="D66" s="13">
        <v>66</v>
      </c>
      <c r="E66" s="622">
        <f t="shared" si="2"/>
        <v>455.07</v>
      </c>
      <c r="F66" s="627">
        <v>10.5</v>
      </c>
      <c r="G66" s="622">
        <f t="shared" si="3"/>
        <v>72450</v>
      </c>
      <c r="H66" s="624">
        <v>0.33</v>
      </c>
      <c r="I66" s="628" t="s">
        <v>863</v>
      </c>
      <c r="J66" s="625" t="s">
        <v>867</v>
      </c>
      <c r="K66" s="625" t="s">
        <v>861</v>
      </c>
      <c r="L66" s="28"/>
    </row>
    <row r="67" spans="2:12">
      <c r="B67" s="13">
        <v>38</v>
      </c>
      <c r="C67" s="622">
        <f t="shared" si="1"/>
        <v>262.01</v>
      </c>
      <c r="D67" s="13">
        <v>62</v>
      </c>
      <c r="E67" s="622">
        <f t="shared" si="2"/>
        <v>427.48999999999995</v>
      </c>
      <c r="F67" s="627">
        <v>10.5</v>
      </c>
      <c r="G67" s="622">
        <f t="shared" si="3"/>
        <v>72450</v>
      </c>
      <c r="H67" s="624">
        <v>0.33</v>
      </c>
      <c r="I67" s="628" t="s">
        <v>863</v>
      </c>
      <c r="J67" s="625" t="s">
        <v>868</v>
      </c>
      <c r="K67" s="625" t="s">
        <v>861</v>
      </c>
      <c r="L67" s="28"/>
    </row>
    <row r="68" spans="2:12">
      <c r="B68" s="13">
        <v>66</v>
      </c>
      <c r="C68" s="622">
        <f t="shared" si="1"/>
        <v>455.07</v>
      </c>
      <c r="D68" s="13">
        <v>77</v>
      </c>
      <c r="E68" s="622">
        <f t="shared" si="2"/>
        <v>530.91499999999996</v>
      </c>
      <c r="F68" s="627">
        <v>10.4</v>
      </c>
      <c r="G68" s="622">
        <f t="shared" si="3"/>
        <v>71760</v>
      </c>
      <c r="H68" s="624">
        <v>0.33</v>
      </c>
      <c r="I68" s="628" t="s">
        <v>863</v>
      </c>
      <c r="J68" s="625" t="s">
        <v>869</v>
      </c>
      <c r="K68" s="26" t="s">
        <v>861</v>
      </c>
      <c r="L68" s="28"/>
    </row>
    <row r="69" spans="2:12">
      <c r="B69" s="13">
        <v>56</v>
      </c>
      <c r="C69" s="622">
        <f t="shared" si="1"/>
        <v>386.12</v>
      </c>
      <c r="D69" s="13">
        <v>66</v>
      </c>
      <c r="E69" s="622">
        <f t="shared" si="2"/>
        <v>455.07</v>
      </c>
      <c r="F69" s="627">
        <v>10.4</v>
      </c>
      <c r="G69" s="622">
        <f t="shared" si="3"/>
        <v>71760</v>
      </c>
      <c r="H69" s="624">
        <v>0.33</v>
      </c>
      <c r="I69" s="628" t="s">
        <v>863</v>
      </c>
      <c r="J69" s="625" t="s">
        <v>870</v>
      </c>
      <c r="K69" s="625" t="s">
        <v>861</v>
      </c>
      <c r="L69" s="28"/>
    </row>
    <row r="70" spans="2:12">
      <c r="B70" s="13">
        <v>6</v>
      </c>
      <c r="C70" s="622">
        <f t="shared" si="1"/>
        <v>41.37</v>
      </c>
      <c r="D70" s="13">
        <v>7.45</v>
      </c>
      <c r="E70" s="622">
        <f t="shared" si="2"/>
        <v>51.367750000000001</v>
      </c>
      <c r="F70" s="624">
        <v>0.42</v>
      </c>
      <c r="G70" s="622">
        <f t="shared" si="3"/>
        <v>2898</v>
      </c>
      <c r="H70" s="624">
        <v>0.41</v>
      </c>
      <c r="I70" s="622" t="s">
        <v>871</v>
      </c>
      <c r="J70" s="625" t="s">
        <v>872</v>
      </c>
      <c r="K70" s="626" t="s">
        <v>873</v>
      </c>
      <c r="L70" s="28"/>
    </row>
    <row r="71" spans="2:12">
      <c r="B71" s="13">
        <v>5.0999999999999996</v>
      </c>
      <c r="C71" s="622">
        <f t="shared" si="1"/>
        <v>35.164499999999997</v>
      </c>
      <c r="D71" s="13">
        <v>5.9</v>
      </c>
      <c r="E71" s="622">
        <f t="shared" si="2"/>
        <v>40.680500000000002</v>
      </c>
      <c r="F71" s="624">
        <v>0.28999999999999998</v>
      </c>
      <c r="G71" s="622">
        <f t="shared" si="3"/>
        <v>2000.9999999999998</v>
      </c>
      <c r="H71" s="629" t="s">
        <v>64</v>
      </c>
      <c r="I71" s="630" t="s">
        <v>874</v>
      </c>
      <c r="J71" s="626" t="s">
        <v>875</v>
      </c>
      <c r="K71" s="626" t="s">
        <v>876</v>
      </c>
      <c r="L71" s="28"/>
    </row>
    <row r="72" spans="2:12">
      <c r="B72" s="44" t="s">
        <v>64</v>
      </c>
      <c r="C72" s="628" t="s">
        <v>64</v>
      </c>
      <c r="D72" s="631">
        <v>2</v>
      </c>
      <c r="E72" s="622">
        <f t="shared" si="2"/>
        <v>13.79</v>
      </c>
      <c r="F72" s="629" t="s">
        <v>64</v>
      </c>
      <c r="G72" s="628" t="s">
        <v>64</v>
      </c>
      <c r="H72" s="629" t="s">
        <v>64</v>
      </c>
      <c r="I72" s="622" t="s">
        <v>877</v>
      </c>
      <c r="J72" s="626" t="s">
        <v>878</v>
      </c>
      <c r="K72" s="632" t="s">
        <v>879</v>
      </c>
      <c r="L72" s="34"/>
    </row>
    <row r="73" spans="2:12">
      <c r="B73" s="13">
        <v>43</v>
      </c>
      <c r="C73" s="622">
        <f t="shared" si="1"/>
        <v>296.48499999999996</v>
      </c>
      <c r="D73" s="13">
        <v>57</v>
      </c>
      <c r="E73" s="622">
        <f t="shared" si="2"/>
        <v>393.01499999999999</v>
      </c>
      <c r="F73" s="623">
        <v>29</v>
      </c>
      <c r="G73" s="622">
        <f t="shared" si="3"/>
        <v>200100</v>
      </c>
      <c r="H73" s="624">
        <v>0.32</v>
      </c>
      <c r="I73" s="622" t="s">
        <v>880</v>
      </c>
      <c r="J73" s="626" t="s">
        <v>881</v>
      </c>
      <c r="K73" s="626" t="s">
        <v>882</v>
      </c>
      <c r="L73" s="28"/>
    </row>
    <row r="74" spans="2:12">
      <c r="B74" s="13">
        <v>45</v>
      </c>
      <c r="C74" s="622">
        <f t="shared" si="1"/>
        <v>310.27499999999998</v>
      </c>
      <c r="D74" s="13">
        <v>60</v>
      </c>
      <c r="E74" s="622">
        <f t="shared" si="2"/>
        <v>413.7</v>
      </c>
      <c r="F74" s="623">
        <v>29</v>
      </c>
      <c r="G74" s="622">
        <f t="shared" si="3"/>
        <v>200100</v>
      </c>
      <c r="H74" s="624">
        <v>0.32</v>
      </c>
      <c r="I74" s="622" t="s">
        <v>883</v>
      </c>
      <c r="J74" s="626" t="s">
        <v>884</v>
      </c>
      <c r="K74" s="632" t="s">
        <v>882</v>
      </c>
      <c r="L74" s="34"/>
    </row>
    <row r="76" spans="2:12">
      <c r="B76" s="633" t="s">
        <v>314</v>
      </c>
    </row>
    <row r="77" spans="2:12" ht="13.5">
      <c r="B77" s="634" t="s">
        <v>885</v>
      </c>
      <c r="C77" s="39"/>
      <c r="D77" s="39"/>
      <c r="E77" s="39"/>
      <c r="F77" s="39"/>
      <c r="G77" s="39"/>
      <c r="H77" s="39"/>
      <c r="L77" s="635"/>
    </row>
    <row r="78" spans="2:12" ht="13.5">
      <c r="B78" s="129" t="s">
        <v>886</v>
      </c>
    </row>
    <row r="79" spans="2:12" ht="13.5">
      <c r="B79" s="634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4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2" t="s">
        <v>894</v>
      </c>
    </row>
    <row r="94" spans="2:3">
      <c r="B94" t="s">
        <v>895</v>
      </c>
    </row>
    <row r="95" spans="2:3">
      <c r="B95" s="635" t="s">
        <v>896</v>
      </c>
    </row>
    <row r="96" spans="2:3">
      <c r="B96" s="635" t="s">
        <v>897</v>
      </c>
    </row>
    <row r="97" spans="2:8" ht="13">
      <c r="B97" s="635" t="s">
        <v>898</v>
      </c>
    </row>
    <row r="98" spans="2:8">
      <c r="B98" s="635" t="s">
        <v>899</v>
      </c>
      <c r="F98" s="39"/>
      <c r="G98" s="39"/>
      <c r="H98" s="39"/>
    </row>
    <row r="99" spans="2:8" ht="13">
      <c r="B99" s="635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5" t="s">
        <v>905</v>
      </c>
    </row>
    <row r="105" spans="2:8">
      <c r="B105" s="635" t="s">
        <v>906</v>
      </c>
    </row>
    <row r="106" spans="2:8">
      <c r="B106" s="55" t="s">
        <v>907</v>
      </c>
    </row>
    <row r="107" spans="2:8">
      <c r="B107" s="635" t="s">
        <v>908</v>
      </c>
    </row>
    <row r="108" spans="2:8">
      <c r="B108" s="635" t="s">
        <v>909</v>
      </c>
    </row>
    <row r="110" spans="2:8">
      <c r="B110" s="636" t="s">
        <v>910</v>
      </c>
      <c r="C110" s="637"/>
      <c r="D110" s="638" t="s">
        <v>911</v>
      </c>
      <c r="E110" s="637"/>
      <c r="F110" s="637"/>
      <c r="G110" s="637"/>
      <c r="H110" s="639"/>
    </row>
    <row r="111" spans="2:8">
      <c r="B111" s="640"/>
      <c r="C111" s="22"/>
      <c r="D111" s="22"/>
      <c r="E111" s="641"/>
      <c r="F111" s="641"/>
      <c r="G111" s="641"/>
      <c r="H111" s="642"/>
    </row>
    <row r="112" spans="2:8">
      <c r="B112" s="640"/>
      <c r="C112" s="22"/>
      <c r="D112" s="22"/>
      <c r="E112" s="641"/>
      <c r="F112" s="641"/>
      <c r="G112" s="641"/>
      <c r="H112" s="642"/>
    </row>
    <row r="113" spans="2:8">
      <c r="B113" s="640"/>
      <c r="C113" s="22"/>
      <c r="D113" s="22"/>
      <c r="E113" s="641"/>
      <c r="F113" s="641"/>
      <c r="G113" s="641"/>
      <c r="H113" s="642"/>
    </row>
    <row r="114" spans="2:8">
      <c r="B114" s="640"/>
      <c r="C114" s="22"/>
      <c r="D114" s="22"/>
      <c r="E114" s="641"/>
      <c r="F114" s="641"/>
      <c r="G114" s="641"/>
      <c r="H114" s="642"/>
    </row>
    <row r="115" spans="2:8">
      <c r="B115" s="640"/>
      <c r="C115" s="22"/>
      <c r="D115" s="22"/>
      <c r="E115" s="641"/>
      <c r="F115" s="641"/>
      <c r="G115" s="641"/>
      <c r="H115" s="642"/>
    </row>
    <row r="116" spans="2:8">
      <c r="B116" s="640"/>
      <c r="C116" s="22"/>
      <c r="D116" s="22"/>
      <c r="E116" s="641"/>
      <c r="F116" s="641"/>
      <c r="G116" s="641"/>
      <c r="H116" s="642"/>
    </row>
    <row r="117" spans="2:8">
      <c r="B117" s="640"/>
      <c r="C117" s="22"/>
      <c r="D117" s="22"/>
      <c r="E117" s="641"/>
      <c r="F117" s="641"/>
      <c r="G117" s="641"/>
      <c r="H117" s="642"/>
    </row>
    <row r="118" spans="2:8">
      <c r="B118" s="640"/>
      <c r="C118" s="22"/>
      <c r="D118" s="22"/>
      <c r="E118" s="641"/>
      <c r="F118" s="641"/>
      <c r="G118" s="641"/>
      <c r="H118" s="642"/>
    </row>
    <row r="119" spans="2:8">
      <c r="B119" s="640"/>
      <c r="C119" s="22"/>
      <c r="D119" s="22"/>
      <c r="E119" s="641"/>
      <c r="F119" s="641"/>
      <c r="G119" s="641"/>
      <c r="H119" s="642"/>
    </row>
    <row r="120" spans="2:8">
      <c r="B120" s="640"/>
      <c r="C120" s="22"/>
      <c r="D120" s="22"/>
      <c r="E120" s="641"/>
      <c r="F120" s="641"/>
      <c r="G120" s="641"/>
      <c r="H120" s="642"/>
    </row>
    <row r="121" spans="2:8">
      <c r="B121" s="643"/>
      <c r="C121" s="644" t="s">
        <v>912</v>
      </c>
      <c r="D121" s="645" t="s">
        <v>913</v>
      </c>
      <c r="E121" s="645"/>
      <c r="F121" s="645"/>
      <c r="G121" s="645" t="s">
        <v>914</v>
      </c>
      <c r="H121" s="646" t="s">
        <v>914</v>
      </c>
    </row>
    <row r="122" spans="2:8">
      <c r="B122" s="647"/>
      <c r="C122" s="641" t="s">
        <v>915</v>
      </c>
      <c r="D122" s="22" t="s">
        <v>916</v>
      </c>
      <c r="E122" s="641"/>
      <c r="F122" s="641"/>
      <c r="G122" s="641" t="s">
        <v>917</v>
      </c>
      <c r="H122" s="648" t="s">
        <v>727</v>
      </c>
    </row>
    <row r="123" spans="2:8">
      <c r="B123" s="647" t="s">
        <v>918</v>
      </c>
      <c r="C123" s="641" t="s">
        <v>841</v>
      </c>
      <c r="D123" s="641" t="s">
        <v>841</v>
      </c>
      <c r="E123" s="641"/>
      <c r="F123" s="641" t="s">
        <v>918</v>
      </c>
      <c r="G123" s="641" t="s">
        <v>841</v>
      </c>
      <c r="H123" s="648" t="s">
        <v>841</v>
      </c>
    </row>
    <row r="124" spans="2:8">
      <c r="B124" s="647">
        <v>80</v>
      </c>
      <c r="C124" s="641">
        <v>100</v>
      </c>
      <c r="D124" s="641">
        <v>100</v>
      </c>
      <c r="E124" s="641"/>
      <c r="F124" s="641">
        <v>80</v>
      </c>
      <c r="G124" s="641">
        <v>100</v>
      </c>
      <c r="H124" s="648">
        <v>100</v>
      </c>
    </row>
    <row r="125" spans="2:8">
      <c r="B125" s="647">
        <v>200</v>
      </c>
      <c r="C125" s="641">
        <v>95</v>
      </c>
      <c r="D125" s="641">
        <v>92.5</v>
      </c>
      <c r="E125" s="641"/>
      <c r="F125" s="641">
        <v>200</v>
      </c>
      <c r="G125" s="641">
        <v>94.2</v>
      </c>
      <c r="H125" s="648">
        <v>92.2</v>
      </c>
    </row>
    <row r="126" spans="2:8">
      <c r="B126" s="647">
        <v>400</v>
      </c>
      <c r="C126" s="641">
        <v>87</v>
      </c>
      <c r="D126" s="641">
        <v>86</v>
      </c>
      <c r="E126" s="641"/>
      <c r="F126" s="641">
        <v>300</v>
      </c>
      <c r="G126" s="641">
        <v>87</v>
      </c>
      <c r="H126" s="648">
        <v>83.3</v>
      </c>
    </row>
    <row r="127" spans="2:8">
      <c r="B127" s="647">
        <v>600</v>
      </c>
      <c r="C127" s="641">
        <v>79</v>
      </c>
      <c r="D127" s="641">
        <v>84</v>
      </c>
      <c r="E127" s="641"/>
      <c r="F127" s="641">
        <v>400</v>
      </c>
      <c r="G127" s="641">
        <v>77</v>
      </c>
      <c r="H127" s="648">
        <v>69.5</v>
      </c>
    </row>
    <row r="128" spans="2:8">
      <c r="B128" s="649">
        <v>800</v>
      </c>
      <c r="C128" s="650">
        <v>68.5</v>
      </c>
      <c r="D128" s="650">
        <v>80</v>
      </c>
      <c r="E128" s="650"/>
      <c r="F128" s="650">
        <v>500</v>
      </c>
      <c r="G128" s="650">
        <v>50</v>
      </c>
      <c r="H128" s="651">
        <v>44</v>
      </c>
    </row>
    <row r="129" spans="2:13">
      <c r="B129" s="647"/>
      <c r="C129" s="641"/>
      <c r="D129" s="641"/>
      <c r="E129" s="641"/>
      <c r="F129" s="22"/>
      <c r="G129" s="22"/>
      <c r="H129" s="648"/>
    </row>
    <row r="130" spans="2:13">
      <c r="B130" s="647"/>
      <c r="C130" s="641"/>
      <c r="D130" s="641"/>
      <c r="E130" s="641"/>
      <c r="F130" s="641"/>
      <c r="G130" s="641"/>
      <c r="H130" s="648"/>
    </row>
    <row r="131" spans="2:13">
      <c r="B131" s="647"/>
      <c r="C131" s="652" t="s">
        <v>912</v>
      </c>
      <c r="D131" s="641" t="s">
        <v>913</v>
      </c>
      <c r="E131" s="641"/>
      <c r="F131" s="641"/>
      <c r="G131" s="641" t="s">
        <v>914</v>
      </c>
      <c r="H131" s="648" t="s">
        <v>914</v>
      </c>
    </row>
    <row r="132" spans="2:13">
      <c r="B132" s="647"/>
      <c r="C132" s="641" t="s">
        <v>915</v>
      </c>
      <c r="D132" s="22" t="s">
        <v>916</v>
      </c>
      <c r="E132" s="641"/>
      <c r="F132" s="641"/>
      <c r="G132" s="641" t="s">
        <v>917</v>
      </c>
      <c r="H132" s="648" t="s">
        <v>727</v>
      </c>
    </row>
    <row r="133" spans="2:13">
      <c r="B133" s="647" t="s">
        <v>918</v>
      </c>
      <c r="C133" s="652" t="s">
        <v>842</v>
      </c>
      <c r="D133" s="489" t="s">
        <v>842</v>
      </c>
      <c r="E133" s="641"/>
      <c r="F133" s="641" t="s">
        <v>918</v>
      </c>
      <c r="G133" s="652" t="s">
        <v>842</v>
      </c>
      <c r="H133" s="648" t="s">
        <v>842</v>
      </c>
    </row>
    <row r="134" spans="2:13">
      <c r="B134" s="647">
        <v>80</v>
      </c>
      <c r="C134" s="641">
        <v>100</v>
      </c>
      <c r="D134" s="22">
        <v>100</v>
      </c>
      <c r="E134" s="641"/>
      <c r="F134" s="641">
        <v>80</v>
      </c>
      <c r="G134" s="641">
        <v>100</v>
      </c>
      <c r="H134" s="648">
        <v>100</v>
      </c>
    </row>
    <row r="135" spans="2:13">
      <c r="B135" s="647">
        <v>200</v>
      </c>
      <c r="C135" s="641">
        <v>98</v>
      </c>
      <c r="D135" s="22">
        <v>89.5</v>
      </c>
      <c r="E135" s="641"/>
      <c r="F135" s="641">
        <v>200</v>
      </c>
      <c r="G135" s="641">
        <v>92</v>
      </c>
      <c r="H135" s="648">
        <v>91</v>
      </c>
    </row>
    <row r="136" spans="2:13">
      <c r="B136" s="647">
        <v>400</v>
      </c>
      <c r="C136" s="641">
        <v>95</v>
      </c>
      <c r="D136" s="22">
        <v>79.5</v>
      </c>
      <c r="E136" s="641"/>
      <c r="F136" s="641">
        <v>300</v>
      </c>
      <c r="G136" s="641">
        <v>84</v>
      </c>
      <c r="H136" s="648">
        <v>80</v>
      </c>
    </row>
    <row r="137" spans="2:13">
      <c r="B137" s="647">
        <v>600</v>
      </c>
      <c r="C137" s="641">
        <v>89</v>
      </c>
      <c r="D137" s="22">
        <v>72.5</v>
      </c>
      <c r="E137" s="641"/>
      <c r="F137" s="641">
        <v>400</v>
      </c>
      <c r="G137" s="641">
        <v>75</v>
      </c>
      <c r="H137" s="648">
        <v>64</v>
      </c>
    </row>
    <row r="138" spans="2:13">
      <c r="B138" s="647">
        <v>800</v>
      </c>
      <c r="C138" s="641">
        <v>77</v>
      </c>
      <c r="D138" s="22">
        <v>67.5</v>
      </c>
      <c r="E138" s="641"/>
      <c r="F138" s="641">
        <v>500</v>
      </c>
      <c r="G138" s="641">
        <v>50</v>
      </c>
      <c r="H138" s="648">
        <v>42</v>
      </c>
    </row>
    <row r="139" spans="2:13">
      <c r="B139" s="640"/>
      <c r="C139" s="22"/>
      <c r="D139" s="22"/>
      <c r="E139" s="641"/>
      <c r="F139" s="22"/>
      <c r="G139" s="22"/>
      <c r="H139" s="648"/>
    </row>
    <row r="140" spans="2:13">
      <c r="B140" s="653"/>
      <c r="C140" s="654"/>
      <c r="D140" s="654"/>
      <c r="E140" s="650"/>
      <c r="F140" s="650"/>
      <c r="G140" s="650"/>
      <c r="H140" s="651"/>
    </row>
    <row r="141" spans="2:13">
      <c r="E141" s="39"/>
      <c r="F141" s="39"/>
      <c r="G141" s="39"/>
      <c r="H141" s="39"/>
    </row>
    <row r="142" spans="2:13">
      <c r="B142" s="655"/>
      <c r="C142" s="656"/>
      <c r="D142" s="656" t="s">
        <v>919</v>
      </c>
      <c r="E142" s="656"/>
      <c r="F142" s="657"/>
      <c r="I142" s="655"/>
      <c r="J142" s="656"/>
      <c r="K142" s="658" t="s">
        <v>919</v>
      </c>
      <c r="L142" s="656"/>
      <c r="M142" s="657"/>
    </row>
    <row r="143" spans="2:13">
      <c r="B143" s="659"/>
      <c r="C143" s="660" t="s">
        <v>841</v>
      </c>
      <c r="D143" s="661" t="s">
        <v>920</v>
      </c>
      <c r="E143" s="660" t="s">
        <v>841</v>
      </c>
      <c r="F143" s="661" t="s">
        <v>841</v>
      </c>
      <c r="I143" s="662"/>
      <c r="J143" s="660" t="s">
        <v>842</v>
      </c>
      <c r="K143" s="661" t="s">
        <v>842</v>
      </c>
      <c r="L143" s="660" t="s">
        <v>842</v>
      </c>
      <c r="M143" s="661" t="s">
        <v>842</v>
      </c>
    </row>
    <row r="144" spans="2:13">
      <c r="B144" s="663" t="s">
        <v>918</v>
      </c>
      <c r="C144" s="664" t="s">
        <v>921</v>
      </c>
      <c r="D144" s="665" t="s">
        <v>922</v>
      </c>
      <c r="E144" s="666" t="s">
        <v>923</v>
      </c>
      <c r="F144" s="665" t="s">
        <v>922</v>
      </c>
      <c r="I144" s="667" t="s">
        <v>918</v>
      </c>
      <c r="J144" s="664" t="s">
        <v>921</v>
      </c>
      <c r="K144" s="665" t="s">
        <v>922</v>
      </c>
      <c r="L144" s="666" t="s">
        <v>923</v>
      </c>
      <c r="M144" s="665" t="s">
        <v>922</v>
      </c>
    </row>
    <row r="145" spans="2:13">
      <c r="B145" s="668">
        <v>80</v>
      </c>
      <c r="C145" s="647">
        <v>52.5</v>
      </c>
      <c r="D145" s="642" t="e">
        <f>C145/$S$43*100</f>
        <v>#DIV/0!</v>
      </c>
      <c r="E145" s="647"/>
      <c r="F145" s="642"/>
      <c r="I145" s="668">
        <v>80</v>
      </c>
      <c r="J145" s="647">
        <v>71.3</v>
      </c>
      <c r="K145" s="642" t="e">
        <f>J145/$Z$43*100</f>
        <v>#DIV/0!</v>
      </c>
      <c r="L145" s="647"/>
      <c r="M145" s="642"/>
    </row>
    <row r="146" spans="2:13">
      <c r="B146" s="668">
        <v>100</v>
      </c>
      <c r="C146" s="647">
        <v>52.3</v>
      </c>
      <c r="D146" s="669" t="e">
        <f t="shared" ref="D146:D152" si="4">C146/$S$43*100</f>
        <v>#DIV/0!</v>
      </c>
      <c r="E146" s="647"/>
      <c r="F146" s="642"/>
      <c r="I146" s="668">
        <v>100</v>
      </c>
      <c r="J146" s="647">
        <v>70.3</v>
      </c>
      <c r="K146" s="669" t="e">
        <f t="shared" ref="K146:K153" si="5">J146/$Z$43*100</f>
        <v>#DIV/0!</v>
      </c>
      <c r="L146" s="647"/>
      <c r="M146" s="642"/>
    </row>
    <row r="147" spans="2:13">
      <c r="B147" s="668">
        <v>200</v>
      </c>
      <c r="C147" s="647">
        <v>50.2</v>
      </c>
      <c r="D147" s="669" t="e">
        <f t="shared" si="4"/>
        <v>#DIV/0!</v>
      </c>
      <c r="E147" s="647"/>
      <c r="F147" s="642"/>
      <c r="I147" s="668">
        <v>200</v>
      </c>
      <c r="J147" s="647">
        <v>66.400000000000006</v>
      </c>
      <c r="K147" s="669" t="e">
        <f t="shared" si="5"/>
        <v>#DIV/0!</v>
      </c>
      <c r="L147" s="647"/>
      <c r="M147" s="642"/>
    </row>
    <row r="148" spans="2:13">
      <c r="B148" s="668">
        <v>300</v>
      </c>
      <c r="C148" s="647">
        <v>47.4</v>
      </c>
      <c r="D148" s="669" t="e">
        <f t="shared" si="4"/>
        <v>#DIV/0!</v>
      </c>
      <c r="E148" s="647">
        <v>49.9</v>
      </c>
      <c r="F148" s="669" t="e">
        <f>E148/$S$43*100</f>
        <v>#DIV/0!</v>
      </c>
      <c r="I148" s="668">
        <v>300</v>
      </c>
      <c r="J148" s="647">
        <v>62.2</v>
      </c>
      <c r="K148" s="669" t="e">
        <f t="shared" si="5"/>
        <v>#DIV/0!</v>
      </c>
      <c r="L148" s="647"/>
      <c r="M148" s="642"/>
    </row>
    <row r="149" spans="2:13">
      <c r="B149" s="668">
        <v>400</v>
      </c>
      <c r="C149" s="647">
        <v>44.1</v>
      </c>
      <c r="D149" s="669" t="e">
        <f t="shared" si="4"/>
        <v>#DIV/0!</v>
      </c>
      <c r="E149" s="647">
        <v>45.7</v>
      </c>
      <c r="F149" s="669" t="e">
        <f>E149/$S$43*100</f>
        <v>#DIV/0!</v>
      </c>
      <c r="I149" s="668">
        <v>400</v>
      </c>
      <c r="J149" s="647">
        <v>56.8</v>
      </c>
      <c r="K149" s="669" t="e">
        <f t="shared" si="5"/>
        <v>#DIV/0!</v>
      </c>
      <c r="L149" s="647"/>
      <c r="M149" s="642"/>
    </row>
    <row r="150" spans="2:13">
      <c r="B150" s="668">
        <v>500</v>
      </c>
      <c r="C150" s="647">
        <v>32</v>
      </c>
      <c r="D150" s="669" t="e">
        <f t="shared" si="4"/>
        <v>#DIV/0!</v>
      </c>
      <c r="E150" s="647">
        <v>38.1</v>
      </c>
      <c r="F150" s="669" t="e">
        <f>E150/$S$43*100</f>
        <v>#DIV/0!</v>
      </c>
      <c r="I150" s="668">
        <v>475</v>
      </c>
      <c r="J150" s="647">
        <v>46.2</v>
      </c>
      <c r="K150" s="669" t="e">
        <f t="shared" si="5"/>
        <v>#DIV/0!</v>
      </c>
      <c r="L150" s="647">
        <v>50.1</v>
      </c>
      <c r="M150" s="669" t="e">
        <f>L150/$Z$43*100</f>
        <v>#DIV/0!</v>
      </c>
    </row>
    <row r="151" spans="2:13">
      <c r="B151" s="668">
        <v>600</v>
      </c>
      <c r="C151" s="647">
        <v>17.899999999999999</v>
      </c>
      <c r="D151" s="669" t="e">
        <f t="shared" si="4"/>
        <v>#DIV/0!</v>
      </c>
      <c r="E151" s="647">
        <v>28.8</v>
      </c>
      <c r="F151" s="669" t="e">
        <f>E151/$S$43*100</f>
        <v>#DIV/0!</v>
      </c>
      <c r="I151" s="668">
        <v>500</v>
      </c>
      <c r="J151" s="647">
        <v>36.9</v>
      </c>
      <c r="K151" s="669" t="e">
        <f t="shared" si="5"/>
        <v>#DIV/0!</v>
      </c>
      <c r="L151" s="647">
        <v>46.2</v>
      </c>
      <c r="M151" s="669" t="e">
        <f>L151/$Z$43*100</f>
        <v>#DIV/0!</v>
      </c>
    </row>
    <row r="152" spans="2:13">
      <c r="B152" s="663">
        <v>700</v>
      </c>
      <c r="C152" s="649">
        <v>7.6</v>
      </c>
      <c r="D152" s="670" t="e">
        <f t="shared" si="4"/>
        <v>#DIV/0!</v>
      </c>
      <c r="E152" s="649">
        <v>18.399999999999999</v>
      </c>
      <c r="F152" s="670" t="e">
        <f>E152/$S$43*100</f>
        <v>#DIV/0!</v>
      </c>
      <c r="I152" s="668">
        <v>600</v>
      </c>
      <c r="J152" s="647">
        <v>18.8</v>
      </c>
      <c r="K152" s="669" t="e">
        <f t="shared" si="5"/>
        <v>#DIV/0!</v>
      </c>
      <c r="L152" s="647">
        <v>34.200000000000003</v>
      </c>
      <c r="M152" s="669" t="e">
        <f>L152/$Z$43*100</f>
        <v>#DIV/0!</v>
      </c>
    </row>
    <row r="153" spans="2:13">
      <c r="I153" s="663">
        <v>700</v>
      </c>
      <c r="J153" s="649">
        <v>8.4</v>
      </c>
      <c r="K153" s="670" t="e">
        <f t="shared" si="5"/>
        <v>#DIV/0!</v>
      </c>
      <c r="L153" s="649">
        <v>23.5</v>
      </c>
      <c r="M153" s="670" t="e">
        <f>L153/$Z$43*100</f>
        <v>#DIV/0!</v>
      </c>
    </row>
    <row r="154" spans="2:13">
      <c r="B154" s="671" t="s">
        <v>924</v>
      </c>
      <c r="C154" s="672"/>
      <c r="D154" s="672"/>
      <c r="E154" s="673"/>
    </row>
    <row r="155" spans="2:13">
      <c r="B155" s="674" t="s">
        <v>925</v>
      </c>
      <c r="C155" s="675"/>
      <c r="D155" s="675"/>
      <c r="E155" s="676"/>
    </row>
    <row r="156" spans="2:13">
      <c r="B156" s="677" t="s">
        <v>918</v>
      </c>
      <c r="C156" s="489" t="s">
        <v>841</v>
      </c>
      <c r="D156" s="489" t="s">
        <v>918</v>
      </c>
      <c r="E156" s="678" t="s">
        <v>926</v>
      </c>
    </row>
    <row r="157" spans="2:13">
      <c r="B157" s="640">
        <v>85</v>
      </c>
      <c r="C157" s="22">
        <v>42000</v>
      </c>
      <c r="D157" s="22">
        <v>85</v>
      </c>
      <c r="E157" s="642">
        <v>100</v>
      </c>
    </row>
    <row r="158" spans="2:13">
      <c r="B158" s="640">
        <v>900</v>
      </c>
      <c r="C158" s="22">
        <v>23500</v>
      </c>
      <c r="D158" s="22">
        <v>900</v>
      </c>
      <c r="E158" s="669">
        <v>55.952380952380956</v>
      </c>
    </row>
    <row r="159" spans="2:13">
      <c r="B159" s="640">
        <v>1000</v>
      </c>
      <c r="C159" s="22">
        <v>20100</v>
      </c>
      <c r="D159" s="22">
        <v>1000</v>
      </c>
      <c r="E159" s="669">
        <v>47.857142857142861</v>
      </c>
    </row>
    <row r="160" spans="2:13">
      <c r="B160" s="640">
        <v>1300</v>
      </c>
      <c r="C160" s="22">
        <v>7375</v>
      </c>
      <c r="D160" s="22">
        <v>1300</v>
      </c>
      <c r="E160" s="669">
        <v>17.559523809523807</v>
      </c>
    </row>
    <row r="161" spans="2:12">
      <c r="B161" s="640">
        <v>1400</v>
      </c>
      <c r="C161" s="22">
        <v>3750</v>
      </c>
      <c r="D161" s="22">
        <v>1400</v>
      </c>
      <c r="E161" s="669">
        <v>8.9285714285714288</v>
      </c>
    </row>
    <row r="162" spans="2:12">
      <c r="B162" s="653"/>
      <c r="C162" s="104"/>
      <c r="D162" s="654"/>
      <c r="E162" s="679"/>
    </row>
    <row r="163" spans="2:12">
      <c r="B163" s="116"/>
      <c r="C163" s="269"/>
      <c r="D163" s="269"/>
      <c r="E163" s="270"/>
    </row>
    <row r="164" spans="2:12">
      <c r="B164" s="118"/>
      <c r="C164" s="641" t="s">
        <v>924</v>
      </c>
      <c r="E164" s="271"/>
    </row>
    <row r="165" spans="2:12">
      <c r="B165" s="118"/>
      <c r="C165" s="641" t="s">
        <v>925</v>
      </c>
      <c r="E165" s="271"/>
    </row>
    <row r="166" spans="2:12">
      <c r="B166" s="677" t="s">
        <v>918</v>
      </c>
      <c r="C166" s="489" t="s">
        <v>842</v>
      </c>
      <c r="D166" s="489" t="s">
        <v>918</v>
      </c>
      <c r="E166" s="678" t="s">
        <v>927</v>
      </c>
    </row>
    <row r="167" spans="2:12">
      <c r="B167" s="640">
        <v>85</v>
      </c>
      <c r="C167" s="22">
        <v>62400</v>
      </c>
      <c r="D167" s="22">
        <v>85</v>
      </c>
      <c r="E167" s="642">
        <v>100</v>
      </c>
    </row>
    <row r="168" spans="2:12">
      <c r="B168" s="640">
        <v>900</v>
      </c>
      <c r="C168" s="22">
        <v>45500</v>
      </c>
      <c r="D168" s="22">
        <v>900</v>
      </c>
      <c r="E168" s="669">
        <v>72.916666666666657</v>
      </c>
    </row>
    <row r="169" spans="2:12">
      <c r="B169" s="640">
        <v>1000</v>
      </c>
      <c r="C169" s="22">
        <v>36500</v>
      </c>
      <c r="D169" s="22">
        <v>1000</v>
      </c>
      <c r="E169" s="669">
        <v>58.493589743589745</v>
      </c>
    </row>
    <row r="170" spans="2:12">
      <c r="B170" s="640">
        <v>1200</v>
      </c>
      <c r="C170" s="22">
        <v>20000</v>
      </c>
      <c r="D170" s="22">
        <v>1200</v>
      </c>
      <c r="E170" s="669">
        <v>32.051282051282051</v>
      </c>
    </row>
    <row r="171" spans="2:12">
      <c r="B171" s="640">
        <v>1300</v>
      </c>
      <c r="C171" s="22">
        <v>13500</v>
      </c>
      <c r="D171" s="22">
        <v>1300</v>
      </c>
      <c r="E171" s="669">
        <v>21.634615384615387</v>
      </c>
    </row>
    <row r="172" spans="2:12">
      <c r="B172" s="640">
        <v>1400</v>
      </c>
      <c r="C172" s="22">
        <v>9025</v>
      </c>
      <c r="D172" s="22">
        <v>1400</v>
      </c>
      <c r="E172" s="669">
        <v>14.463141025641027</v>
      </c>
    </row>
    <row r="173" spans="2:12" ht="13" thickBot="1">
      <c r="B173" s="680"/>
      <c r="C173" s="220"/>
      <c r="D173" s="220"/>
      <c r="E173" s="681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6" t="s">
        <v>993</v>
      </c>
      <c r="C250" s="747"/>
      <c r="D250" s="747"/>
      <c r="E250" s="747"/>
      <c r="F250" s="748"/>
      <c r="H250" s="22" t="s">
        <v>994</v>
      </c>
    </row>
    <row r="251" spans="2:8" ht="13">
      <c r="B251" s="611" t="s">
        <v>995</v>
      </c>
      <c r="C251" s="749"/>
      <c r="D251" s="749"/>
      <c r="E251" s="749"/>
      <c r="F251" s="750"/>
      <c r="H251" s="751" t="s">
        <v>996</v>
      </c>
    </row>
    <row r="252" spans="2:8">
      <c r="B252" s="752" t="s">
        <v>997</v>
      </c>
      <c r="C252" s="752"/>
      <c r="F252" s="635"/>
      <c r="H252" s="752" t="s">
        <v>998</v>
      </c>
    </row>
    <row r="253" spans="2:8">
      <c r="B253" s="753"/>
      <c r="C253" s="752"/>
      <c r="F253" s="635"/>
    </row>
    <row r="254" spans="2:8">
      <c r="F254" s="635"/>
    </row>
    <row r="255" spans="2:8" ht="13">
      <c r="B255" s="719" t="s">
        <v>193</v>
      </c>
    </row>
    <row r="257" spans="2:2">
      <c r="B257" s="635" t="s">
        <v>999</v>
      </c>
    </row>
    <row r="258" spans="2:2">
      <c r="B258" s="635" t="s">
        <v>1000</v>
      </c>
    </row>
    <row r="259" spans="2:2">
      <c r="B259" s="635" t="s">
        <v>1001</v>
      </c>
    </row>
    <row r="260" spans="2:2">
      <c r="B260" s="635" t="s">
        <v>1002</v>
      </c>
    </row>
    <row r="262" spans="2:2" ht="13">
      <c r="B262" s="635" t="s">
        <v>1003</v>
      </c>
    </row>
    <row r="263" spans="2:2">
      <c r="B263" s="635" t="s">
        <v>1004</v>
      </c>
    </row>
    <row r="264" spans="2:2">
      <c r="B264" s="635" t="s">
        <v>1005</v>
      </c>
    </row>
    <row r="265" spans="2:2">
      <c r="B265" s="635" t="s">
        <v>1006</v>
      </c>
    </row>
    <row r="266" spans="2:2">
      <c r="B266" s="635" t="s">
        <v>1007</v>
      </c>
    </row>
    <row r="268" spans="2:2" ht="13">
      <c r="B268" s="635" t="s">
        <v>1008</v>
      </c>
    </row>
    <row r="269" spans="2:2">
      <c r="B269" s="635" t="s">
        <v>1009</v>
      </c>
    </row>
    <row r="270" spans="2:2">
      <c r="B270" s="635" t="s">
        <v>1010</v>
      </c>
    </row>
    <row r="271" spans="2:2">
      <c r="B271" s="55" t="s">
        <v>1011</v>
      </c>
    </row>
    <row r="273" spans="2:2" ht="13">
      <c r="B273" s="635" t="s">
        <v>1012</v>
      </c>
    </row>
    <row r="274" spans="2:2" ht="13">
      <c r="B274" s="635" t="s">
        <v>1013</v>
      </c>
    </row>
    <row r="275" spans="2:2">
      <c r="B275" s="635" t="s">
        <v>1014</v>
      </c>
    </row>
    <row r="276" spans="2:2">
      <c r="B276" s="635" t="s">
        <v>1015</v>
      </c>
    </row>
    <row r="277" spans="2:2">
      <c r="B277" s="55" t="s">
        <v>1016</v>
      </c>
    </row>
    <row r="278" spans="2:2">
      <c r="B278" s="635" t="s">
        <v>1017</v>
      </c>
    </row>
    <row r="280" spans="2:2" ht="13">
      <c r="B280" s="635" t="s">
        <v>1018</v>
      </c>
    </row>
    <row r="281" spans="2:2" ht="13">
      <c r="B281" s="635" t="s">
        <v>1019</v>
      </c>
    </row>
    <row r="282" spans="2:2">
      <c r="B282" s="635" t="s">
        <v>1020</v>
      </c>
    </row>
    <row r="284" spans="2:2">
      <c r="B284" s="635" t="s">
        <v>1021</v>
      </c>
    </row>
    <row r="285" spans="2:2">
      <c r="B285" s="635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9" t="s">
        <v>942</v>
      </c>
    </row>
    <row r="3" spans="2:21">
      <c r="D3" s="720"/>
    </row>
    <row r="4" spans="2:21" ht="13">
      <c r="B4" s="603" t="s">
        <v>951</v>
      </c>
      <c r="D4" s="603"/>
    </row>
    <row r="5" spans="2:21">
      <c r="U5" s="635" t="s">
        <v>943</v>
      </c>
    </row>
    <row r="6" spans="2:21">
      <c r="B6" s="415" t="s">
        <v>952</v>
      </c>
    </row>
    <row r="7" spans="2:21">
      <c r="B7" s="415"/>
    </row>
    <row r="8" spans="2:21" ht="13">
      <c r="B8" s="721" t="s">
        <v>953</v>
      </c>
      <c r="C8" s="722">
        <f>2.368+2*0.065</f>
        <v>2.4979999999999998</v>
      </c>
      <c r="D8" s="635" t="s">
        <v>954</v>
      </c>
      <c r="E8" t="s">
        <v>955</v>
      </c>
    </row>
    <row r="9" spans="2:21" ht="13">
      <c r="B9" s="2" t="s">
        <v>956</v>
      </c>
      <c r="C9" s="722">
        <v>6.5000000000000002E-2</v>
      </c>
      <c r="D9" s="635" t="s">
        <v>954</v>
      </c>
      <c r="E9" t="s">
        <v>957</v>
      </c>
      <c r="U9" t="s">
        <v>944</v>
      </c>
    </row>
    <row r="10" spans="2:21" ht="15.5">
      <c r="B10" s="721" t="s">
        <v>958</v>
      </c>
      <c r="C10" s="722">
        <v>1.5</v>
      </c>
      <c r="E10" s="635" t="s">
        <v>959</v>
      </c>
      <c r="F10" s="771"/>
    </row>
    <row r="11" spans="2:21">
      <c r="B11" s="2"/>
      <c r="C11" s="8"/>
    </row>
    <row r="12" spans="2:21">
      <c r="B12" s="723" t="s">
        <v>960</v>
      </c>
      <c r="C12" s="8"/>
    </row>
    <row r="13" spans="2:21">
      <c r="C13" s="8"/>
      <c r="U13" t="s">
        <v>945</v>
      </c>
    </row>
    <row r="14" spans="2:21" ht="13">
      <c r="B14" s="721" t="s">
        <v>961</v>
      </c>
      <c r="C14" s="722">
        <v>310</v>
      </c>
      <c r="D14" s="635" t="s">
        <v>962</v>
      </c>
      <c r="E14" t="s">
        <v>837</v>
      </c>
    </row>
    <row r="15" spans="2:21" ht="13">
      <c r="B15" s="721" t="s">
        <v>963</v>
      </c>
      <c r="C15" s="722">
        <v>462</v>
      </c>
      <c r="D15" s="635" t="s">
        <v>962</v>
      </c>
      <c r="E15" s="635" t="s">
        <v>838</v>
      </c>
    </row>
    <row r="16" spans="2:21" ht="13">
      <c r="B16" s="2" t="s">
        <v>964</v>
      </c>
      <c r="C16" s="722">
        <v>9.9</v>
      </c>
      <c r="D16" s="635" t="s">
        <v>965</v>
      </c>
      <c r="E16" t="s">
        <v>966</v>
      </c>
    </row>
    <row r="17" spans="2:21" ht="13">
      <c r="B17" s="724" t="s">
        <v>967</v>
      </c>
      <c r="C17" s="722">
        <v>0.32</v>
      </c>
      <c r="E17" t="s">
        <v>968</v>
      </c>
    </row>
    <row r="18" spans="2:21">
      <c r="B18" s="724"/>
      <c r="U18" t="s">
        <v>946</v>
      </c>
    </row>
    <row r="19" spans="2:21">
      <c r="B19" s="724" t="s">
        <v>969</v>
      </c>
      <c r="C19" s="10">
        <f>fty/ftu</f>
        <v>0.67099567099567103</v>
      </c>
      <c r="E19" t="s">
        <v>970</v>
      </c>
    </row>
    <row r="20" spans="2:21">
      <c r="B20" s="721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5" t="s">
        <v>910</v>
      </c>
      <c r="J21" s="726"/>
      <c r="K21" s="726"/>
      <c r="L21" s="726"/>
      <c r="M21" s="726"/>
      <c r="N21" s="727"/>
    </row>
    <row r="22" spans="2:21">
      <c r="B22" s="415" t="s">
        <v>973</v>
      </c>
      <c r="I22" s="728"/>
      <c r="J22" s="729"/>
      <c r="K22" s="729"/>
      <c r="L22" s="730" t="s">
        <v>974</v>
      </c>
      <c r="M22" s="729"/>
      <c r="N22" s="731"/>
      <c r="U22" t="s">
        <v>947</v>
      </c>
    </row>
    <row r="23" spans="2:21">
      <c r="B23" s="415"/>
      <c r="I23" s="728"/>
      <c r="J23" s="729"/>
      <c r="K23" s="729"/>
      <c r="L23" s="730"/>
      <c r="M23" s="729"/>
      <c r="N23" s="731"/>
    </row>
    <row r="24" spans="2:21" ht="15">
      <c r="B24" s="732" t="s">
        <v>975</v>
      </c>
      <c r="C24" s="733">
        <f>2*t*fty*1000/do/s</f>
        <v>537.33333333333337</v>
      </c>
      <c r="D24" s="720" t="s">
        <v>976</v>
      </c>
      <c r="E24" s="734" t="s">
        <v>977</v>
      </c>
      <c r="I24" s="735" t="s">
        <v>441</v>
      </c>
      <c r="J24" s="736" t="s">
        <v>65</v>
      </c>
      <c r="K24" s="729"/>
      <c r="L24" s="736" t="s">
        <v>63</v>
      </c>
      <c r="M24" s="737">
        <v>9.5832999999999995</v>
      </c>
      <c r="N24" s="731"/>
    </row>
    <row r="25" spans="2:21" ht="15">
      <c r="B25" s="732" t="s">
        <v>978</v>
      </c>
      <c r="C25" s="733">
        <f>2*t*fty*1000/do*b</f>
        <v>1273.8612788181126</v>
      </c>
      <c r="D25" s="720" t="s">
        <v>976</v>
      </c>
      <c r="E25" s="734" t="s">
        <v>979</v>
      </c>
      <c r="I25" s="728">
        <v>0.5</v>
      </c>
      <c r="J25" s="729">
        <v>2.048</v>
      </c>
      <c r="K25" s="729"/>
      <c r="L25" s="736" t="s">
        <v>65</v>
      </c>
      <c r="M25" s="737">
        <v>-33.527999999999999</v>
      </c>
      <c r="N25" s="731"/>
    </row>
    <row r="26" spans="2:21" ht="15">
      <c r="B26" s="732" t="s">
        <v>980</v>
      </c>
      <c r="C26" s="738">
        <f>C25/C24</f>
        <v>2.3707095759642294</v>
      </c>
      <c r="E26" s="734" t="s">
        <v>946</v>
      </c>
      <c r="I26" s="728">
        <f>0.1+I25</f>
        <v>0.6</v>
      </c>
      <c r="J26" s="729">
        <v>1.7350000000000001</v>
      </c>
      <c r="K26" s="729"/>
      <c r="L26" s="736" t="s">
        <v>66</v>
      </c>
      <c r="M26" s="737">
        <v>44.929000000000002</v>
      </c>
      <c r="N26" s="731"/>
      <c r="U26" t="s">
        <v>948</v>
      </c>
    </row>
    <row r="27" spans="2:21" ht="13">
      <c r="B27" s="732"/>
      <c r="C27" s="738"/>
      <c r="E27" s="734"/>
      <c r="I27" s="728"/>
      <c r="J27" s="729"/>
      <c r="K27" s="729"/>
      <c r="L27" s="736"/>
      <c r="M27" s="737"/>
      <c r="N27" s="731"/>
    </row>
    <row r="28" spans="2:21" ht="13">
      <c r="B28" s="739" t="s">
        <v>981</v>
      </c>
      <c r="C28" s="738"/>
      <c r="E28" s="734"/>
      <c r="I28" s="728"/>
      <c r="J28" s="729"/>
      <c r="K28" s="729"/>
      <c r="L28" s="736"/>
      <c r="M28" s="737"/>
      <c r="N28" s="731"/>
    </row>
    <row r="29" spans="2:21" ht="13">
      <c r="B29" s="732"/>
      <c r="C29" s="738"/>
      <c r="E29" s="734"/>
      <c r="I29" s="728"/>
      <c r="J29" s="729"/>
      <c r="K29" s="729"/>
      <c r="L29" s="736"/>
      <c r="M29" s="737"/>
      <c r="N29" s="731"/>
    </row>
    <row r="30" spans="2:21" ht="15">
      <c r="B30" s="740" t="s">
        <v>982</v>
      </c>
      <c r="C30" s="741">
        <f>2*py*(do/2)^2/e/10^6/t*(1-nu/2)</f>
        <v>0.87676767676767686</v>
      </c>
      <c r="D30" s="635" t="s">
        <v>983</v>
      </c>
      <c r="E30" s="742" t="s">
        <v>984</v>
      </c>
      <c r="I30" s="728"/>
      <c r="J30" s="729"/>
      <c r="K30" s="729"/>
      <c r="L30" s="736"/>
      <c r="M30" s="737"/>
      <c r="N30" s="731"/>
    </row>
    <row r="31" spans="2:21" ht="15">
      <c r="B31" s="740" t="s">
        <v>985</v>
      </c>
      <c r="C31" s="741">
        <f>PI()*deltad</f>
        <v>2.7544468922383238</v>
      </c>
      <c r="D31" s="635" t="s">
        <v>983</v>
      </c>
      <c r="E31" s="742" t="s">
        <v>986</v>
      </c>
      <c r="I31" s="728"/>
      <c r="J31" s="729"/>
      <c r="K31" s="729"/>
      <c r="L31" s="736"/>
      <c r="M31" s="737"/>
      <c r="N31" s="731"/>
      <c r="Q31" s="104"/>
      <c r="R31" s="104"/>
    </row>
    <row r="32" spans="2:21">
      <c r="I32" s="728">
        <f>0.1+I26</f>
        <v>0.7</v>
      </c>
      <c r="J32" s="729">
        <v>1.5269999999999999</v>
      </c>
      <c r="K32" s="729"/>
      <c r="L32" s="736" t="s">
        <v>53</v>
      </c>
      <c r="M32" s="737">
        <v>-28.478999999999999</v>
      </c>
      <c r="N32" s="731"/>
      <c r="Q32" s="635" t="s">
        <v>891</v>
      </c>
    </row>
    <row r="33" spans="2:17" ht="13">
      <c r="I33" s="728">
        <f>0.1+I32</f>
        <v>0.79999999999999993</v>
      </c>
      <c r="J33" s="729">
        <v>1.379</v>
      </c>
      <c r="K33" s="729"/>
      <c r="L33" s="736" t="s">
        <v>67</v>
      </c>
      <c r="M33" s="737">
        <v>8.6475000000000009</v>
      </c>
      <c r="N33" s="731"/>
      <c r="Q33" s="635" t="s">
        <v>949</v>
      </c>
    </row>
    <row r="34" spans="2:17" ht="13">
      <c r="B34" s="633" t="s">
        <v>314</v>
      </c>
      <c r="I34" s="728">
        <f>0.1+I33</f>
        <v>0.89999999999999991</v>
      </c>
      <c r="J34" s="729">
        <v>1.254</v>
      </c>
      <c r="K34" s="729"/>
      <c r="L34" s="729"/>
      <c r="M34" s="729"/>
      <c r="N34" s="731"/>
      <c r="Q34" s="635" t="s">
        <v>950</v>
      </c>
    </row>
    <row r="35" spans="2:17">
      <c r="B35" s="634" t="s">
        <v>987</v>
      </c>
      <c r="I35" s="743">
        <f>0.1+I34</f>
        <v>0.99999999999999989</v>
      </c>
      <c r="J35" s="744">
        <v>1.153</v>
      </c>
      <c r="K35" s="744"/>
      <c r="L35" s="744"/>
      <c r="M35" s="744"/>
      <c r="N35" s="745"/>
    </row>
    <row r="36" spans="2:17" ht="13.5">
      <c r="B36" s="634" t="s">
        <v>885</v>
      </c>
    </row>
    <row r="37" spans="2:17" ht="13.5">
      <c r="B37" s="129" t="s">
        <v>886</v>
      </c>
    </row>
    <row r="38" spans="2:17" ht="13.5">
      <c r="B38" s="634" t="s">
        <v>887</v>
      </c>
    </row>
    <row r="39" spans="2:17">
      <c r="B39" s="634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5" t="s">
        <v>988</v>
      </c>
      <c r="G41" s="271"/>
    </row>
    <row r="42" spans="2:17">
      <c r="B42" s="118"/>
      <c r="C42" s="635" t="s">
        <v>989</v>
      </c>
      <c r="G42" s="271"/>
    </row>
    <row r="43" spans="2:17" ht="13">
      <c r="B43" s="118"/>
      <c r="C43" s="635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0.79884592919360209</v>
      </c>
      <c r="E9" s="163" t="s">
        <v>28</v>
      </c>
    </row>
    <row r="10" spans="2:5" ht="13">
      <c r="B10" s="164"/>
      <c r="C10" s="165"/>
      <c r="D10" s="166">
        <f>D9/0.4536</f>
        <v>1.7611241825255777</v>
      </c>
      <c r="E10" s="167" t="s">
        <v>337</v>
      </c>
    </row>
    <row r="11" spans="2:5" ht="13">
      <c r="B11" s="160"/>
      <c r="C11" s="161" t="s">
        <v>176</v>
      </c>
      <c r="D11" s="168">
        <f>itot</f>
        <v>852.56073484896137</v>
      </c>
      <c r="E11" s="163" t="s">
        <v>174</v>
      </c>
    </row>
    <row r="12" spans="2:5" ht="13">
      <c r="B12" s="164"/>
      <c r="C12" s="165"/>
      <c r="D12" s="169">
        <f>D11/4.448</f>
        <v>191.6728270793528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616.46507652191133</v>
      </c>
      <c r="E13" s="163" t="s">
        <v>168</v>
      </c>
    </row>
    <row r="14" spans="2:5" ht="13">
      <c r="B14" s="164"/>
      <c r="C14" s="170"/>
      <c r="D14" s="169">
        <f>Performance!P22</f>
        <v>138.58753574972152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1.3829830225892097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108.83545864292495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616.46507652191133</v>
      </c>
    </row>
    <row r="19" spans="2:14" ht="13">
      <c r="B19" s="806" t="s">
        <v>349</v>
      </c>
      <c r="C19" s="807"/>
      <c r="D19" s="807"/>
      <c r="E19" s="808"/>
    </row>
    <row r="20" spans="2:14" ht="13">
      <c r="B20" s="188" t="s">
        <v>348</v>
      </c>
      <c r="C20" s="189">
        <f>N47</f>
        <v>6.7021633324786917E-2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7.7026148305349665E-2</v>
      </c>
      <c r="D25" s="186">
        <f>Performance!J70</f>
        <v>545.07556498415045</v>
      </c>
      <c r="E25" s="187">
        <f>Performance!K70</f>
        <v>122.53845712516309</v>
      </c>
      <c r="N25" s="322">
        <f t="shared" ref="N25:N46" si="0">C25-C24</f>
        <v>7.7026148305349665E-2</v>
      </c>
    </row>
    <row r="26" spans="2:14">
      <c r="B26" s="184">
        <f t="shared" ref="B26:B45" si="1">B25+1</f>
        <v>3</v>
      </c>
      <c r="C26" s="185">
        <f>Performance!L71</f>
        <v>7.8704972093716574E-2</v>
      </c>
      <c r="D26" s="186">
        <f>Performance!J71</f>
        <v>545.81516385208022</v>
      </c>
      <c r="E26" s="187">
        <f>Performance!K71</f>
        <v>122.70472637293292</v>
      </c>
      <c r="N26" s="322">
        <f t="shared" si="0"/>
        <v>1.6788237883669094E-3</v>
      </c>
    </row>
    <row r="27" spans="2:14">
      <c r="B27" s="184">
        <f t="shared" si="1"/>
        <v>4</v>
      </c>
      <c r="C27" s="185">
        <f>Performance!L112</f>
        <v>0.14699758930131676</v>
      </c>
      <c r="D27" s="186">
        <f>Performance!J112</f>
        <v>574.54345172737271</v>
      </c>
      <c r="E27" s="187">
        <f>Performance!K112</f>
        <v>129.1631337906058</v>
      </c>
      <c r="N27" s="323">
        <f t="shared" si="0"/>
        <v>6.8292617207600187E-2</v>
      </c>
    </row>
    <row r="28" spans="2:14">
      <c r="B28" s="184">
        <f t="shared" si="1"/>
        <v>5</v>
      </c>
      <c r="C28" s="185">
        <f>Performance!L154</f>
        <v>0.21597863638760673</v>
      </c>
      <c r="D28" s="186">
        <f>Performance!J154</f>
        <v>600.93857914226669</v>
      </c>
      <c r="E28" s="187">
        <f>Performance!K154</f>
        <v>135.09702332230268</v>
      </c>
      <c r="N28" s="323">
        <f t="shared" si="0"/>
        <v>6.8981047086289965E-2</v>
      </c>
    </row>
    <row r="29" spans="2:14">
      <c r="B29" s="184">
        <f t="shared" si="1"/>
        <v>6</v>
      </c>
      <c r="C29" s="185">
        <f>Performance!L196</f>
        <v>0.28412657621148163</v>
      </c>
      <c r="D29" s="186">
        <f>Performance!J196</f>
        <v>624.14747612508393</v>
      </c>
      <c r="E29" s="187">
        <f>Performance!K196</f>
        <v>140.31461627738949</v>
      </c>
      <c r="N29" s="323">
        <f t="shared" si="0"/>
        <v>6.8147939823874903E-2</v>
      </c>
    </row>
    <row r="30" spans="2:14">
      <c r="B30" s="184">
        <f t="shared" si="1"/>
        <v>7</v>
      </c>
      <c r="C30" s="185">
        <f>Performance!L238</f>
        <v>0.35158285505363596</v>
      </c>
      <c r="D30" s="186">
        <f>Performance!J238</f>
        <v>644.05687394756706</v>
      </c>
      <c r="E30" s="187">
        <f>Performance!K238</f>
        <v>144.79044870904346</v>
      </c>
      <c r="N30" s="323">
        <f t="shared" si="0"/>
        <v>6.7456278842154327E-2</v>
      </c>
    </row>
    <row r="31" spans="2:14">
      <c r="B31" s="184">
        <f t="shared" si="1"/>
        <v>8</v>
      </c>
      <c r="C31" s="185">
        <f>Performance!L280</f>
        <v>0.41847663449938044</v>
      </c>
      <c r="D31" s="186">
        <f>Performance!J280</f>
        <v>660.57286503926025</v>
      </c>
      <c r="E31" s="187">
        <f>Performance!K280</f>
        <v>148.50340925301475</v>
      </c>
      <c r="N31" s="323">
        <f t="shared" si="0"/>
        <v>6.6893779445744483E-2</v>
      </c>
    </row>
    <row r="32" spans="2:14">
      <c r="B32" s="184">
        <f t="shared" si="1"/>
        <v>9</v>
      </c>
      <c r="C32" s="185">
        <f>Performance!L322</f>
        <v>0.48492759901486809</v>
      </c>
      <c r="D32" s="186">
        <f>Performance!J322</f>
        <v>673.61943129785436</v>
      </c>
      <c r="E32" s="187">
        <f>Performance!K322</f>
        <v>151.43640827702316</v>
      </c>
      <c r="N32" s="323">
        <f t="shared" si="0"/>
        <v>6.6450964515487654E-2</v>
      </c>
    </row>
    <row r="33" spans="2:14">
      <c r="B33" s="184">
        <f t="shared" si="1"/>
        <v>10</v>
      </c>
      <c r="C33" s="185">
        <f>Performance!L364</f>
        <v>0.55104829500548913</v>
      </c>
      <c r="D33" s="186">
        <f>Performance!J364</f>
        <v>683.13729720644881</v>
      </c>
      <c r="E33" s="187">
        <f>Performance!K364</f>
        <v>153.57612005000874</v>
      </c>
      <c r="N33" s="323">
        <f t="shared" si="0"/>
        <v>6.6120695990621037E-2</v>
      </c>
    </row>
    <row r="34" spans="2:14">
      <c r="B34" s="184">
        <f t="shared" si="1"/>
        <v>11</v>
      </c>
      <c r="C34" s="185">
        <f>Performance!L406</f>
        <v>0.61694613782528118</v>
      </c>
      <c r="D34" s="186">
        <f>Performance!J406</f>
        <v>689.08306894406201</v>
      </c>
      <c r="E34" s="187">
        <f>Performance!K406</f>
        <v>154.91278920553529</v>
      </c>
      <c r="N34" s="323">
        <f t="shared" si="0"/>
        <v>6.5897842819792052E-2</v>
      </c>
    </row>
    <row r="35" spans="2:14">
      <c r="B35" s="184">
        <f t="shared" si="1"/>
        <v>12</v>
      </c>
      <c r="C35" s="185">
        <f>Performance!L448</f>
        <v>0.68272519157291134</v>
      </c>
      <c r="D35" s="186">
        <f>Performance!J448</f>
        <v>691.42863006320204</v>
      </c>
      <c r="E35" s="187">
        <f>Performance!K448</f>
        <v>155.44009488404345</v>
      </c>
      <c r="N35" s="323">
        <f t="shared" si="0"/>
        <v>6.5779053747630156E-2</v>
      </c>
    </row>
    <row r="36" spans="2:14">
      <c r="B36" s="184">
        <f t="shared" si="1"/>
        <v>13</v>
      </c>
      <c r="C36" s="185">
        <f>Performance!L490</f>
        <v>0.74848780615767929</v>
      </c>
      <c r="D36" s="186">
        <f>Performance!J490</f>
        <v>690.16077428440803</v>
      </c>
      <c r="E36" s="187">
        <f>Performance!K490</f>
        <v>155.15506818137854</v>
      </c>
      <c r="N36" s="323">
        <f t="shared" si="0"/>
        <v>6.5762614584767953E-2</v>
      </c>
    </row>
    <row r="37" spans="2:14">
      <c r="B37" s="184">
        <f t="shared" si="1"/>
        <v>14</v>
      </c>
      <c r="C37" s="185">
        <f>Performance!L532</f>
        <v>0.81433618392296825</v>
      </c>
      <c r="D37" s="186">
        <f>Performance!J532</f>
        <v>685.28106438025168</v>
      </c>
      <c r="E37" s="187">
        <f>Performance!K532</f>
        <v>154.05806042449794</v>
      </c>
      <c r="N37" s="323">
        <f t="shared" si="0"/>
        <v>6.5848377765288957E-2</v>
      </c>
    </row>
    <row r="38" spans="2:14">
      <c r="B38" s="184">
        <f t="shared" si="1"/>
        <v>15</v>
      </c>
      <c r="C38" s="185">
        <f>Performance!L574</f>
        <v>0.88037394231160804</v>
      </c>
      <c r="D38" s="186">
        <f>Performance!J574</f>
        <v>676.80591370037598</v>
      </c>
      <c r="E38" s="187">
        <f>Performance!K574</f>
        <v>152.15276149911784</v>
      </c>
      <c r="N38" s="323">
        <f t="shared" si="0"/>
        <v>6.6037758388639789E-2</v>
      </c>
    </row>
    <row r="39" spans="2:14">
      <c r="B39" s="184">
        <f t="shared" si="1"/>
        <v>16</v>
      </c>
      <c r="C39" s="185">
        <f>Performance!L616</f>
        <v>0.94670773884199566</v>
      </c>
      <c r="D39" s="186">
        <f>Performance!J616</f>
        <v>664.76689422656966</v>
      </c>
      <c r="E39" s="187">
        <f>Performance!K616</f>
        <v>149.44626910358565</v>
      </c>
      <c r="N39" s="323">
        <f t="shared" si="0"/>
        <v>6.6333796530387623E-2</v>
      </c>
    </row>
    <row r="40" spans="2:14">
      <c r="B40" s="184">
        <f t="shared" si="1"/>
        <v>17</v>
      </c>
      <c r="C40" s="185">
        <f>Performance!L658</f>
        <v>1.0134490300168197</v>
      </c>
      <c r="D40" s="186">
        <f>Performance!J658</f>
        <v>649.21128269834435</v>
      </c>
      <c r="E40" s="187">
        <f>Performance!K658</f>
        <v>145.9492115233902</v>
      </c>
      <c r="N40" s="323">
        <f t="shared" si="0"/>
        <v>6.674129117482408E-2</v>
      </c>
    </row>
    <row r="41" spans="2:14">
      <c r="B41" s="184">
        <f t="shared" si="1"/>
        <v>18</v>
      </c>
      <c r="C41" s="185">
        <f>Performance!L700</f>
        <v>1.0807160474736728</v>
      </c>
      <c r="D41" s="186">
        <f>Performance!J700</f>
        <v>630.20286492825335</v>
      </c>
      <c r="E41" s="187">
        <f>Performance!K700</f>
        <v>141.67592844931733</v>
      </c>
      <c r="N41" s="323">
        <f t="shared" si="0"/>
        <v>6.726701745685304E-2</v>
      </c>
    </row>
    <row r="42" spans="2:14">
      <c r="B42" s="184">
        <f t="shared" si="1"/>
        <v>19</v>
      </c>
      <c r="C42" s="185">
        <f>Performance!L742</f>
        <v>1.1486360944255816</v>
      </c>
      <c r="D42" s="186">
        <f>Performance!J742</f>
        <v>607.8230286647422</v>
      </c>
      <c r="E42" s="187">
        <f>Performance!K742</f>
        <v>136.64471666398592</v>
      </c>
      <c r="N42" s="323">
        <f t="shared" si="0"/>
        <v>6.7920046951908786E-2</v>
      </c>
    </row>
    <row r="43" spans="2:14">
      <c r="B43" s="184">
        <f t="shared" si="1"/>
        <v>20</v>
      </c>
      <c r="C43" s="185">
        <f>Performance!L784</f>
        <v>1.2173482962824669</v>
      </c>
      <c r="D43" s="186">
        <f>Performance!J784</f>
        <v>582.17218825292173</v>
      </c>
      <c r="E43" s="187">
        <f>Performance!K784</f>
        <v>130.87815031988708</v>
      </c>
      <c r="N43" s="323">
        <f t="shared" si="0"/>
        <v>6.8712201856885313E-2</v>
      </c>
    </row>
    <row r="44" spans="2:14">
      <c r="B44" s="184">
        <f t="shared" si="1"/>
        <v>21</v>
      </c>
      <c r="C44" s="185">
        <f>Performance!L826</f>
        <v>1.2870069864103142</v>
      </c>
      <c r="D44" s="186">
        <f>Performance!J826</f>
        <v>553.37160130435223</v>
      </c>
      <c r="E44" s="187">
        <f>Performance!K826</f>
        <v>124.40348934498275</v>
      </c>
      <c r="N44" s="323">
        <f t="shared" si="0"/>
        <v>6.9658690127847311E-2</v>
      </c>
    </row>
    <row r="45" spans="2:14">
      <c r="B45" s="184">
        <f t="shared" si="1"/>
        <v>22</v>
      </c>
      <c r="C45" s="185">
        <f>Performance!L868</f>
        <v>1.3521160052646679</v>
      </c>
      <c r="D45" s="186">
        <f>Performance!J868</f>
        <v>385.08268942110919</v>
      </c>
      <c r="E45" s="187">
        <f>Performance!K868</f>
        <v>86.570453086891149</v>
      </c>
      <c r="N45" s="323">
        <f t="shared" si="0"/>
        <v>6.5109018854353717E-2</v>
      </c>
    </row>
    <row r="46" spans="2:14">
      <c r="B46" s="184">
        <v>23</v>
      </c>
      <c r="C46" s="185">
        <f>Performance!L910</f>
        <v>1.3837358766702961</v>
      </c>
      <c r="D46" s="186">
        <f>Performance!J910</f>
        <v>0</v>
      </c>
      <c r="E46" s="187">
        <f>Performance!K910</f>
        <v>0</v>
      </c>
      <c r="N46" s="323">
        <f t="shared" si="0"/>
        <v>3.1619871405628164E-2</v>
      </c>
    </row>
    <row r="47" spans="2:14" ht="13">
      <c r="N47" s="324">
        <f>AVERAGE(N27:N45)</f>
        <v>6.7021633324786917E-2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9" t="s">
        <v>1028</v>
      </c>
      <c r="C2" s="809"/>
    </row>
    <row r="3" spans="2:13">
      <c r="B3" s="760">
        <v>29</v>
      </c>
      <c r="C3" s="761">
        <f>B3/25.4</f>
        <v>1.1417322834645669</v>
      </c>
    </row>
    <row r="4" spans="2:13">
      <c r="B4" s="762">
        <v>38</v>
      </c>
      <c r="C4" s="763">
        <f>B4/25.4</f>
        <v>1.4960629921259843</v>
      </c>
    </row>
    <row r="5" spans="2:13">
      <c r="B5" s="762">
        <v>54</v>
      </c>
      <c r="C5" s="763">
        <f>B5/25.4</f>
        <v>2.1259842519685042</v>
      </c>
    </row>
    <row r="6" spans="2:13">
      <c r="B6" s="762">
        <v>75</v>
      </c>
      <c r="C6" s="763">
        <f>B6/25.4</f>
        <v>2.9527559055118111</v>
      </c>
    </row>
    <row r="7" spans="2:13">
      <c r="B7" s="762">
        <v>98</v>
      </c>
      <c r="C7" s="763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0" t="s">
        <v>59</v>
      </c>
      <c r="D3" s="811"/>
      <c r="E3" s="811"/>
      <c r="F3" s="812"/>
    </row>
    <row r="4" spans="1:8" ht="14">
      <c r="C4" s="365" t="s">
        <v>60</v>
      </c>
      <c r="D4" s="813" t="s">
        <v>61</v>
      </c>
      <c r="E4" s="814"/>
      <c r="F4" s="815"/>
    </row>
    <row r="5" spans="1:8" ht="14">
      <c r="C5" s="366"/>
      <c r="D5" s="816" t="s">
        <v>62</v>
      </c>
      <c r="E5" s="817"/>
      <c r="F5" s="818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9" t="s">
        <v>135</v>
      </c>
      <c r="C6" s="820"/>
      <c r="D6" s="820"/>
      <c r="E6" s="820"/>
      <c r="F6" s="820"/>
      <c r="G6" s="820"/>
      <c r="H6" s="820"/>
      <c r="I6" s="820"/>
      <c r="J6" s="820"/>
      <c r="K6" s="820"/>
      <c r="L6" s="821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1" t="s">
        <v>365</v>
      </c>
      <c r="C5" s="832"/>
      <c r="D5" s="832"/>
      <c r="E5" s="832"/>
      <c r="F5" s="832"/>
      <c r="G5" s="832"/>
      <c r="H5" s="832"/>
      <c r="I5" s="832"/>
      <c r="J5" s="832"/>
      <c r="K5" s="833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4"/>
      <c r="C6" s="834"/>
      <c r="D6" s="834"/>
      <c r="E6" s="25" t="s">
        <v>80</v>
      </c>
      <c r="F6" s="25" t="s">
        <v>81</v>
      </c>
      <c r="G6" s="834"/>
      <c r="H6" s="834"/>
      <c r="I6" s="834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5" t="s">
        <v>82</v>
      </c>
      <c r="C7" s="835"/>
      <c r="D7" s="835"/>
      <c r="E7" s="835" t="s">
        <v>83</v>
      </c>
      <c r="F7" s="835"/>
      <c r="G7" s="835" t="s">
        <v>84</v>
      </c>
      <c r="H7" s="835"/>
      <c r="I7" s="835"/>
      <c r="J7" s="835" t="s">
        <v>85</v>
      </c>
      <c r="K7" s="835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2" t="s">
        <v>401</v>
      </c>
      <c r="C16" s="823"/>
      <c r="D16" s="823"/>
      <c r="E16" s="823"/>
      <c r="F16" s="823"/>
      <c r="G16" s="823"/>
      <c r="H16" s="823"/>
      <c r="I16" s="823"/>
      <c r="J16" s="823"/>
      <c r="K16" s="824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4"/>
      <c r="C17" s="834"/>
      <c r="D17" s="834"/>
      <c r="E17" s="25" t="s">
        <v>80</v>
      </c>
      <c r="F17" s="25" t="s">
        <v>81</v>
      </c>
      <c r="G17" s="834"/>
      <c r="H17" s="834"/>
      <c r="I17" s="834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5" t="s">
        <v>82</v>
      </c>
      <c r="C18" s="835"/>
      <c r="D18" s="835"/>
      <c r="E18" s="835" t="s">
        <v>83</v>
      </c>
      <c r="F18" s="835"/>
      <c r="G18" s="828" t="s">
        <v>84</v>
      </c>
      <c r="H18" s="829"/>
      <c r="I18" s="830"/>
      <c r="J18" s="828" t="s">
        <v>85</v>
      </c>
      <c r="K18" s="830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2" t="s">
        <v>475</v>
      </c>
      <c r="C25" s="823"/>
      <c r="D25" s="823"/>
      <c r="E25" s="823"/>
      <c r="F25" s="823"/>
      <c r="G25" s="823"/>
      <c r="H25" s="823"/>
      <c r="I25" s="823"/>
      <c r="J25" s="823"/>
      <c r="K25" s="824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4"/>
      <c r="C26" s="834"/>
      <c r="D26" s="834"/>
      <c r="E26" s="25" t="s">
        <v>80</v>
      </c>
      <c r="F26" s="25" t="s">
        <v>81</v>
      </c>
      <c r="G26" s="834"/>
      <c r="H26" s="834"/>
      <c r="I26" s="834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5" t="s">
        <v>82</v>
      </c>
      <c r="C27" s="835"/>
      <c r="D27" s="835"/>
      <c r="E27" s="835" t="s">
        <v>83</v>
      </c>
      <c r="F27" s="835"/>
      <c r="G27" s="828" t="s">
        <v>84</v>
      </c>
      <c r="H27" s="829"/>
      <c r="I27" s="830"/>
      <c r="J27" s="828" t="s">
        <v>85</v>
      </c>
      <c r="K27" s="830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2" t="s">
        <v>366</v>
      </c>
      <c r="C30" s="823"/>
      <c r="D30" s="823"/>
      <c r="E30" s="823"/>
      <c r="F30" s="823"/>
      <c r="G30" s="823"/>
      <c r="H30" s="823"/>
      <c r="I30" s="823"/>
      <c r="J30" s="823"/>
      <c r="K30" s="824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4"/>
      <c r="C31" s="834"/>
      <c r="D31" s="834"/>
      <c r="E31" s="25" t="s">
        <v>80</v>
      </c>
      <c r="F31" s="25" t="s">
        <v>81</v>
      </c>
      <c r="G31" s="834"/>
      <c r="H31" s="834"/>
      <c r="I31" s="834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5" t="s">
        <v>82</v>
      </c>
      <c r="C32" s="835"/>
      <c r="D32" s="835"/>
      <c r="E32" s="835" t="s">
        <v>83</v>
      </c>
      <c r="F32" s="835"/>
      <c r="G32" s="828" t="s">
        <v>84</v>
      </c>
      <c r="H32" s="829"/>
      <c r="I32" s="830"/>
      <c r="J32" s="828" t="s">
        <v>85</v>
      </c>
      <c r="K32" s="830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2" t="s">
        <v>476</v>
      </c>
      <c r="C48" s="823"/>
      <c r="D48" s="823"/>
      <c r="E48" s="823"/>
      <c r="F48" s="823"/>
      <c r="G48" s="823"/>
      <c r="H48" s="823"/>
      <c r="I48" s="823"/>
      <c r="J48" s="823"/>
      <c r="K48" s="824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2"/>
      <c r="C49" s="823"/>
      <c r="D49" s="823"/>
      <c r="E49" s="823"/>
      <c r="F49" s="823"/>
      <c r="G49" s="823"/>
      <c r="H49" s="823"/>
      <c r="I49" s="823"/>
      <c r="J49" s="823"/>
      <c r="K49" s="824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5"/>
      <c r="C50" s="826"/>
      <c r="D50" s="827"/>
      <c r="E50" s="25" t="s">
        <v>80</v>
      </c>
      <c r="F50" s="25" t="s">
        <v>81</v>
      </c>
      <c r="G50" s="825"/>
      <c r="H50" s="826"/>
      <c r="I50" s="827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8" t="s">
        <v>82</v>
      </c>
      <c r="C51" s="829"/>
      <c r="D51" s="830"/>
      <c r="E51" s="828" t="s">
        <v>83</v>
      </c>
      <c r="F51" s="830"/>
      <c r="G51" s="828" t="s">
        <v>84</v>
      </c>
      <c r="H51" s="829"/>
      <c r="I51" s="830"/>
      <c r="J51" s="828" t="s">
        <v>85</v>
      </c>
      <c r="K51" s="830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2" t="s">
        <v>519</v>
      </c>
      <c r="C54" s="823"/>
      <c r="D54" s="823"/>
      <c r="E54" s="823"/>
      <c r="F54" s="823"/>
      <c r="G54" s="823"/>
      <c r="H54" s="823"/>
      <c r="I54" s="823"/>
      <c r="J54" s="823"/>
      <c r="K54" s="824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2"/>
      <c r="C55" s="823"/>
      <c r="D55" s="823"/>
      <c r="E55" s="823"/>
      <c r="F55" s="823"/>
      <c r="G55" s="823"/>
      <c r="H55" s="823"/>
      <c r="I55" s="823"/>
      <c r="J55" s="823"/>
      <c r="K55" s="824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5"/>
      <c r="C56" s="826"/>
      <c r="D56" s="827"/>
      <c r="E56" s="25" t="s">
        <v>80</v>
      </c>
      <c r="F56" s="25" t="s">
        <v>81</v>
      </c>
      <c r="G56" s="825"/>
      <c r="H56" s="826"/>
      <c r="I56" s="827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8" t="s">
        <v>82</v>
      </c>
      <c r="C57" s="829"/>
      <c r="D57" s="830"/>
      <c r="E57" s="828" t="s">
        <v>83</v>
      </c>
      <c r="F57" s="830"/>
      <c r="G57" s="828" t="s">
        <v>84</v>
      </c>
      <c r="H57" s="829"/>
      <c r="I57" s="830"/>
      <c r="J57" s="828" t="s">
        <v>85</v>
      </c>
      <c r="K57" s="830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2" t="s">
        <v>535</v>
      </c>
      <c r="C60" s="823"/>
      <c r="D60" s="823"/>
      <c r="E60" s="823"/>
      <c r="F60" s="823"/>
      <c r="G60" s="823"/>
      <c r="H60" s="823"/>
      <c r="I60" s="823"/>
      <c r="J60" s="823"/>
      <c r="K60" s="824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2"/>
      <c r="C61" s="823"/>
      <c r="D61" s="823"/>
      <c r="E61" s="823"/>
      <c r="F61" s="823"/>
      <c r="G61" s="823"/>
      <c r="H61" s="823"/>
      <c r="I61" s="823"/>
      <c r="J61" s="823"/>
      <c r="K61" s="824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5"/>
      <c r="C62" s="826"/>
      <c r="D62" s="827"/>
      <c r="E62" s="25" t="s">
        <v>80</v>
      </c>
      <c r="F62" s="25" t="s">
        <v>81</v>
      </c>
      <c r="G62" s="825"/>
      <c r="H62" s="826"/>
      <c r="I62" s="827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8" t="s">
        <v>82</v>
      </c>
      <c r="C63" s="829"/>
      <c r="D63" s="830"/>
      <c r="E63" s="828" t="s">
        <v>83</v>
      </c>
      <c r="F63" s="830"/>
      <c r="G63" s="828" t="s">
        <v>84</v>
      </c>
      <c r="H63" s="829"/>
      <c r="I63" s="830"/>
      <c r="J63" s="828" t="s">
        <v>85</v>
      </c>
      <c r="K63" s="830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6" t="s">
        <v>231</v>
      </c>
      <c r="C5" s="837"/>
      <c r="D5" s="837"/>
      <c r="E5" s="837"/>
      <c r="F5" s="837"/>
      <c r="H5" s="837" t="s">
        <v>232</v>
      </c>
      <c r="I5" s="837"/>
      <c r="J5" s="837"/>
      <c r="K5" s="837"/>
      <c r="L5" s="838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2025-08-07T04:38:48Z</dcterms:modified>
</cp:coreProperties>
</file>