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onardo.valadez\Documents\Repositorios\The-thermal-repository\PFlammam - Lucia V1 rev3\"/>
    </mc:Choice>
  </mc:AlternateContent>
  <bookViews>
    <workbookView xWindow="-105" yWindow="-105" windowWidth="23250" windowHeight="12450" tabRatio="832" firstSheet="9" activeTab="9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externalReferences>
    <externalReference r:id="rId21"/>
    <externalReference r:id="rId22"/>
  </externalReferences>
  <definedNames>
    <definedName name="_FoN1">'Heat Transfer'!$C$31</definedName>
    <definedName name="_FoN2">'Heat Transfer'!$C$32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Joints'!$C$54</definedName>
    <definedName name="Sf_shearFailureBolts">'Mechanical Joints'!$C$58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[1]Calcs!$F$25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52511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" i="15" l="1"/>
  <c r="C98" i="15"/>
  <c r="C101" i="15"/>
  <c r="M117" i="15"/>
  <c r="M118" i="15" s="1"/>
  <c r="M116" i="15"/>
  <c r="C100" i="15"/>
  <c r="C99" i="15"/>
  <c r="C95" i="15"/>
  <c r="C96" i="15"/>
  <c r="C94" i="15"/>
  <c r="M72" i="15"/>
  <c r="D16" i="19"/>
  <c r="C50" i="19"/>
  <c r="C57" i="19"/>
  <c r="C23" i="19"/>
  <c r="C51" i="19"/>
  <c r="C63" i="19" s="1"/>
  <c r="C52" i="19"/>
  <c r="D18" i="19"/>
  <c r="C22" i="19"/>
  <c r="C21" i="19"/>
  <c r="C20" i="19"/>
  <c r="C19" i="19"/>
  <c r="C10" i="19"/>
  <c r="M114" i="15"/>
  <c r="M123" i="15" s="1"/>
  <c r="M124" i="15" s="1"/>
  <c r="P117" i="15"/>
  <c r="P118" i="15" s="1"/>
  <c r="P116" i="15"/>
  <c r="P108" i="15"/>
  <c r="P107" i="15"/>
  <c r="P114" i="15" s="1"/>
  <c r="M102" i="15"/>
  <c r="M135" i="15" s="1"/>
  <c r="M137" i="15" s="1"/>
  <c r="O153" i="15"/>
  <c r="P153" i="15" s="1"/>
  <c r="O154" i="15"/>
  <c r="P154" i="15" s="1"/>
  <c r="P159" i="15"/>
  <c r="Q159" i="15" s="1"/>
  <c r="J26" i="18"/>
  <c r="K26" i="18" s="1"/>
  <c r="L26" i="18" s="1"/>
  <c r="J27" i="18"/>
  <c r="K27" i="18"/>
  <c r="L27" i="18" s="1"/>
  <c r="J28" i="18"/>
  <c r="K28" i="18"/>
  <c r="J29" i="18"/>
  <c r="K29" i="18"/>
  <c r="L29" i="18" s="1"/>
  <c r="J30" i="18"/>
  <c r="K30" i="18" s="1"/>
  <c r="L30" i="18" s="1"/>
  <c r="J31" i="18"/>
  <c r="K31" i="18"/>
  <c r="L31" i="18" s="1"/>
  <c r="J32" i="18"/>
  <c r="K32" i="18"/>
  <c r="L32" i="18" s="1"/>
  <c r="J33" i="18"/>
  <c r="K33" i="18"/>
  <c r="L33" i="18" s="1"/>
  <c r="J34" i="18"/>
  <c r="K34" i="18" s="1"/>
  <c r="L34" i="18" s="1"/>
  <c r="J35" i="18"/>
  <c r="K35" i="18"/>
  <c r="L35" i="18" s="1"/>
  <c r="J36" i="18"/>
  <c r="K36" i="18"/>
  <c r="J37" i="18"/>
  <c r="K37" i="18"/>
  <c r="L37" i="18" s="1"/>
  <c r="J38" i="18"/>
  <c r="K38" i="18" s="1"/>
  <c r="L38" i="18" s="1"/>
  <c r="J39" i="18"/>
  <c r="K39" i="18"/>
  <c r="K25" i="18"/>
  <c r="J25" i="18"/>
  <c r="D72" i="18"/>
  <c r="D70" i="15"/>
  <c r="E70" i="15" s="1"/>
  <c r="C50" i="15"/>
  <c r="C51" i="15" s="1"/>
  <c r="C49" i="15" s="1"/>
  <c r="I36" i="12"/>
  <c r="C22" i="16"/>
  <c r="C24" i="16"/>
  <c r="P17" i="18"/>
  <c r="L28" i="18"/>
  <c r="L36" i="18"/>
  <c r="L39" i="18"/>
  <c r="L25" i="18"/>
  <c r="P18" i="18"/>
  <c r="I37" i="18"/>
  <c r="I35" i="18"/>
  <c r="I33" i="18"/>
  <c r="I31" i="18"/>
  <c r="C13" i="18"/>
  <c r="C12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6" i="18"/>
  <c r="C7" i="18" s="1"/>
  <c r="C3" i="18"/>
  <c r="E19" i="18" s="1"/>
  <c r="C13" i="16"/>
  <c r="M75" i="15"/>
  <c r="C53" i="19" l="1"/>
  <c r="C49" i="19" s="1"/>
  <c r="C48" i="19" s="1"/>
  <c r="P115" i="15"/>
  <c r="M115" i="15"/>
  <c r="P101" i="15"/>
  <c r="P102" i="15" s="1"/>
  <c r="C48" i="15"/>
  <c r="M25" i="18"/>
  <c r="M37" i="18"/>
  <c r="M30" i="18"/>
  <c r="M35" i="18"/>
  <c r="M29" i="18"/>
  <c r="M34" i="18"/>
  <c r="M31" i="18"/>
  <c r="M33" i="18"/>
  <c r="C19" i="18"/>
  <c r="B46" i="18"/>
  <c r="C29" i="18"/>
  <c r="C35" i="18"/>
  <c r="C42" i="18"/>
  <c r="C41" i="18"/>
  <c r="C33" i="18"/>
  <c r="C25" i="18"/>
  <c r="C37" i="18"/>
  <c r="C21" i="18"/>
  <c r="C40" i="18"/>
  <c r="C32" i="18"/>
  <c r="C24" i="18"/>
  <c r="C34" i="18"/>
  <c r="C39" i="18"/>
  <c r="C31" i="18"/>
  <c r="C23" i="18"/>
  <c r="C45" i="18"/>
  <c r="C44" i="18"/>
  <c r="C36" i="18"/>
  <c r="C28" i="18"/>
  <c r="C43" i="18"/>
  <c r="C27" i="18"/>
  <c r="C26" i="18"/>
  <c r="C20" i="18"/>
  <c r="C38" i="18"/>
  <c r="C30" i="18"/>
  <c r="C22" i="18"/>
  <c r="M24" i="15"/>
  <c r="M28" i="15" s="1"/>
  <c r="M29" i="15" s="1"/>
  <c r="M60" i="15"/>
  <c r="M81" i="15"/>
  <c r="M82" i="15" s="1"/>
  <c r="P66" i="15"/>
  <c r="P65" i="15"/>
  <c r="P72" i="15" s="1"/>
  <c r="R26" i="15"/>
  <c r="T26" i="15" s="1"/>
  <c r="G55" i="17"/>
  <c r="M76" i="15"/>
  <c r="M73" i="15" s="1"/>
  <c r="C19" i="14"/>
  <c r="C24" i="14"/>
  <c r="C30" i="14" s="1"/>
  <c r="C31" i="14" s="1"/>
  <c r="Q195" i="15"/>
  <c r="Q196" i="15"/>
  <c r="Q194" i="15"/>
  <c r="P195" i="15"/>
  <c r="P196" i="15"/>
  <c r="P194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0" i="15"/>
  <c r="Q160" i="15" s="1"/>
  <c r="P161" i="15"/>
  <c r="Q161" i="15" s="1"/>
  <c r="O155" i="15"/>
  <c r="P155" i="15" s="1"/>
  <c r="O156" i="15"/>
  <c r="P156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I29" i="12" s="1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J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J9" i="7" s="1"/>
  <c r="AI10" i="7"/>
  <c r="AH10" i="7"/>
  <c r="AJ10" i="7" s="1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G34" i="7" s="1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G19" i="7" s="1"/>
  <c r="AF18" i="7"/>
  <c r="AE18" i="7"/>
  <c r="AF17" i="7"/>
  <c r="AE17" i="7"/>
  <c r="AF16" i="7"/>
  <c r="AE16" i="7"/>
  <c r="AF15" i="7"/>
  <c r="AE15" i="7"/>
  <c r="AF14" i="7"/>
  <c r="AE14" i="7"/>
  <c r="AG14" i="7" s="1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P9" i="7" s="1"/>
  <c r="O9" i="7"/>
  <c r="S9" i="7"/>
  <c r="T9" i="7"/>
  <c r="V9" i="7"/>
  <c r="W9" i="7"/>
  <c r="Y9" i="7"/>
  <c r="Z9" i="7"/>
  <c r="AB9" i="7"/>
  <c r="AD9" i="7" s="1"/>
  <c r="AC9" i="7"/>
  <c r="M10" i="7"/>
  <c r="N10" i="7"/>
  <c r="R10" i="7"/>
  <c r="S10" i="7"/>
  <c r="V10" i="7"/>
  <c r="X10" i="7" s="1"/>
  <c r="W10" i="7"/>
  <c r="Y10" i="7"/>
  <c r="AA10" i="7" s="1"/>
  <c r="Z10" i="7"/>
  <c r="AB10" i="7"/>
  <c r="AC10" i="7"/>
  <c r="V11" i="7"/>
  <c r="W11" i="7"/>
  <c r="Y11" i="7"/>
  <c r="AA11" i="7" s="1"/>
  <c r="Z11" i="7"/>
  <c r="AB11" i="7"/>
  <c r="AC11" i="7"/>
  <c r="N12" i="7"/>
  <c r="P12" i="7" s="1"/>
  <c r="O12" i="7"/>
  <c r="V12" i="7"/>
  <c r="W12" i="7"/>
  <c r="Y12" i="7"/>
  <c r="Z12" i="7"/>
  <c r="AA12" i="7" s="1"/>
  <c r="AB12" i="7"/>
  <c r="AC12" i="7"/>
  <c r="M13" i="7"/>
  <c r="N13" i="7"/>
  <c r="V13" i="7"/>
  <c r="W13" i="7"/>
  <c r="Y13" i="7"/>
  <c r="Z13" i="7"/>
  <c r="AA13" i="7" s="1"/>
  <c r="AB13" i="7"/>
  <c r="AC13" i="7"/>
  <c r="S14" i="7"/>
  <c r="T14" i="7"/>
  <c r="V14" i="7"/>
  <c r="X14" i="7" s="1"/>
  <c r="W14" i="7"/>
  <c r="Y14" i="7"/>
  <c r="Z14" i="7"/>
  <c r="AB14" i="7"/>
  <c r="AC14" i="7"/>
  <c r="R15" i="7"/>
  <c r="T15" i="7"/>
  <c r="V15" i="7"/>
  <c r="X15" i="7" s="1"/>
  <c r="W15" i="7"/>
  <c r="Y15" i="7"/>
  <c r="Z15" i="7"/>
  <c r="AA15" i="7" s="1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P19" i="7"/>
  <c r="S19" i="7"/>
  <c r="U19" i="7" s="1"/>
  <c r="T19" i="7"/>
  <c r="V19" i="7"/>
  <c r="W19" i="7"/>
  <c r="Y19" i="7"/>
  <c r="Z19" i="7"/>
  <c r="AB19" i="7"/>
  <c r="AC19" i="7"/>
  <c r="AD19" i="7" s="1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P32" i="7"/>
  <c r="O32" i="7"/>
  <c r="V32" i="7"/>
  <c r="W32" i="7"/>
  <c r="Y32" i="7"/>
  <c r="Z32" i="7"/>
  <c r="AB32" i="7"/>
  <c r="AC32" i="7"/>
  <c r="M33" i="7"/>
  <c r="V33" i="7"/>
  <c r="W33" i="7"/>
  <c r="Y33" i="7"/>
  <c r="Z33" i="7"/>
  <c r="AB33" i="7"/>
  <c r="AC33" i="7"/>
  <c r="M34" i="7"/>
  <c r="S34" i="7"/>
  <c r="U34" i="7" s="1"/>
  <c r="T34" i="7"/>
  <c r="V34" i="7"/>
  <c r="X34" i="7"/>
  <c r="W34" i="7"/>
  <c r="Y34" i="7"/>
  <c r="Z34" i="7"/>
  <c r="AB34" i="7"/>
  <c r="AD34" i="7" s="1"/>
  <c r="AC34" i="7"/>
  <c r="R35" i="7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P42" i="7" s="1"/>
  <c r="O42" i="7"/>
  <c r="V42" i="7"/>
  <c r="W42" i="7"/>
  <c r="Y42" i="7"/>
  <c r="Z42" i="7"/>
  <c r="AB42" i="7"/>
  <c r="AC42" i="7"/>
  <c r="M43" i="7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U56" i="7"/>
  <c r="T56" i="7"/>
  <c r="V56" i="7"/>
  <c r="X56" i="7" s="1"/>
  <c r="W56" i="7"/>
  <c r="Y56" i="7"/>
  <c r="Z56" i="7"/>
  <c r="AB56" i="7"/>
  <c r="AD56" i="7" s="1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Y20" i="2"/>
  <c r="A23" i="2" s="1"/>
  <c r="Y21" i="2"/>
  <c r="C30" i="2" s="1"/>
  <c r="C23" i="2"/>
  <c r="F45" i="2" s="1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AA34" i="7"/>
  <c r="M21" i="7"/>
  <c r="N21" i="7" s="1"/>
  <c r="O21" i="7"/>
  <c r="O20" i="7"/>
  <c r="P20" i="7" s="1"/>
  <c r="O43" i="7"/>
  <c r="M44" i="7"/>
  <c r="M45" i="7" s="1"/>
  <c r="N43" i="7"/>
  <c r="P43" i="7"/>
  <c r="AD20" i="7"/>
  <c r="S57" i="7"/>
  <c r="AD14" i="7"/>
  <c r="O13" i="7"/>
  <c r="P13" i="7" s="1"/>
  <c r="AD10" i="7"/>
  <c r="T10" i="7"/>
  <c r="U10" i="7" s="1"/>
  <c r="AJ15" i="7"/>
  <c r="AJ19" i="7"/>
  <c r="C12" i="3"/>
  <c r="D9" i="4"/>
  <c r="G22" i="4" s="1"/>
  <c r="C10" i="3"/>
  <c r="C11" i="3"/>
  <c r="N28" i="3"/>
  <c r="C14" i="3"/>
  <c r="C15" i="3" s="1"/>
  <c r="C5" i="16" s="1"/>
  <c r="D5" i="16" s="1"/>
  <c r="D35" i="16"/>
  <c r="H72" i="16"/>
  <c r="J72" i="16" s="1"/>
  <c r="L72" i="16"/>
  <c r="K72" i="16"/>
  <c r="E72" i="16"/>
  <c r="I72" i="16"/>
  <c r="D39" i="16"/>
  <c r="C17" i="16" s="1"/>
  <c r="D41" i="16" s="1"/>
  <c r="C30" i="16"/>
  <c r="G72" i="16"/>
  <c r="D40" i="16"/>
  <c r="D74" i="16"/>
  <c r="S72" i="16"/>
  <c r="R72" i="16"/>
  <c r="T72" i="16"/>
  <c r="F29" i="3"/>
  <c r="F30" i="3" s="1"/>
  <c r="A22" i="2"/>
  <c r="C32" i="2"/>
  <c r="E45" i="2"/>
  <c r="R194" i="15"/>
  <c r="AG20" i="7"/>
  <c r="S20" i="7"/>
  <c r="U20" i="7" s="1"/>
  <c r="T20" i="7"/>
  <c r="AA20" i="7"/>
  <c r="F23" i="9"/>
  <c r="AA57" i="7"/>
  <c r="T35" i="7"/>
  <c r="M14" i="7"/>
  <c r="O14" i="7" s="1"/>
  <c r="AD15" i="7"/>
  <c r="E74" i="16"/>
  <c r="F74" i="16"/>
  <c r="P74" i="16"/>
  <c r="R11" i="7"/>
  <c r="F10" i="15"/>
  <c r="C26" i="2"/>
  <c r="C28" i="2" s="1"/>
  <c r="E10" i="15"/>
  <c r="I74" i="16"/>
  <c r="S74" i="16"/>
  <c r="K74" i="16"/>
  <c r="T74" i="16"/>
  <c r="AG11" i="7"/>
  <c r="S11" i="7"/>
  <c r="AD11" i="7"/>
  <c r="AJ11" i="7"/>
  <c r="X11" i="7"/>
  <c r="R12" i="7"/>
  <c r="S12" i="7" s="1"/>
  <c r="T11" i="7"/>
  <c r="M15" i="7"/>
  <c r="O15" i="7" s="1"/>
  <c r="AG12" i="7"/>
  <c r="AD12" i="7"/>
  <c r="T12" i="7"/>
  <c r="R13" i="7"/>
  <c r="AJ12" i="7"/>
  <c r="X12" i="7"/>
  <c r="M16" i="7"/>
  <c r="M17" i="7" s="1"/>
  <c r="O17" i="7" s="1"/>
  <c r="AG13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M74" i="15"/>
  <c r="F4" i="15" l="1"/>
  <c r="M34" i="15" s="1"/>
  <c r="B9" i="15"/>
  <c r="N58" i="15"/>
  <c r="C6" i="19"/>
  <c r="C33" i="19" s="1"/>
  <c r="C58" i="19" s="1"/>
  <c r="C61" i="19"/>
  <c r="C62" i="19" s="1"/>
  <c r="C64" i="19" s="1"/>
  <c r="F12" i="15"/>
  <c r="C12" i="15" s="1"/>
  <c r="B13" i="15"/>
  <c r="B14" i="15" s="1"/>
  <c r="B15" i="15" s="1"/>
  <c r="F15" i="15" s="1"/>
  <c r="E12" i="15"/>
  <c r="C10" i="15"/>
  <c r="Z14" i="11"/>
  <c r="Z20" i="11" s="1"/>
  <c r="M27" i="18"/>
  <c r="M32" i="18"/>
  <c r="M28" i="18"/>
  <c r="M38" i="18"/>
  <c r="M26" i="18"/>
  <c r="M36" i="18"/>
  <c r="C46" i="18"/>
  <c r="B47" i="18"/>
  <c r="J28" i="3"/>
  <c r="J45" i="2"/>
  <c r="P75" i="15"/>
  <c r="P76" i="15" s="1"/>
  <c r="AI888" i="3"/>
  <c r="AI892" i="3"/>
  <c r="G910" i="4"/>
  <c r="C3" i="4"/>
  <c r="AI893" i="3"/>
  <c r="N15" i="7"/>
  <c r="P15" i="7" s="1"/>
  <c r="U12" i="7"/>
  <c r="D24" i="9"/>
  <c r="B24" i="9" s="1"/>
  <c r="F24" i="9"/>
  <c r="AI869" i="3"/>
  <c r="C31" i="2"/>
  <c r="C33" i="2" s="1"/>
  <c r="E29" i="3"/>
  <c r="E30" i="3" s="1"/>
  <c r="R30" i="3" s="1"/>
  <c r="D45" i="2"/>
  <c r="I45" i="2" s="1"/>
  <c r="AD57" i="7"/>
  <c r="AG57" i="7"/>
  <c r="T57" i="7"/>
  <c r="U57" i="7" s="1"/>
  <c r="R58" i="7"/>
  <c r="T58" i="7" s="1"/>
  <c r="AA14" i="7"/>
  <c r="P21" i="7"/>
  <c r="AA36" i="7"/>
  <c r="AG10" i="7"/>
  <c r="AG35" i="7"/>
  <c r="S35" i="7"/>
  <c r="U35" i="7" s="1"/>
  <c r="R36" i="7"/>
  <c r="AJ35" i="7"/>
  <c r="AA14" i="11"/>
  <c r="AA20" i="11" s="1"/>
  <c r="N14" i="7"/>
  <c r="P14" i="7" s="1"/>
  <c r="AI894" i="3"/>
  <c r="AA56" i="7"/>
  <c r="O33" i="7"/>
  <c r="N33" i="7"/>
  <c r="P33" i="7" s="1"/>
  <c r="M11" i="7"/>
  <c r="O10" i="7"/>
  <c r="P10" i="7" s="1"/>
  <c r="U11" i="7"/>
  <c r="X57" i="7"/>
  <c r="AA19" i="7"/>
  <c r="U9" i="7"/>
  <c r="AJ57" i="7"/>
  <c r="AG15" i="7"/>
  <c r="H74" i="16"/>
  <c r="Q74" i="16"/>
  <c r="AJ14" i="7"/>
  <c r="R74" i="16"/>
  <c r="AJ13" i="7"/>
  <c r="A24" i="2"/>
  <c r="X19" i="7"/>
  <c r="R195" i="15"/>
  <c r="U14" i="7"/>
  <c r="AA9" i="7"/>
  <c r="AG56" i="7"/>
  <c r="P59" i="15"/>
  <c r="P60" i="15" s="1"/>
  <c r="C7" i="19" s="1"/>
  <c r="C36" i="19" s="1"/>
  <c r="M93" i="15"/>
  <c r="M95" i="15" s="1"/>
  <c r="T13" i="7"/>
  <c r="X9" i="7"/>
  <c r="C20" i="14"/>
  <c r="C25" i="14" s="1"/>
  <c r="C26" i="14" s="1"/>
  <c r="P74" i="15"/>
  <c r="AJ56" i="7"/>
  <c r="P73" i="15"/>
  <c r="E15" i="15"/>
  <c r="D14" i="15"/>
  <c r="R196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R28" i="3"/>
  <c r="M40" i="15"/>
  <c r="Q49" i="15"/>
  <c r="Q50" i="15" s="1"/>
  <c r="C15" i="16"/>
  <c r="C41" i="16" s="1"/>
  <c r="X13" i="7"/>
  <c r="B8" i="15"/>
  <c r="E9" i="15"/>
  <c r="F9" i="15"/>
  <c r="D9" i="15"/>
  <c r="O16" i="7"/>
  <c r="AD13" i="7"/>
  <c r="AI906" i="3"/>
  <c r="N16" i="7"/>
  <c r="P16" i="7" s="1"/>
  <c r="S13" i="7"/>
  <c r="U13" i="7" s="1"/>
  <c r="AI904" i="3"/>
  <c r="N45" i="7"/>
  <c r="P45" i="7" s="1"/>
  <c r="M46" i="7"/>
  <c r="O45" i="7"/>
  <c r="M18" i="7"/>
  <c r="AI880" i="3"/>
  <c r="AI903" i="3"/>
  <c r="AI863" i="3"/>
  <c r="N17" i="7"/>
  <c r="P17" i="7" s="1"/>
  <c r="AI887" i="3"/>
  <c r="AI867" i="3"/>
  <c r="AI879" i="3"/>
  <c r="AI890" i="3"/>
  <c r="AI874" i="3"/>
  <c r="AI902" i="3"/>
  <c r="AI901" i="3"/>
  <c r="AI899" i="3"/>
  <c r="AI882" i="3"/>
  <c r="AI900" i="3"/>
  <c r="AI905" i="3"/>
  <c r="AI870" i="3"/>
  <c r="AI886" i="3"/>
  <c r="AI891" i="3"/>
  <c r="AI883" i="3"/>
  <c r="AI881" i="3"/>
  <c r="AI889" i="3"/>
  <c r="AI909" i="3"/>
  <c r="AI884" i="3"/>
  <c r="AI878" i="3"/>
  <c r="AI907" i="3"/>
  <c r="AI868" i="3"/>
  <c r="AI873" i="3"/>
  <c r="AI876" i="3"/>
  <c r="AI866" i="3"/>
  <c r="AI895" i="3"/>
  <c r="C17" i="3"/>
  <c r="AI865" i="3"/>
  <c r="AI875" i="3"/>
  <c r="AI877" i="3"/>
  <c r="AI864" i="3"/>
  <c r="AI908" i="3"/>
  <c r="AI872" i="3"/>
  <c r="AI885" i="3"/>
  <c r="AI897" i="3"/>
  <c r="AI896" i="3"/>
  <c r="AI871" i="3"/>
  <c r="AI898" i="3"/>
  <c r="R59" i="7"/>
  <c r="AG58" i="7"/>
  <c r="AA58" i="7"/>
  <c r="AJ58" i="7"/>
  <c r="AD58" i="7"/>
  <c r="X58" i="7"/>
  <c r="S58" i="7"/>
  <c r="U58" i="7" s="1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C54" i="19" l="1"/>
  <c r="E14" i="15"/>
  <c r="F14" i="15"/>
  <c r="F13" i="15"/>
  <c r="D15" i="15"/>
  <c r="C15" i="15" s="1"/>
  <c r="D13" i="15"/>
  <c r="C13" i="15" s="1"/>
  <c r="M31" i="15" s="1"/>
  <c r="M32" i="15" s="1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S30" i="3"/>
  <c r="T30" i="3" s="1"/>
  <c r="U30" i="3"/>
  <c r="J30" i="3"/>
  <c r="E31" i="3"/>
  <c r="E32" i="3" s="1"/>
  <c r="J29" i="3"/>
  <c r="D30" i="3"/>
  <c r="R29" i="3"/>
  <c r="U29" i="3" s="1"/>
  <c r="D29" i="3"/>
  <c r="P34" i="7"/>
  <c r="C14" i="15"/>
  <c r="H45" i="2"/>
  <c r="K45" i="2" s="1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S28" i="3"/>
  <c r="T28" i="3" s="1"/>
  <c r="Z28" i="3" s="1"/>
  <c r="AA28" i="3" s="1"/>
  <c r="AB28" i="3" s="1"/>
  <c r="U28" i="3"/>
  <c r="N22" i="7"/>
  <c r="P22" i="7" s="1"/>
  <c r="M23" i="7"/>
  <c r="O22" i="7"/>
  <c r="P44" i="7"/>
  <c r="C9" i="15"/>
  <c r="E16" i="15"/>
  <c r="B17" i="15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O18" i="7"/>
  <c r="N18" i="7"/>
  <c r="M42" i="15"/>
  <c r="D50" i="15" s="1"/>
  <c r="D48" i="15"/>
  <c r="AD21" i="7"/>
  <c r="AD59" i="7"/>
  <c r="AA59" i="7"/>
  <c r="R60" i="7"/>
  <c r="X59" i="7"/>
  <c r="AG59" i="7"/>
  <c r="T59" i="7"/>
  <c r="AJ59" i="7"/>
  <c r="S59" i="7"/>
  <c r="F16" i="15" l="1"/>
  <c r="C32" i="16"/>
  <c r="C31" i="16"/>
  <c r="H75" i="16" s="1"/>
  <c r="C73" i="16"/>
  <c r="C461" i="16" s="1"/>
  <c r="B49" i="18"/>
  <c r="C48" i="18"/>
  <c r="R31" i="3"/>
  <c r="J31" i="3"/>
  <c r="D31" i="3"/>
  <c r="S29" i="3"/>
  <c r="T29" i="3" s="1"/>
  <c r="M33" i="15"/>
  <c r="S5" i="15"/>
  <c r="D26" i="9"/>
  <c r="B26" i="9" s="1"/>
  <c r="F26" i="9"/>
  <c r="P11" i="7"/>
  <c r="C445" i="16"/>
  <c r="C453" i="16"/>
  <c r="C501" i="16"/>
  <c r="C509" i="16"/>
  <c r="C517" i="16"/>
  <c r="C525" i="16"/>
  <c r="C533" i="16"/>
  <c r="C541" i="16"/>
  <c r="C549" i="16"/>
  <c r="C557" i="16"/>
  <c r="C565" i="16"/>
  <c r="C573" i="16"/>
  <c r="C581" i="16"/>
  <c r="C446" i="16"/>
  <c r="C454" i="16"/>
  <c r="C462" i="16"/>
  <c r="C470" i="16"/>
  <c r="C478" i="16"/>
  <c r="C486" i="16"/>
  <c r="C494" i="16"/>
  <c r="C502" i="16"/>
  <c r="C510" i="16"/>
  <c r="C518" i="16"/>
  <c r="C526" i="16"/>
  <c r="C534" i="16"/>
  <c r="C542" i="16"/>
  <c r="C550" i="16"/>
  <c r="C558" i="16"/>
  <c r="C566" i="16"/>
  <c r="C574" i="16"/>
  <c r="C582" i="16"/>
  <c r="C438" i="16"/>
  <c r="C440" i="16"/>
  <c r="C447" i="16"/>
  <c r="C455" i="16"/>
  <c r="C463" i="16"/>
  <c r="C471" i="16"/>
  <c r="C479" i="16"/>
  <c r="C487" i="16"/>
  <c r="C495" i="16"/>
  <c r="C503" i="16"/>
  <c r="C511" i="16"/>
  <c r="C519" i="16"/>
  <c r="C527" i="16"/>
  <c r="C535" i="16"/>
  <c r="C543" i="16"/>
  <c r="C551" i="16"/>
  <c r="C559" i="16"/>
  <c r="C567" i="16"/>
  <c r="C575" i="16"/>
  <c r="C583" i="16"/>
  <c r="C448" i="16"/>
  <c r="C456" i="16"/>
  <c r="C464" i="16"/>
  <c r="C472" i="16"/>
  <c r="C480" i="16"/>
  <c r="C488" i="16"/>
  <c r="C496" i="16"/>
  <c r="C504" i="16"/>
  <c r="C512" i="16"/>
  <c r="C520" i="16"/>
  <c r="C528" i="16"/>
  <c r="C536" i="16"/>
  <c r="C544" i="16"/>
  <c r="C552" i="16"/>
  <c r="C560" i="16"/>
  <c r="C568" i="16"/>
  <c r="C576" i="16"/>
  <c r="C584" i="16"/>
  <c r="C439" i="16"/>
  <c r="C441" i="16"/>
  <c r="C449" i="16"/>
  <c r="C457" i="16"/>
  <c r="C465" i="16"/>
  <c r="C473" i="16"/>
  <c r="C481" i="16"/>
  <c r="C489" i="16"/>
  <c r="C497" i="16"/>
  <c r="C505" i="16"/>
  <c r="C513" i="16"/>
  <c r="C521" i="16"/>
  <c r="C529" i="16"/>
  <c r="C537" i="16"/>
  <c r="C545" i="16"/>
  <c r="C553" i="16"/>
  <c r="C561" i="16"/>
  <c r="C569" i="16"/>
  <c r="C577" i="16"/>
  <c r="C585" i="16"/>
  <c r="C442" i="16"/>
  <c r="C450" i="16"/>
  <c r="C458" i="16"/>
  <c r="C466" i="16"/>
  <c r="C474" i="16"/>
  <c r="C482" i="16"/>
  <c r="C490" i="16"/>
  <c r="C498" i="16"/>
  <c r="C506" i="16"/>
  <c r="C514" i="16"/>
  <c r="C522" i="16"/>
  <c r="C530" i="16"/>
  <c r="C538" i="16"/>
  <c r="C546" i="16"/>
  <c r="C554" i="16"/>
  <c r="C562" i="16"/>
  <c r="C570" i="16"/>
  <c r="C578" i="16"/>
  <c r="C586" i="16"/>
  <c r="C459" i="16"/>
  <c r="C491" i="16"/>
  <c r="C523" i="16"/>
  <c r="C555" i="16"/>
  <c r="C587" i="16"/>
  <c r="C595" i="16"/>
  <c r="C603" i="16"/>
  <c r="C611" i="16"/>
  <c r="C619" i="16"/>
  <c r="C627" i="16"/>
  <c r="C635" i="16"/>
  <c r="C643" i="16"/>
  <c r="C651" i="16"/>
  <c r="C659" i="16"/>
  <c r="C667" i="16"/>
  <c r="C675" i="16"/>
  <c r="C683" i="16"/>
  <c r="C691" i="16"/>
  <c r="C699" i="16"/>
  <c r="C707" i="16"/>
  <c r="C206" i="16"/>
  <c r="C214" i="16"/>
  <c r="C222" i="16"/>
  <c r="C230" i="16"/>
  <c r="C238" i="16"/>
  <c r="C246" i="16"/>
  <c r="C254" i="16"/>
  <c r="C262" i="16"/>
  <c r="C270" i="16"/>
  <c r="C278" i="16"/>
  <c r="C286" i="16"/>
  <c r="C294" i="16"/>
  <c r="C302" i="16"/>
  <c r="C310" i="16"/>
  <c r="C318" i="16"/>
  <c r="C326" i="16"/>
  <c r="C334" i="16"/>
  <c r="C342" i="16"/>
  <c r="C350" i="16"/>
  <c r="C358" i="16"/>
  <c r="C366" i="16"/>
  <c r="C374" i="16"/>
  <c r="C382" i="16"/>
  <c r="C390" i="16"/>
  <c r="C398" i="16"/>
  <c r="C406" i="16"/>
  <c r="C414" i="16"/>
  <c r="C422" i="16"/>
  <c r="C430" i="16"/>
  <c r="C460" i="16"/>
  <c r="C492" i="16"/>
  <c r="C524" i="16"/>
  <c r="C556" i="16"/>
  <c r="C588" i="16"/>
  <c r="C596" i="16"/>
  <c r="C604" i="16"/>
  <c r="C612" i="16"/>
  <c r="C620" i="16"/>
  <c r="C628" i="16"/>
  <c r="C636" i="16"/>
  <c r="C644" i="16"/>
  <c r="C652" i="16"/>
  <c r="C660" i="16"/>
  <c r="C668" i="16"/>
  <c r="C676" i="16"/>
  <c r="C684" i="16"/>
  <c r="C692" i="16"/>
  <c r="C700" i="16"/>
  <c r="C203" i="16"/>
  <c r="C207" i="16"/>
  <c r="C215" i="16"/>
  <c r="C223" i="16"/>
  <c r="C231" i="16"/>
  <c r="C239" i="16"/>
  <c r="C247" i="16"/>
  <c r="C255" i="16"/>
  <c r="C263" i="16"/>
  <c r="C271" i="16"/>
  <c r="C279" i="16"/>
  <c r="C287" i="16"/>
  <c r="C295" i="16"/>
  <c r="C303" i="16"/>
  <c r="C311" i="16"/>
  <c r="C319" i="16"/>
  <c r="C327" i="16"/>
  <c r="C335" i="16"/>
  <c r="C343" i="16"/>
  <c r="C351" i="16"/>
  <c r="C359" i="16"/>
  <c r="C367" i="16"/>
  <c r="C375" i="16"/>
  <c r="C383" i="16"/>
  <c r="C391" i="16"/>
  <c r="C399" i="16"/>
  <c r="C407" i="16"/>
  <c r="C415" i="16"/>
  <c r="C423" i="16"/>
  <c r="C431" i="16"/>
  <c r="C467" i="16"/>
  <c r="C499" i="16"/>
  <c r="C531" i="16"/>
  <c r="C563" i="16"/>
  <c r="C589" i="16"/>
  <c r="C597" i="16"/>
  <c r="C605" i="16"/>
  <c r="C613" i="16"/>
  <c r="C621" i="16"/>
  <c r="C629" i="16"/>
  <c r="C637" i="16"/>
  <c r="C645" i="16"/>
  <c r="C653" i="16"/>
  <c r="C661" i="16"/>
  <c r="C669" i="16"/>
  <c r="C677" i="16"/>
  <c r="C685" i="16"/>
  <c r="C693" i="16"/>
  <c r="C701" i="16"/>
  <c r="C208" i="16"/>
  <c r="C216" i="16"/>
  <c r="C224" i="16"/>
  <c r="C232" i="16"/>
  <c r="C240" i="16"/>
  <c r="C248" i="16"/>
  <c r="C256" i="16"/>
  <c r="C264" i="16"/>
  <c r="C272" i="16"/>
  <c r="C280" i="16"/>
  <c r="C288" i="16"/>
  <c r="C296" i="16"/>
  <c r="C304" i="16"/>
  <c r="C312" i="16"/>
  <c r="C320" i="16"/>
  <c r="C328" i="16"/>
  <c r="C336" i="16"/>
  <c r="C344" i="16"/>
  <c r="C352" i="16"/>
  <c r="C360" i="16"/>
  <c r="C368" i="16"/>
  <c r="C376" i="16"/>
  <c r="C384" i="16"/>
  <c r="C392" i="16"/>
  <c r="C400" i="16"/>
  <c r="C408" i="16"/>
  <c r="C416" i="16"/>
  <c r="C424" i="16"/>
  <c r="C432" i="16"/>
  <c r="C468" i="16"/>
  <c r="C500" i="16"/>
  <c r="C532" i="16"/>
  <c r="C564" i="16"/>
  <c r="C590" i="16"/>
  <c r="C598" i="16"/>
  <c r="C606" i="16"/>
  <c r="C614" i="16"/>
  <c r="C622" i="16"/>
  <c r="C630" i="16"/>
  <c r="C638" i="16"/>
  <c r="C646" i="16"/>
  <c r="C654" i="16"/>
  <c r="C662" i="16"/>
  <c r="C670" i="16"/>
  <c r="C678" i="16"/>
  <c r="C686" i="16"/>
  <c r="C694" i="16"/>
  <c r="C702" i="16"/>
  <c r="C204" i="16"/>
  <c r="C209" i="16"/>
  <c r="C217" i="16"/>
  <c r="C225" i="16"/>
  <c r="C233" i="16"/>
  <c r="C241" i="16"/>
  <c r="C249" i="16"/>
  <c r="C257" i="16"/>
  <c r="C265" i="16"/>
  <c r="C273" i="16"/>
  <c r="C281" i="16"/>
  <c r="C289" i="16"/>
  <c r="C297" i="16"/>
  <c r="C305" i="16"/>
  <c r="C313" i="16"/>
  <c r="C321" i="16"/>
  <c r="C329" i="16"/>
  <c r="C337" i="16"/>
  <c r="C345" i="16"/>
  <c r="C353" i="16"/>
  <c r="C361" i="16"/>
  <c r="C369" i="16"/>
  <c r="C377" i="16"/>
  <c r="C385" i="16"/>
  <c r="C393" i="16"/>
  <c r="C401" i="16"/>
  <c r="C409" i="16"/>
  <c r="C417" i="16"/>
  <c r="C425" i="16"/>
  <c r="C433" i="16"/>
  <c r="C443" i="16"/>
  <c r="C475" i="16"/>
  <c r="C507" i="16"/>
  <c r="C539" i="16"/>
  <c r="C571" i="16"/>
  <c r="C591" i="16"/>
  <c r="C599" i="16"/>
  <c r="C607" i="16"/>
  <c r="C615" i="16"/>
  <c r="C623" i="16"/>
  <c r="C631" i="16"/>
  <c r="C639" i="16"/>
  <c r="C647" i="16"/>
  <c r="C655" i="16"/>
  <c r="C663" i="16"/>
  <c r="C671" i="16"/>
  <c r="C679" i="16"/>
  <c r="C687" i="16"/>
  <c r="C695" i="16"/>
  <c r="C703" i="16"/>
  <c r="C210" i="16"/>
  <c r="C218" i="16"/>
  <c r="C226" i="16"/>
  <c r="C234" i="16"/>
  <c r="C242" i="16"/>
  <c r="C250" i="16"/>
  <c r="C258" i="16"/>
  <c r="C266" i="16"/>
  <c r="C274" i="16"/>
  <c r="C282" i="16"/>
  <c r="C290" i="16"/>
  <c r="C298" i="16"/>
  <c r="C306" i="16"/>
  <c r="C314" i="16"/>
  <c r="C322" i="16"/>
  <c r="C330" i="16"/>
  <c r="C338" i="16"/>
  <c r="C346" i="16"/>
  <c r="C354" i="16"/>
  <c r="C362" i="16"/>
  <c r="C370" i="16"/>
  <c r="C378" i="16"/>
  <c r="C386" i="16"/>
  <c r="C394" i="16"/>
  <c r="C402" i="16"/>
  <c r="C410" i="16"/>
  <c r="C418" i="16"/>
  <c r="C426" i="16"/>
  <c r="C434" i="16"/>
  <c r="C444" i="16"/>
  <c r="C476" i="16"/>
  <c r="C508" i="16"/>
  <c r="C540" i="16"/>
  <c r="C572" i="16"/>
  <c r="C592" i="16"/>
  <c r="C600" i="16"/>
  <c r="C608" i="16"/>
  <c r="C616" i="16"/>
  <c r="C624" i="16"/>
  <c r="C632" i="16"/>
  <c r="C640" i="16"/>
  <c r="C648" i="16"/>
  <c r="C656" i="16"/>
  <c r="C664" i="16"/>
  <c r="C672" i="16"/>
  <c r="C680" i="16"/>
  <c r="C688" i="16"/>
  <c r="C696" i="16"/>
  <c r="C704" i="16"/>
  <c r="C211" i="16"/>
  <c r="C219" i="16"/>
  <c r="C227" i="16"/>
  <c r="C235" i="16"/>
  <c r="C243" i="16"/>
  <c r="C251" i="16"/>
  <c r="C259" i="16"/>
  <c r="C267" i="16"/>
  <c r="C275" i="16"/>
  <c r="C283" i="16"/>
  <c r="C291" i="16"/>
  <c r="C299" i="16"/>
  <c r="C307" i="16"/>
  <c r="C315" i="16"/>
  <c r="C323" i="16"/>
  <c r="C331" i="16"/>
  <c r="C339" i="16"/>
  <c r="C347" i="16"/>
  <c r="C355" i="16"/>
  <c r="C363" i="16"/>
  <c r="C371" i="16"/>
  <c r="C379" i="16"/>
  <c r="C387" i="16"/>
  <c r="C395" i="16"/>
  <c r="C403" i="16"/>
  <c r="C411" i="16"/>
  <c r="C419" i="16"/>
  <c r="C427" i="16"/>
  <c r="C435" i="16"/>
  <c r="C451" i="16"/>
  <c r="C483" i="16"/>
  <c r="C515" i="16"/>
  <c r="C547" i="16"/>
  <c r="C579" i="16"/>
  <c r="C593" i="16"/>
  <c r="C601" i="16"/>
  <c r="C609" i="16"/>
  <c r="C617" i="16"/>
  <c r="C625" i="16"/>
  <c r="C633" i="16"/>
  <c r="C641" i="16"/>
  <c r="C649" i="16"/>
  <c r="C657" i="16"/>
  <c r="C665" i="16"/>
  <c r="C673" i="16"/>
  <c r="C681" i="16"/>
  <c r="C689" i="16"/>
  <c r="C697" i="16"/>
  <c r="C705" i="16"/>
  <c r="C212" i="16"/>
  <c r="C220" i="16"/>
  <c r="C228" i="16"/>
  <c r="C236" i="16"/>
  <c r="C244" i="16"/>
  <c r="C252" i="16"/>
  <c r="C260" i="16"/>
  <c r="C268" i="16"/>
  <c r="C276" i="16"/>
  <c r="C284" i="16"/>
  <c r="C292" i="16"/>
  <c r="C300" i="16"/>
  <c r="C308" i="16"/>
  <c r="C316" i="16"/>
  <c r="C324" i="16"/>
  <c r="C332" i="16"/>
  <c r="C340" i="16"/>
  <c r="C348" i="16"/>
  <c r="C356" i="16"/>
  <c r="C364" i="16"/>
  <c r="C372" i="16"/>
  <c r="C380" i="16"/>
  <c r="C388" i="16"/>
  <c r="C396" i="16"/>
  <c r="C404" i="16"/>
  <c r="C412" i="16"/>
  <c r="C420" i="16"/>
  <c r="C428" i="16"/>
  <c r="C436" i="16"/>
  <c r="C452" i="16"/>
  <c r="C484" i="16"/>
  <c r="C516" i="16"/>
  <c r="C548" i="16"/>
  <c r="C580" i="16"/>
  <c r="C594" i="16"/>
  <c r="C602" i="16"/>
  <c r="C610" i="16"/>
  <c r="C618" i="16"/>
  <c r="C626" i="16"/>
  <c r="C634" i="16"/>
  <c r="C642" i="16"/>
  <c r="C650" i="16"/>
  <c r="C658" i="16"/>
  <c r="C666" i="16"/>
  <c r="C674" i="16"/>
  <c r="C682" i="16"/>
  <c r="C690" i="16"/>
  <c r="C698" i="16"/>
  <c r="C706" i="16"/>
  <c r="C205" i="16"/>
  <c r="C213" i="16"/>
  <c r="C221" i="16"/>
  <c r="C229" i="16"/>
  <c r="C237" i="16"/>
  <c r="C245" i="16"/>
  <c r="C253" i="16"/>
  <c r="C261" i="16"/>
  <c r="C269" i="16"/>
  <c r="C277" i="16"/>
  <c r="C285" i="16"/>
  <c r="C293" i="16"/>
  <c r="C301" i="16"/>
  <c r="C309" i="16"/>
  <c r="C317" i="16"/>
  <c r="C325" i="16"/>
  <c r="C333" i="16"/>
  <c r="C341" i="16"/>
  <c r="C349" i="16"/>
  <c r="C357" i="16"/>
  <c r="C365" i="16"/>
  <c r="C373" i="16"/>
  <c r="C381" i="16"/>
  <c r="C389" i="16"/>
  <c r="C397" i="16"/>
  <c r="C405" i="16"/>
  <c r="C413" i="16"/>
  <c r="C421" i="16"/>
  <c r="C429" i="16"/>
  <c r="C437" i="16"/>
  <c r="T37" i="7"/>
  <c r="AJ37" i="7"/>
  <c r="R38" i="7"/>
  <c r="X37" i="7"/>
  <c r="AD37" i="7"/>
  <c r="AA37" i="7"/>
  <c r="AG37" i="7"/>
  <c r="S37" i="7"/>
  <c r="U37" i="7" s="1"/>
  <c r="U36" i="7"/>
  <c r="D28" i="3"/>
  <c r="D865" i="3"/>
  <c r="U59" i="7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1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M48" i="15"/>
  <c r="M49" i="15"/>
  <c r="C16" i="15"/>
  <c r="E17" i="15"/>
  <c r="F17" i="15"/>
  <c r="D17" i="15"/>
  <c r="B18" i="15"/>
  <c r="U21" i="7"/>
  <c r="D7" i="15"/>
  <c r="E7" i="15"/>
  <c r="B6" i="15"/>
  <c r="F7" i="15"/>
  <c r="S31" i="3"/>
  <c r="T31" i="3" s="1"/>
  <c r="U31" i="3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C175" i="16"/>
  <c r="C126" i="16"/>
  <c r="C127" i="16"/>
  <c r="C86" i="16"/>
  <c r="C113" i="16"/>
  <c r="C196" i="16"/>
  <c r="C178" i="16"/>
  <c r="C187" i="16"/>
  <c r="C146" i="16"/>
  <c r="C139" i="16"/>
  <c r="C151" i="16"/>
  <c r="C94" i="16"/>
  <c r="C164" i="16"/>
  <c r="C138" i="16"/>
  <c r="C91" i="16"/>
  <c r="C87" i="16"/>
  <c r="C147" i="16"/>
  <c r="C193" i="16"/>
  <c r="C125" i="16"/>
  <c r="C172" i="16"/>
  <c r="C132" i="16"/>
  <c r="C123" i="16"/>
  <c r="C173" i="16"/>
  <c r="C103" i="16"/>
  <c r="C176" i="16"/>
  <c r="C82" i="16"/>
  <c r="C182" i="16"/>
  <c r="C129" i="16"/>
  <c r="C107" i="16"/>
  <c r="C190" i="16"/>
  <c r="C140" i="16"/>
  <c r="C143" i="16"/>
  <c r="C162" i="16"/>
  <c r="C194" i="16"/>
  <c r="C191" i="16"/>
  <c r="C198" i="16"/>
  <c r="C116" i="16"/>
  <c r="C170" i="16"/>
  <c r="C130" i="16"/>
  <c r="C77" i="16"/>
  <c r="C171" i="16"/>
  <c r="C141" i="16"/>
  <c r="C183" i="16"/>
  <c r="C124" i="16"/>
  <c r="C184" i="16"/>
  <c r="C180" i="16"/>
  <c r="C114" i="16"/>
  <c r="C79" i="16"/>
  <c r="C158" i="16"/>
  <c r="C136" i="16"/>
  <c r="C179" i="16"/>
  <c r="C202" i="16"/>
  <c r="C90" i="16"/>
  <c r="C88" i="16"/>
  <c r="C76" i="16"/>
  <c r="C99" i="16"/>
  <c r="C108" i="16"/>
  <c r="C97" i="16"/>
  <c r="C154" i="16"/>
  <c r="C112" i="16"/>
  <c r="C93" i="16"/>
  <c r="C156" i="16"/>
  <c r="C137" i="16"/>
  <c r="C102" i="16"/>
  <c r="C80" i="16"/>
  <c r="C121" i="16"/>
  <c r="C165" i="16"/>
  <c r="C105" i="16"/>
  <c r="C92" i="16"/>
  <c r="C120" i="16"/>
  <c r="C155" i="16"/>
  <c r="C200" i="16"/>
  <c r="C119" i="16"/>
  <c r="C109" i="16"/>
  <c r="C169" i="16"/>
  <c r="C111" i="16"/>
  <c r="C181" i="16"/>
  <c r="C192" i="16"/>
  <c r="C197" i="16"/>
  <c r="C142" i="16"/>
  <c r="C199" i="16"/>
  <c r="C75" i="16"/>
  <c r="C135" i="16"/>
  <c r="C177" i="16"/>
  <c r="C118" i="16"/>
  <c r="C160" i="16"/>
  <c r="C133" i="16"/>
  <c r="C150" i="16"/>
  <c r="C144" i="16"/>
  <c r="C122" i="16"/>
  <c r="C106" i="16"/>
  <c r="C188" i="16"/>
  <c r="C131" i="16"/>
  <c r="C189" i="16"/>
  <c r="C134" i="16"/>
  <c r="C201" i="16"/>
  <c r="C163" i="16"/>
  <c r="C104" i="16"/>
  <c r="C89" i="16"/>
  <c r="C101" i="16"/>
  <c r="C168" i="16"/>
  <c r="C148" i="16"/>
  <c r="C96" i="16"/>
  <c r="C83" i="16"/>
  <c r="C152" i="16"/>
  <c r="C149" i="16"/>
  <c r="C84" i="16"/>
  <c r="C95" i="16"/>
  <c r="C159" i="16"/>
  <c r="C195" i="16"/>
  <c r="C115" i="16"/>
  <c r="C167" i="16"/>
  <c r="C174" i="16"/>
  <c r="C145" i="16"/>
  <c r="C117" i="16"/>
  <c r="C85" i="16"/>
  <c r="C110" i="16"/>
  <c r="C128" i="16"/>
  <c r="C185" i="16"/>
  <c r="O73" i="16"/>
  <c r="C153" i="16"/>
  <c r="C78" i="16"/>
  <c r="C166" i="16"/>
  <c r="C81" i="16"/>
  <c r="C100" i="16"/>
  <c r="C157" i="16"/>
  <c r="C98" i="16"/>
  <c r="C161" i="16"/>
  <c r="C186" i="16"/>
  <c r="E33" i="3"/>
  <c r="R32" i="3"/>
  <c r="D32" i="3"/>
  <c r="J32" i="3"/>
  <c r="T17" i="7"/>
  <c r="R18" i="7"/>
  <c r="AG17" i="7"/>
  <c r="AJ17" i="7"/>
  <c r="S17" i="7"/>
  <c r="U17" i="7" s="1"/>
  <c r="AA17" i="7"/>
  <c r="AD17" i="7"/>
  <c r="X17" i="7"/>
  <c r="I75" i="16"/>
  <c r="S75" i="16"/>
  <c r="R75" i="16" l="1"/>
  <c r="L75" i="16"/>
  <c r="Q75" i="16"/>
  <c r="C493" i="16"/>
  <c r="T75" i="16"/>
  <c r="T76" i="16" s="1"/>
  <c r="J75" i="16"/>
  <c r="J76" i="16" s="1"/>
  <c r="K75" i="16"/>
  <c r="L76" i="16" s="1"/>
  <c r="C485" i="16"/>
  <c r="C477" i="16"/>
  <c r="C469" i="16"/>
  <c r="B50" i="18"/>
  <c r="C49" i="18"/>
  <c r="H49" i="2"/>
  <c r="J49" i="2"/>
  <c r="G49" i="2"/>
  <c r="I49" i="2"/>
  <c r="K49" i="2" s="1"/>
  <c r="D27" i="9"/>
  <c r="B27" i="9" s="1"/>
  <c r="F27" i="9"/>
  <c r="O203" i="16"/>
  <c r="O206" i="16"/>
  <c r="O214" i="16"/>
  <c r="O222" i="16"/>
  <c r="O230" i="16"/>
  <c r="O238" i="16"/>
  <c r="O246" i="16"/>
  <c r="O254" i="16"/>
  <c r="O262" i="16"/>
  <c r="O270" i="16"/>
  <c r="O278" i="16"/>
  <c r="O286" i="16"/>
  <c r="O294" i="16"/>
  <c r="O302" i="16"/>
  <c r="O310" i="16"/>
  <c r="O318" i="16"/>
  <c r="O326" i="16"/>
  <c r="O334" i="16"/>
  <c r="O342" i="16"/>
  <c r="O350" i="16"/>
  <c r="O358" i="16"/>
  <c r="O366" i="16"/>
  <c r="O374" i="16"/>
  <c r="O382" i="16"/>
  <c r="O390" i="16"/>
  <c r="O398" i="16"/>
  <c r="O406" i="16"/>
  <c r="O414" i="16"/>
  <c r="O422" i="16"/>
  <c r="O430" i="16"/>
  <c r="O438" i="16"/>
  <c r="O446" i="16"/>
  <c r="O454" i="16"/>
  <c r="O462" i="16"/>
  <c r="O470" i="16"/>
  <c r="O478" i="16"/>
  <c r="O486" i="16"/>
  <c r="O494" i="16"/>
  <c r="O502" i="16"/>
  <c r="O510" i="16"/>
  <c r="O518" i="16"/>
  <c r="O526" i="16"/>
  <c r="O534" i="16"/>
  <c r="O542" i="16"/>
  <c r="O550" i="16"/>
  <c r="O558" i="16"/>
  <c r="O566" i="16"/>
  <c r="O574" i="16"/>
  <c r="O582" i="16"/>
  <c r="O590" i="16"/>
  <c r="O598" i="16"/>
  <c r="O606" i="16"/>
  <c r="O614" i="16"/>
  <c r="O622" i="16"/>
  <c r="O630" i="16"/>
  <c r="O638" i="16"/>
  <c r="O646" i="16"/>
  <c r="O654" i="16"/>
  <c r="O662" i="16"/>
  <c r="O670" i="16"/>
  <c r="O678" i="16"/>
  <c r="O686" i="16"/>
  <c r="O694" i="16"/>
  <c r="O702" i="16"/>
  <c r="O207" i="16"/>
  <c r="O215" i="16"/>
  <c r="O223" i="16"/>
  <c r="O231" i="16"/>
  <c r="O239" i="16"/>
  <c r="O247" i="16"/>
  <c r="O255" i="16"/>
  <c r="O263" i="16"/>
  <c r="O271" i="16"/>
  <c r="O279" i="16"/>
  <c r="O287" i="16"/>
  <c r="O295" i="16"/>
  <c r="O303" i="16"/>
  <c r="O311" i="16"/>
  <c r="O319" i="16"/>
  <c r="O327" i="16"/>
  <c r="O335" i="16"/>
  <c r="O343" i="16"/>
  <c r="O351" i="16"/>
  <c r="O359" i="16"/>
  <c r="O367" i="16"/>
  <c r="O375" i="16"/>
  <c r="O383" i="16"/>
  <c r="O391" i="16"/>
  <c r="O399" i="16"/>
  <c r="O407" i="16"/>
  <c r="O415" i="16"/>
  <c r="O423" i="16"/>
  <c r="O431" i="16"/>
  <c r="O439" i="16"/>
  <c r="O447" i="16"/>
  <c r="O455" i="16"/>
  <c r="O463" i="16"/>
  <c r="O471" i="16"/>
  <c r="O479" i="16"/>
  <c r="O487" i="16"/>
  <c r="O495" i="16"/>
  <c r="O503" i="16"/>
  <c r="O511" i="16"/>
  <c r="O519" i="16"/>
  <c r="O527" i="16"/>
  <c r="O535" i="16"/>
  <c r="O543" i="16"/>
  <c r="O551" i="16"/>
  <c r="O559" i="16"/>
  <c r="O567" i="16"/>
  <c r="O575" i="16"/>
  <c r="O583" i="16"/>
  <c r="O591" i="16"/>
  <c r="O599" i="16"/>
  <c r="O607" i="16"/>
  <c r="O615" i="16"/>
  <c r="O623" i="16"/>
  <c r="O631" i="16"/>
  <c r="O639" i="16"/>
  <c r="O647" i="16"/>
  <c r="O655" i="16"/>
  <c r="O663" i="16"/>
  <c r="O671" i="16"/>
  <c r="O679" i="16"/>
  <c r="O687" i="16"/>
  <c r="O695" i="16"/>
  <c r="O703" i="16"/>
  <c r="O208" i="16"/>
  <c r="O216" i="16"/>
  <c r="O224" i="16"/>
  <c r="O232" i="16"/>
  <c r="O240" i="16"/>
  <c r="O248" i="16"/>
  <c r="O256" i="16"/>
  <c r="O264" i="16"/>
  <c r="O272" i="16"/>
  <c r="O280" i="16"/>
  <c r="O288" i="16"/>
  <c r="O296" i="16"/>
  <c r="O304" i="16"/>
  <c r="O312" i="16"/>
  <c r="O320" i="16"/>
  <c r="O328" i="16"/>
  <c r="O336" i="16"/>
  <c r="O344" i="16"/>
  <c r="O352" i="16"/>
  <c r="O360" i="16"/>
  <c r="O368" i="16"/>
  <c r="O376" i="16"/>
  <c r="O384" i="16"/>
  <c r="O392" i="16"/>
  <c r="O400" i="16"/>
  <c r="O408" i="16"/>
  <c r="O416" i="16"/>
  <c r="O424" i="16"/>
  <c r="O432" i="16"/>
  <c r="O440" i="16"/>
  <c r="O448" i="16"/>
  <c r="O456" i="16"/>
  <c r="O464" i="16"/>
  <c r="O472" i="16"/>
  <c r="O480" i="16"/>
  <c r="O488" i="16"/>
  <c r="O496" i="16"/>
  <c r="O504" i="16"/>
  <c r="O512" i="16"/>
  <c r="O520" i="16"/>
  <c r="O528" i="16"/>
  <c r="O536" i="16"/>
  <c r="O544" i="16"/>
  <c r="O552" i="16"/>
  <c r="O560" i="16"/>
  <c r="O568" i="16"/>
  <c r="O576" i="16"/>
  <c r="O584" i="16"/>
  <c r="O592" i="16"/>
  <c r="O600" i="16"/>
  <c r="O608" i="16"/>
  <c r="O616" i="16"/>
  <c r="O624" i="16"/>
  <c r="O632" i="16"/>
  <c r="O640" i="16"/>
  <c r="O648" i="16"/>
  <c r="O656" i="16"/>
  <c r="O664" i="16"/>
  <c r="O672" i="16"/>
  <c r="O680" i="16"/>
  <c r="O688" i="16"/>
  <c r="O696" i="16"/>
  <c r="O209" i="16"/>
  <c r="O217" i="16"/>
  <c r="O225" i="16"/>
  <c r="O233" i="16"/>
  <c r="O241" i="16"/>
  <c r="O249" i="16"/>
  <c r="O257" i="16"/>
  <c r="O265" i="16"/>
  <c r="O273" i="16"/>
  <c r="O281" i="16"/>
  <c r="O289" i="16"/>
  <c r="O297" i="16"/>
  <c r="O305" i="16"/>
  <c r="O313" i="16"/>
  <c r="O321" i="16"/>
  <c r="O329" i="16"/>
  <c r="O337" i="16"/>
  <c r="O345" i="16"/>
  <c r="O353" i="16"/>
  <c r="O361" i="16"/>
  <c r="O369" i="16"/>
  <c r="O377" i="16"/>
  <c r="O385" i="16"/>
  <c r="O393" i="16"/>
  <c r="O401" i="16"/>
  <c r="O409" i="16"/>
  <c r="O417" i="16"/>
  <c r="O425" i="16"/>
  <c r="O433" i="16"/>
  <c r="O441" i="16"/>
  <c r="O449" i="16"/>
  <c r="O457" i="16"/>
  <c r="O465" i="16"/>
  <c r="O473" i="16"/>
  <c r="O481" i="16"/>
  <c r="O489" i="16"/>
  <c r="O497" i="16"/>
  <c r="O505" i="16"/>
  <c r="O513" i="16"/>
  <c r="O521" i="16"/>
  <c r="O529" i="16"/>
  <c r="O537" i="16"/>
  <c r="O545" i="16"/>
  <c r="O553" i="16"/>
  <c r="O561" i="16"/>
  <c r="O569" i="16"/>
  <c r="O577" i="16"/>
  <c r="O585" i="16"/>
  <c r="O593" i="16"/>
  <c r="O601" i="16"/>
  <c r="O609" i="16"/>
  <c r="O617" i="16"/>
  <c r="O625" i="16"/>
  <c r="O633" i="16"/>
  <c r="O641" i="16"/>
  <c r="O649" i="16"/>
  <c r="O657" i="16"/>
  <c r="O665" i="16"/>
  <c r="O673" i="16"/>
  <c r="O681" i="16"/>
  <c r="O689" i="16"/>
  <c r="O697" i="16"/>
  <c r="O205" i="16"/>
  <c r="O210" i="16"/>
  <c r="O218" i="16"/>
  <c r="O226" i="16"/>
  <c r="O234" i="16"/>
  <c r="O242" i="16"/>
  <c r="O250" i="16"/>
  <c r="O258" i="16"/>
  <c r="O266" i="16"/>
  <c r="O274" i="16"/>
  <c r="O282" i="16"/>
  <c r="O290" i="16"/>
  <c r="O298" i="16"/>
  <c r="O306" i="16"/>
  <c r="O314" i="16"/>
  <c r="O322" i="16"/>
  <c r="O330" i="16"/>
  <c r="O338" i="16"/>
  <c r="O346" i="16"/>
  <c r="O354" i="16"/>
  <c r="O362" i="16"/>
  <c r="O370" i="16"/>
  <c r="O378" i="16"/>
  <c r="O386" i="16"/>
  <c r="O394" i="16"/>
  <c r="O402" i="16"/>
  <c r="O410" i="16"/>
  <c r="O418" i="16"/>
  <c r="O426" i="16"/>
  <c r="O434" i="16"/>
  <c r="O442" i="16"/>
  <c r="O450" i="16"/>
  <c r="O458" i="16"/>
  <c r="O466" i="16"/>
  <c r="O474" i="16"/>
  <c r="O482" i="16"/>
  <c r="O490" i="16"/>
  <c r="O498" i="16"/>
  <c r="O506" i="16"/>
  <c r="O514" i="16"/>
  <c r="O522" i="16"/>
  <c r="O530" i="16"/>
  <c r="O538" i="16"/>
  <c r="O546" i="16"/>
  <c r="O554" i="16"/>
  <c r="O562" i="16"/>
  <c r="O570" i="16"/>
  <c r="O578" i="16"/>
  <c r="O586" i="16"/>
  <c r="O594" i="16"/>
  <c r="O602" i="16"/>
  <c r="O610" i="16"/>
  <c r="O618" i="16"/>
  <c r="O626" i="16"/>
  <c r="O634" i="16"/>
  <c r="O642" i="16"/>
  <c r="O650" i="16"/>
  <c r="O658" i="16"/>
  <c r="O666" i="16"/>
  <c r="O674" i="16"/>
  <c r="O682" i="16"/>
  <c r="O690" i="16"/>
  <c r="O698" i="16"/>
  <c r="O211" i="16"/>
  <c r="O219" i="16"/>
  <c r="O227" i="16"/>
  <c r="O235" i="16"/>
  <c r="O243" i="16"/>
  <c r="O251" i="16"/>
  <c r="O259" i="16"/>
  <c r="O267" i="16"/>
  <c r="O275" i="16"/>
  <c r="O283" i="16"/>
  <c r="O291" i="16"/>
  <c r="O299" i="16"/>
  <c r="O307" i="16"/>
  <c r="O315" i="16"/>
  <c r="O323" i="16"/>
  <c r="O331" i="16"/>
  <c r="O339" i="16"/>
  <c r="O347" i="16"/>
  <c r="O355" i="16"/>
  <c r="O363" i="16"/>
  <c r="O371" i="16"/>
  <c r="O379" i="16"/>
  <c r="O387" i="16"/>
  <c r="O395" i="16"/>
  <c r="O403" i="16"/>
  <c r="O411" i="16"/>
  <c r="O419" i="16"/>
  <c r="O427" i="16"/>
  <c r="O435" i="16"/>
  <c r="O443" i="16"/>
  <c r="O451" i="16"/>
  <c r="O459" i="16"/>
  <c r="O467" i="16"/>
  <c r="O475" i="16"/>
  <c r="O483" i="16"/>
  <c r="O491" i="16"/>
  <c r="O499" i="16"/>
  <c r="O507" i="16"/>
  <c r="O515" i="16"/>
  <c r="O523" i="16"/>
  <c r="O531" i="16"/>
  <c r="O539" i="16"/>
  <c r="O547" i="16"/>
  <c r="O555" i="16"/>
  <c r="O563" i="16"/>
  <c r="O571" i="16"/>
  <c r="O579" i="16"/>
  <c r="O587" i="16"/>
  <c r="O595" i="16"/>
  <c r="O603" i="16"/>
  <c r="O611" i="16"/>
  <c r="O619" i="16"/>
  <c r="O627" i="16"/>
  <c r="O635" i="16"/>
  <c r="O643" i="16"/>
  <c r="O651" i="16"/>
  <c r="O659" i="16"/>
  <c r="O667" i="16"/>
  <c r="O675" i="16"/>
  <c r="O683" i="16"/>
  <c r="O691" i="16"/>
  <c r="O699" i="16"/>
  <c r="O204" i="16"/>
  <c r="O228" i="16"/>
  <c r="O260" i="16"/>
  <c r="O292" i="16"/>
  <c r="O324" i="16"/>
  <c r="O356" i="16"/>
  <c r="O388" i="16"/>
  <c r="O420" i="16"/>
  <c r="O452" i="16"/>
  <c r="O484" i="16"/>
  <c r="O516" i="16"/>
  <c r="O548" i="16"/>
  <c r="O580" i="16"/>
  <c r="O612" i="16"/>
  <c r="O644" i="16"/>
  <c r="O676" i="16"/>
  <c r="O229" i="16"/>
  <c r="O261" i="16"/>
  <c r="O293" i="16"/>
  <c r="O325" i="16"/>
  <c r="O357" i="16"/>
  <c r="O389" i="16"/>
  <c r="O421" i="16"/>
  <c r="O453" i="16"/>
  <c r="O485" i="16"/>
  <c r="O517" i="16"/>
  <c r="O549" i="16"/>
  <c r="O581" i="16"/>
  <c r="O613" i="16"/>
  <c r="O645" i="16"/>
  <c r="O677" i="16"/>
  <c r="O236" i="16"/>
  <c r="O268" i="16"/>
  <c r="O300" i="16"/>
  <c r="O332" i="16"/>
  <c r="O364" i="16"/>
  <c r="O396" i="16"/>
  <c r="O428" i="16"/>
  <c r="O460" i="16"/>
  <c r="O492" i="16"/>
  <c r="O524" i="16"/>
  <c r="O556" i="16"/>
  <c r="O588" i="16"/>
  <c r="O620" i="16"/>
  <c r="O652" i="16"/>
  <c r="O684" i="16"/>
  <c r="O237" i="16"/>
  <c r="O269" i="16"/>
  <c r="O301" i="16"/>
  <c r="O333" i="16"/>
  <c r="O365" i="16"/>
  <c r="O397" i="16"/>
  <c r="O429" i="16"/>
  <c r="O461" i="16"/>
  <c r="O493" i="16"/>
  <c r="O525" i="16"/>
  <c r="O557" i="16"/>
  <c r="O589" i="16"/>
  <c r="O621" i="16"/>
  <c r="O653" i="16"/>
  <c r="O685" i="16"/>
  <c r="O212" i="16"/>
  <c r="O244" i="16"/>
  <c r="O276" i="16"/>
  <c r="O308" i="16"/>
  <c r="O340" i="16"/>
  <c r="O372" i="16"/>
  <c r="O404" i="16"/>
  <c r="O436" i="16"/>
  <c r="O468" i="16"/>
  <c r="O500" i="16"/>
  <c r="O532" i="16"/>
  <c r="O564" i="16"/>
  <c r="O596" i="16"/>
  <c r="O628" i="16"/>
  <c r="O660" i="16"/>
  <c r="O692" i="16"/>
  <c r="O213" i="16"/>
  <c r="O245" i="16"/>
  <c r="O277" i="16"/>
  <c r="O309" i="16"/>
  <c r="O341" i="16"/>
  <c r="O373" i="16"/>
  <c r="O405" i="16"/>
  <c r="O437" i="16"/>
  <c r="O469" i="16"/>
  <c r="O501" i="16"/>
  <c r="O533" i="16"/>
  <c r="O565" i="16"/>
  <c r="O597" i="16"/>
  <c r="O629" i="16"/>
  <c r="O661" i="16"/>
  <c r="O693" i="16"/>
  <c r="O220" i="16"/>
  <c r="O252" i="16"/>
  <c r="O284" i="16"/>
  <c r="O316" i="16"/>
  <c r="O348" i="16"/>
  <c r="O380" i="16"/>
  <c r="O412" i="16"/>
  <c r="O444" i="16"/>
  <c r="O476" i="16"/>
  <c r="O508" i="16"/>
  <c r="O540" i="16"/>
  <c r="O572" i="16"/>
  <c r="O604" i="16"/>
  <c r="O636" i="16"/>
  <c r="O668" i="16"/>
  <c r="O700" i="16"/>
  <c r="O221" i="16"/>
  <c r="O253" i="16"/>
  <c r="O285" i="16"/>
  <c r="O317" i="16"/>
  <c r="O349" i="16"/>
  <c r="O381" i="16"/>
  <c r="O413" i="16"/>
  <c r="O445" i="16"/>
  <c r="O477" i="16"/>
  <c r="O509" i="16"/>
  <c r="O541" i="16"/>
  <c r="O573" i="16"/>
  <c r="O605" i="16"/>
  <c r="O637" i="16"/>
  <c r="O669" i="16"/>
  <c r="O701" i="16"/>
  <c r="X38" i="7"/>
  <c r="R39" i="7"/>
  <c r="T38" i="7"/>
  <c r="S38" i="7"/>
  <c r="AD38" i="7"/>
  <c r="AJ38" i="7"/>
  <c r="AG38" i="7"/>
  <c r="AA38" i="7"/>
  <c r="U22" i="7"/>
  <c r="P36" i="7"/>
  <c r="C17" i="15"/>
  <c r="R76" i="16"/>
  <c r="F76" i="16"/>
  <c r="P76" i="16"/>
  <c r="I76" i="16"/>
  <c r="K76" i="16"/>
  <c r="G76" i="16"/>
  <c r="E76" i="16"/>
  <c r="S32" i="3"/>
  <c r="T32" i="3" s="1"/>
  <c r="U32" i="3"/>
  <c r="H76" i="16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U18" i="7" s="1"/>
  <c r="AJ18" i="7"/>
  <c r="AA18" i="7"/>
  <c r="X18" i="7"/>
  <c r="T18" i="7"/>
  <c r="AG18" i="7"/>
  <c r="Q76" i="16"/>
  <c r="N48" i="7"/>
  <c r="M49" i="7"/>
  <c r="O48" i="7"/>
  <c r="X61" i="7"/>
  <c r="AA61" i="7"/>
  <c r="R62" i="7"/>
  <c r="AG61" i="7"/>
  <c r="AJ61" i="7"/>
  <c r="T61" i="7"/>
  <c r="AD61" i="7"/>
  <c r="S61" i="7"/>
  <c r="U61" i="7" s="1"/>
  <c r="F36" i="3"/>
  <c r="N49" i="15"/>
  <c r="M51" i="15" s="1"/>
  <c r="M52" i="15" s="1"/>
  <c r="R40" i="15"/>
  <c r="P47" i="7"/>
  <c r="R25" i="15"/>
  <c r="N48" i="15"/>
  <c r="S52" i="15"/>
  <c r="S53" i="15" s="1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O138" i="16"/>
  <c r="O150" i="16"/>
  <c r="O162" i="16"/>
  <c r="O174" i="16"/>
  <c r="O192" i="16"/>
  <c r="O79" i="16"/>
  <c r="O89" i="16"/>
  <c r="O76" i="16"/>
  <c r="O103" i="16"/>
  <c r="O199" i="16"/>
  <c r="O86" i="16"/>
  <c r="O98" i="16"/>
  <c r="O110" i="16"/>
  <c r="O128" i="16"/>
  <c r="O140" i="16"/>
  <c r="O143" i="16"/>
  <c r="O151" i="16"/>
  <c r="O170" i="16"/>
  <c r="O182" i="16"/>
  <c r="O194" i="16"/>
  <c r="O81" i="16"/>
  <c r="O93" i="16"/>
  <c r="O105" i="16"/>
  <c r="O111" i="16"/>
  <c r="O175" i="16"/>
  <c r="O118" i="16"/>
  <c r="O179" i="16"/>
  <c r="O197" i="16"/>
  <c r="O75" i="16"/>
  <c r="O201" i="16"/>
  <c r="O84" i="16"/>
  <c r="O102" i="16"/>
  <c r="O120" i="16"/>
  <c r="O189" i="16"/>
  <c r="O91" i="16"/>
  <c r="O109" i="16"/>
  <c r="O121" i="16"/>
  <c r="O133" i="16"/>
  <c r="O145" i="16"/>
  <c r="O163" i="16"/>
  <c r="O181" i="16"/>
  <c r="O94" i="16"/>
  <c r="O191" i="16"/>
  <c r="O78" i="16"/>
  <c r="O177" i="16"/>
  <c r="O202" i="16"/>
  <c r="O96" i="16"/>
  <c r="O108" i="16"/>
  <c r="O164" i="16"/>
  <c r="O190" i="16"/>
  <c r="O126" i="16"/>
  <c r="O130" i="16"/>
  <c r="O148" i="16"/>
  <c r="O198" i="16"/>
  <c r="O87" i="16"/>
  <c r="O187" i="16"/>
  <c r="O113" i="16"/>
  <c r="O131" i="16"/>
  <c r="O134" i="16"/>
  <c r="O167" i="16"/>
  <c r="O158" i="16"/>
  <c r="O156" i="16"/>
  <c r="O139" i="16"/>
  <c r="O99" i="16"/>
  <c r="O129" i="16"/>
  <c r="O123" i="16"/>
  <c r="O92" i="16"/>
  <c r="O171" i="16"/>
  <c r="O77" i="16"/>
  <c r="O185" i="16"/>
  <c r="O106" i="16"/>
  <c r="O188" i="16"/>
  <c r="O154" i="16"/>
  <c r="O178" i="16"/>
  <c r="O90" i="16"/>
  <c r="O95" i="16"/>
  <c r="O153" i="16"/>
  <c r="O137" i="16"/>
  <c r="O161" i="16"/>
  <c r="O114" i="16"/>
  <c r="O135" i="16"/>
  <c r="O136" i="16"/>
  <c r="O180" i="16"/>
  <c r="O169" i="16"/>
  <c r="O112" i="16"/>
  <c r="O101" i="16"/>
  <c r="O119" i="16"/>
  <c r="O116" i="16"/>
  <c r="O88" i="16"/>
  <c r="O132" i="16"/>
  <c r="O144" i="16"/>
  <c r="O127" i="16"/>
  <c r="O82" i="16"/>
  <c r="O184" i="16"/>
  <c r="O166" i="16"/>
  <c r="O80" i="16"/>
  <c r="O159" i="16"/>
  <c r="O183" i="16"/>
  <c r="O173" i="16"/>
  <c r="O186" i="16"/>
  <c r="O176" i="16"/>
  <c r="O142" i="16"/>
  <c r="O160" i="16"/>
  <c r="O85" i="16"/>
  <c r="O97" i="16"/>
  <c r="O141" i="16"/>
  <c r="O125" i="16"/>
  <c r="O149" i="16"/>
  <c r="O152" i="16"/>
  <c r="O193" i="16"/>
  <c r="O124" i="16"/>
  <c r="O168" i="16"/>
  <c r="O157" i="16"/>
  <c r="O117" i="16"/>
  <c r="O122" i="16"/>
  <c r="O107" i="16"/>
  <c r="O104" i="16"/>
  <c r="O195" i="16"/>
  <c r="O100" i="16"/>
  <c r="O83" i="16"/>
  <c r="O147" i="16"/>
  <c r="O165" i="16"/>
  <c r="O155" i="16"/>
  <c r="O146" i="16"/>
  <c r="O115" i="16"/>
  <c r="O200" i="16"/>
  <c r="O172" i="16"/>
  <c r="O196" i="16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L77" i="16" l="1"/>
  <c r="S76" i="16"/>
  <c r="R77" i="16" s="1"/>
  <c r="Q77" i="16"/>
  <c r="F77" i="16"/>
  <c r="P77" i="16"/>
  <c r="T77" i="16"/>
  <c r="B51" i="18"/>
  <c r="C50" i="18"/>
  <c r="P24" i="7"/>
  <c r="K77" i="16"/>
  <c r="L78" i="16" s="1"/>
  <c r="U38" i="7"/>
  <c r="S39" i="7"/>
  <c r="R40" i="7"/>
  <c r="AJ39" i="7"/>
  <c r="AA39" i="7"/>
  <c r="X39" i="7"/>
  <c r="AG39" i="7"/>
  <c r="T39" i="7"/>
  <c r="AD39" i="7"/>
  <c r="J77" i="16"/>
  <c r="S77" i="16"/>
  <c r="T78" i="16" s="1"/>
  <c r="I77" i="16"/>
  <c r="K50" i="2"/>
  <c r="F5" i="15"/>
  <c r="D5" i="15"/>
  <c r="E5" i="15"/>
  <c r="E35" i="3"/>
  <c r="R34" i="3"/>
  <c r="J34" i="3"/>
  <c r="D34" i="3"/>
  <c r="E52" i="2"/>
  <c r="C53" i="2"/>
  <c r="D52" i="2"/>
  <c r="F52" i="2"/>
  <c r="M50" i="15"/>
  <c r="S48" i="15"/>
  <c r="S49" i="15" s="1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P78" i="16"/>
  <c r="T24" i="7"/>
  <c r="R25" i="7"/>
  <c r="AD24" i="7"/>
  <c r="X24" i="7"/>
  <c r="AA24" i="7"/>
  <c r="S24" i="7"/>
  <c r="U24" i="7" s="1"/>
  <c r="AG24" i="7"/>
  <c r="AJ24" i="7"/>
  <c r="T40" i="15"/>
  <c r="S38" i="15" s="1"/>
  <c r="R42" i="15"/>
  <c r="R43" i="15" s="1"/>
  <c r="R44" i="15" s="1"/>
  <c r="N49" i="7"/>
  <c r="O49" i="7"/>
  <c r="M50" i="7"/>
  <c r="H77" i="16"/>
  <c r="P48" i="7"/>
  <c r="N38" i="7"/>
  <c r="O38" i="7"/>
  <c r="M39" i="7"/>
  <c r="F37" i="3"/>
  <c r="O25" i="7"/>
  <c r="N25" i="7"/>
  <c r="P25" i="7" s="1"/>
  <c r="M26" i="7"/>
  <c r="G51" i="2"/>
  <c r="J51" i="2"/>
  <c r="H51" i="2"/>
  <c r="R27" i="15"/>
  <c r="R28" i="15" s="1"/>
  <c r="R29" i="15" s="1"/>
  <c r="T25" i="15"/>
  <c r="S23" i="15" s="1"/>
  <c r="C6" i="15"/>
  <c r="U23" i="7"/>
  <c r="U33" i="3"/>
  <c r="S33" i="3"/>
  <c r="T33" i="3" s="1"/>
  <c r="G77" i="16"/>
  <c r="I78" i="16" l="1"/>
  <c r="R78" i="16"/>
  <c r="Q79" i="16" s="1"/>
  <c r="Q78" i="16"/>
  <c r="P79" i="16" s="1"/>
  <c r="S78" i="16"/>
  <c r="K78" i="16"/>
  <c r="L79" i="16" s="1"/>
  <c r="B52" i="18"/>
  <c r="C51" i="18"/>
  <c r="AA40" i="7"/>
  <c r="AG40" i="7"/>
  <c r="R41" i="7"/>
  <c r="X40" i="7"/>
  <c r="AD40" i="7"/>
  <c r="S40" i="7"/>
  <c r="U40" i="7" s="1"/>
  <c r="T40" i="7"/>
  <c r="AJ40" i="7"/>
  <c r="J78" i="16"/>
  <c r="K79" i="16" s="1"/>
  <c r="U39" i="7"/>
  <c r="F78" i="16"/>
  <c r="T79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R79" i="16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H78" i="16"/>
  <c r="F38" i="3"/>
  <c r="S79" i="16"/>
  <c r="T80" i="16" s="1"/>
  <c r="L80" i="16" l="1"/>
  <c r="I79" i="16"/>
  <c r="B53" i="18"/>
  <c r="C52" i="18"/>
  <c r="S80" i="16"/>
  <c r="T81" i="16" s="1"/>
  <c r="U63" i="7"/>
  <c r="J79" i="16"/>
  <c r="K80" i="16" s="1"/>
  <c r="L81" i="16" s="1"/>
  <c r="AA41" i="7"/>
  <c r="AJ41" i="7"/>
  <c r="R42" i="7"/>
  <c r="S41" i="7"/>
  <c r="U41" i="7" s="1"/>
  <c r="AG41" i="7"/>
  <c r="AD41" i="7"/>
  <c r="T41" i="7"/>
  <c r="X41" i="7"/>
  <c r="H79" i="16"/>
  <c r="K52" i="2"/>
  <c r="C20" i="15"/>
  <c r="Q80" i="16"/>
  <c r="P80" i="16"/>
  <c r="H53" i="2"/>
  <c r="G53" i="2"/>
  <c r="J53" i="2"/>
  <c r="E37" i="3"/>
  <c r="J36" i="3"/>
  <c r="D36" i="3"/>
  <c r="R36" i="3"/>
  <c r="AA64" i="7"/>
  <c r="R65" i="7"/>
  <c r="AD64" i="7"/>
  <c r="S64" i="7"/>
  <c r="U64" i="7" s="1"/>
  <c r="T64" i="7"/>
  <c r="AJ64" i="7"/>
  <c r="X64" i="7"/>
  <c r="AG64" i="7"/>
  <c r="R80" i="16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P40" i="7" s="1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I80" i="16" l="1"/>
  <c r="S81" i="16"/>
  <c r="T82" i="16" s="1"/>
  <c r="H80" i="16"/>
  <c r="J80" i="16"/>
  <c r="K81" i="16" s="1"/>
  <c r="L82" i="16" s="1"/>
  <c r="B54" i="18"/>
  <c r="C53" i="18"/>
  <c r="P27" i="7"/>
  <c r="T42" i="7"/>
  <c r="R43" i="7"/>
  <c r="AG42" i="7"/>
  <c r="AJ42" i="7"/>
  <c r="S42" i="7"/>
  <c r="U42" i="7" s="1"/>
  <c r="X42" i="7"/>
  <c r="AA42" i="7"/>
  <c r="AD42" i="7"/>
  <c r="F80" i="16"/>
  <c r="G80" i="16"/>
  <c r="K53" i="2"/>
  <c r="AG27" i="7"/>
  <c r="AA27" i="7"/>
  <c r="X27" i="7"/>
  <c r="T27" i="7"/>
  <c r="R28" i="7"/>
  <c r="S27" i="7"/>
  <c r="U27" i="7" s="1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Q81" i="16"/>
  <c r="E38" i="3"/>
  <c r="R37" i="3"/>
  <c r="J37" i="3"/>
  <c r="D37" i="3"/>
  <c r="R81" i="16"/>
  <c r="S82" i="16" s="1"/>
  <c r="D80" i="16"/>
  <c r="E80" i="16"/>
  <c r="G54" i="2"/>
  <c r="H54" i="2"/>
  <c r="J54" i="2"/>
  <c r="I54" i="2"/>
  <c r="F40" i="3"/>
  <c r="F81" i="16" l="1"/>
  <c r="H81" i="16"/>
  <c r="T83" i="16"/>
  <c r="I81" i="16"/>
  <c r="J81" i="16"/>
  <c r="B55" i="18"/>
  <c r="C54" i="18"/>
  <c r="X43" i="7"/>
  <c r="R44" i="7"/>
  <c r="AJ43" i="7"/>
  <c r="AG43" i="7"/>
  <c r="S43" i="7"/>
  <c r="U43" i="7" s="1"/>
  <c r="AD43" i="7"/>
  <c r="AA43" i="7"/>
  <c r="T43" i="7"/>
  <c r="U65" i="7"/>
  <c r="G81" i="16"/>
  <c r="R82" i="16"/>
  <c r="S83" i="16" s="1"/>
  <c r="F41" i="3"/>
  <c r="O29" i="7"/>
  <c r="N29" i="7"/>
  <c r="M30" i="7"/>
  <c r="AJ28" i="7"/>
  <c r="AA28" i="7"/>
  <c r="T28" i="7"/>
  <c r="R29" i="7"/>
  <c r="X28" i="7"/>
  <c r="S28" i="7"/>
  <c r="U28" i="7" s="1"/>
  <c r="AG28" i="7"/>
  <c r="AD28" i="7"/>
  <c r="G55" i="2"/>
  <c r="H55" i="2"/>
  <c r="J55" i="2"/>
  <c r="Q82" i="16"/>
  <c r="R83" i="16" s="1"/>
  <c r="S84" i="16" s="1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U66" i="7" s="1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H82" i="16" l="1"/>
  <c r="I82" i="16"/>
  <c r="T84" i="16"/>
  <c r="T85" i="16" s="1"/>
  <c r="F82" i="16"/>
  <c r="K82" i="16"/>
  <c r="L83" i="16" s="1"/>
  <c r="J82" i="16"/>
  <c r="B56" i="18"/>
  <c r="C55" i="18"/>
  <c r="X44" i="7"/>
  <c r="T44" i="7"/>
  <c r="AJ44" i="7"/>
  <c r="AG44" i="7"/>
  <c r="S44" i="7"/>
  <c r="U44" i="7" s="1"/>
  <c r="AA44" i="7"/>
  <c r="AD44" i="7"/>
  <c r="R45" i="7"/>
  <c r="P29" i="7"/>
  <c r="G82" i="16"/>
  <c r="H83" i="16" s="1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Q83" i="16"/>
  <c r="R84" i="16" s="1"/>
  <c r="S85" i="16" s="1"/>
  <c r="P83" i="16"/>
  <c r="P53" i="7"/>
  <c r="E40" i="3"/>
  <c r="R39" i="3"/>
  <c r="J39" i="3"/>
  <c r="D39" i="3"/>
  <c r="N30" i="7"/>
  <c r="P30" i="7" s="1"/>
  <c r="O30" i="7"/>
  <c r="M31" i="7"/>
  <c r="F42" i="3"/>
  <c r="I56" i="2"/>
  <c r="K55" i="2"/>
  <c r="T86" i="16" l="1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U30" i="7" s="1"/>
  <c r="AG30" i="7"/>
  <c r="T30" i="7"/>
  <c r="X30" i="7"/>
  <c r="H57" i="2"/>
  <c r="G57" i="2"/>
  <c r="J57" i="2"/>
  <c r="P54" i="7"/>
  <c r="I57" i="2"/>
  <c r="E41" i="3"/>
  <c r="D40" i="3"/>
  <c r="R40" i="3"/>
  <c r="J40" i="3"/>
  <c r="Q84" i="16"/>
  <c r="R85" i="16" s="1"/>
  <c r="S86" i="16" s="1"/>
  <c r="T87" i="16" s="1"/>
  <c r="P84" i="16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J84" i="16" l="1"/>
  <c r="H84" i="16"/>
  <c r="K84" i="16"/>
  <c r="L85" i="16" s="1"/>
  <c r="I84" i="16"/>
  <c r="J85" i="16" s="1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U69" i="7" s="1"/>
  <c r="R70" i="7"/>
  <c r="U68" i="7"/>
  <c r="F44" i="3"/>
  <c r="S31" i="7"/>
  <c r="U31" i="7" s="1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P85" i="16"/>
  <c r="Q85" i="16"/>
  <c r="R86" i="16" s="1"/>
  <c r="S87" i="16" s="1"/>
  <c r="T88" i="16" s="1"/>
  <c r="E84" i="16"/>
  <c r="D84" i="16"/>
  <c r="U40" i="3"/>
  <c r="S40" i="3"/>
  <c r="T40" i="3" s="1"/>
  <c r="H85" i="16" l="1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H86" i="16" s="1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6" i="16"/>
  <c r="R87" i="16" s="1"/>
  <c r="S88" i="16" s="1"/>
  <c r="T89" i="16" s="1"/>
  <c r="P86" i="16"/>
  <c r="J86" i="16" l="1"/>
  <c r="L86" i="16"/>
  <c r="K86" i="16"/>
  <c r="F86" i="16"/>
  <c r="I86" i="16"/>
  <c r="B60" i="18"/>
  <c r="C59" i="18"/>
  <c r="R49" i="7"/>
  <c r="T48" i="7"/>
  <c r="S48" i="7"/>
  <c r="U48" i="7" s="1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U33" i="7" s="1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Q87" i="16"/>
  <c r="R88" i="16" s="1"/>
  <c r="S89" i="16" s="1"/>
  <c r="T90" i="16" s="1"/>
  <c r="P87" i="16"/>
  <c r="U32" i="7"/>
  <c r="E44" i="3"/>
  <c r="D43" i="3"/>
  <c r="J43" i="3"/>
  <c r="R43" i="3"/>
  <c r="J87" i="16" l="1"/>
  <c r="K87" i="16"/>
  <c r="L87" i="16"/>
  <c r="K88" i="16" s="1"/>
  <c r="H87" i="16"/>
  <c r="F87" i="16"/>
  <c r="I87" i="16"/>
  <c r="J88" i="16" s="1"/>
  <c r="B61" i="18"/>
  <c r="C60" i="18"/>
  <c r="X49" i="7"/>
  <c r="AA49" i="7"/>
  <c r="AD49" i="7"/>
  <c r="S49" i="7"/>
  <c r="U49" i="7" s="1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P88" i="16"/>
  <c r="Q88" i="16"/>
  <c r="R89" i="16" s="1"/>
  <c r="S90" i="16" s="1"/>
  <c r="T91" i="16" s="1"/>
  <c r="D62" i="2"/>
  <c r="C63" i="2"/>
  <c r="F62" i="2"/>
  <c r="E62" i="2"/>
  <c r="H61" i="2"/>
  <c r="G61" i="2"/>
  <c r="J61" i="2"/>
  <c r="E87" i="16"/>
  <c r="D87" i="16"/>
  <c r="U71" i="7"/>
  <c r="I61" i="2"/>
  <c r="L88" i="16" l="1"/>
  <c r="L89" i="16" s="1"/>
  <c r="H88" i="16"/>
  <c r="F88" i="16"/>
  <c r="I88" i="16"/>
  <c r="J89" i="16" s="1"/>
  <c r="B62" i="18"/>
  <c r="C61" i="18"/>
  <c r="R51" i="7"/>
  <c r="X50" i="7"/>
  <c r="AG50" i="7"/>
  <c r="S50" i="7"/>
  <c r="U50" i="7" s="1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U73" i="7" s="1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Q89" i="16"/>
  <c r="R90" i="16" s="1"/>
  <c r="S91" i="16" s="1"/>
  <c r="T92" i="16" s="1"/>
  <c r="P89" i="16"/>
  <c r="K89" i="16" l="1"/>
  <c r="L90" i="16" s="1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Q90" i="16"/>
  <c r="R91" i="16" s="1"/>
  <c r="S92" i="16" s="1"/>
  <c r="T93" i="16" s="1"/>
  <c r="P90" i="16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K90" i="16" l="1"/>
  <c r="L91" i="16" s="1"/>
  <c r="L92" i="16" s="1"/>
  <c r="J90" i="16"/>
  <c r="K91" i="16" s="1"/>
  <c r="I90" i="16"/>
  <c r="H90" i="16"/>
  <c r="F90" i="16"/>
  <c r="B64" i="18"/>
  <c r="C63" i="18"/>
  <c r="AD52" i="7"/>
  <c r="T52" i="7"/>
  <c r="R53" i="7"/>
  <c r="AJ52" i="7"/>
  <c r="AA52" i="7"/>
  <c r="AG52" i="7"/>
  <c r="S52" i="7"/>
  <c r="U52" i="7" s="1"/>
  <c r="X52" i="7"/>
  <c r="G90" i="16"/>
  <c r="H91" i="16" s="1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Q91" i="16"/>
  <c r="R92" i="16" s="1"/>
  <c r="S93" i="16" s="1"/>
  <c r="T94" i="16" s="1"/>
  <c r="P91" i="16"/>
  <c r="D90" i="16"/>
  <c r="E90" i="16"/>
  <c r="U46" i="3"/>
  <c r="S46" i="3"/>
  <c r="T46" i="3" s="1"/>
  <c r="H64" i="2"/>
  <c r="G64" i="2"/>
  <c r="J64" i="2"/>
  <c r="I91" i="16" l="1"/>
  <c r="J92" i="16" s="1"/>
  <c r="K93" i="16" s="1"/>
  <c r="J91" i="16"/>
  <c r="K92" i="16" s="1"/>
  <c r="L93" i="16" s="1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Q92" i="16"/>
  <c r="R93" i="16" s="1"/>
  <c r="S94" i="16" s="1"/>
  <c r="T95" i="16" s="1"/>
  <c r="P92" i="16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L94" i="16" l="1"/>
  <c r="H92" i="16"/>
  <c r="I93" i="16" s="1"/>
  <c r="J94" i="16" s="1"/>
  <c r="F92" i="16"/>
  <c r="I92" i="16"/>
  <c r="J93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K94" i="16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Q93" i="16"/>
  <c r="R94" i="16" s="1"/>
  <c r="S95" i="16" s="1"/>
  <c r="T96" i="16" s="1"/>
  <c r="P93" i="16"/>
  <c r="U48" i="3"/>
  <c r="S48" i="3"/>
  <c r="T48" i="3" s="1"/>
  <c r="E50" i="3"/>
  <c r="D49" i="3"/>
  <c r="J49" i="3"/>
  <c r="R49" i="3"/>
  <c r="E92" i="16"/>
  <c r="D92" i="16"/>
  <c r="K65" i="2"/>
  <c r="H93" i="16" l="1"/>
  <c r="I94" i="16" s="1"/>
  <c r="F93" i="16"/>
  <c r="B67" i="18"/>
  <c r="C66" i="18"/>
  <c r="L95" i="16"/>
  <c r="K95" i="16"/>
  <c r="L96" i="16" s="1"/>
  <c r="AD55" i="7"/>
  <c r="AA55" i="7"/>
  <c r="T55" i="7"/>
  <c r="X55" i="7"/>
  <c r="S55" i="7"/>
  <c r="AJ55" i="7"/>
  <c r="AG55" i="7"/>
  <c r="U54" i="7"/>
  <c r="J95" i="16"/>
  <c r="G93" i="16"/>
  <c r="H94" i="16" s="1"/>
  <c r="I95" i="16" s="1"/>
  <c r="J96" i="16" s="1"/>
  <c r="K66" i="2"/>
  <c r="F53" i="3"/>
  <c r="E51" i="3"/>
  <c r="J50" i="3"/>
  <c r="R50" i="3"/>
  <c r="D50" i="3"/>
  <c r="Q94" i="16"/>
  <c r="R95" i="16" s="1"/>
  <c r="S96" i="16" s="1"/>
  <c r="T97" i="16" s="1"/>
  <c r="P94" i="16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K96" i="16" l="1"/>
  <c r="L97" i="16" s="1"/>
  <c r="F94" i="16"/>
  <c r="B68" i="18"/>
  <c r="C67" i="18"/>
  <c r="U55" i="7"/>
  <c r="U78" i="7"/>
  <c r="G94" i="16"/>
  <c r="H95" i="16" s="1"/>
  <c r="I96" i="16" s="1"/>
  <c r="J97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Q95" i="16"/>
  <c r="R96" i="16" s="1"/>
  <c r="S97" i="16" s="1"/>
  <c r="T98" i="16" s="1"/>
  <c r="P95" i="16"/>
  <c r="E94" i="16"/>
  <c r="D94" i="16"/>
  <c r="E52" i="3"/>
  <c r="J51" i="3"/>
  <c r="R51" i="3"/>
  <c r="D51" i="3"/>
  <c r="C70" i="2"/>
  <c r="E69" i="2"/>
  <c r="D69" i="2"/>
  <c r="F69" i="2"/>
  <c r="K97" i="16" l="1"/>
  <c r="L98" i="16" s="1"/>
  <c r="F95" i="16"/>
  <c r="B69" i="18"/>
  <c r="C68" i="18"/>
  <c r="U79" i="7"/>
  <c r="G95" i="16"/>
  <c r="H96" i="16" s="1"/>
  <c r="I97" i="16" s="1"/>
  <c r="F55" i="3"/>
  <c r="D95" i="16"/>
  <c r="E95" i="16"/>
  <c r="P96" i="16"/>
  <c r="Q96" i="16"/>
  <c r="R97" i="16" s="1"/>
  <c r="S98" i="16" s="1"/>
  <c r="T99" i="16" s="1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F96" i="16" l="1"/>
  <c r="J98" i="16"/>
  <c r="K98" i="16"/>
  <c r="L99" i="16" s="1"/>
  <c r="B70" i="18"/>
  <c r="C69" i="18"/>
  <c r="G96" i="16"/>
  <c r="H97" i="16" s="1"/>
  <c r="I98" i="16" s="1"/>
  <c r="J99" i="16" s="1"/>
  <c r="H70" i="2"/>
  <c r="G70" i="2"/>
  <c r="J70" i="2"/>
  <c r="U52" i="3"/>
  <c r="S52" i="3"/>
  <c r="T52" i="3" s="1"/>
  <c r="Q97" i="16"/>
  <c r="R98" i="16" s="1"/>
  <c r="S99" i="16" s="1"/>
  <c r="T100" i="16" s="1"/>
  <c r="P97" i="16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F97" i="16" l="1"/>
  <c r="K99" i="16"/>
  <c r="L100" i="16" s="1"/>
  <c r="B71" i="18"/>
  <c r="C70" i="18"/>
  <c r="G97" i="16"/>
  <c r="H98" i="16" s="1"/>
  <c r="I99" i="16" s="1"/>
  <c r="J100" i="16" s="1"/>
  <c r="I71" i="2"/>
  <c r="AD82" i="7"/>
  <c r="R83" i="7"/>
  <c r="X82" i="7"/>
  <c r="AG82" i="7"/>
  <c r="AJ82" i="7"/>
  <c r="T82" i="7"/>
  <c r="S82" i="7"/>
  <c r="AA82" i="7"/>
  <c r="P98" i="16"/>
  <c r="Q98" i="16"/>
  <c r="R99" i="16" s="1"/>
  <c r="S100" i="16" s="1"/>
  <c r="T101" i="16" s="1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F98" i="16" l="1"/>
  <c r="K100" i="16"/>
  <c r="L101" i="16" s="1"/>
  <c r="B72" i="18"/>
  <c r="C71" i="18"/>
  <c r="G98" i="16"/>
  <c r="H99" i="16" s="1"/>
  <c r="I100" i="16" s="1"/>
  <c r="J101" i="16" s="1"/>
  <c r="F58" i="3"/>
  <c r="P99" i="16"/>
  <c r="Q99" i="16"/>
  <c r="R100" i="16" s="1"/>
  <c r="S101" i="16" s="1"/>
  <c r="T102" i="16" s="1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F99" i="16" s="1"/>
  <c r="K71" i="2"/>
  <c r="AJ83" i="7"/>
  <c r="AG83" i="7"/>
  <c r="AA83" i="7"/>
  <c r="AD83" i="7"/>
  <c r="X83" i="7"/>
  <c r="S83" i="7"/>
  <c r="U83" i="7" s="1"/>
  <c r="T83" i="7"/>
  <c r="I72" i="2"/>
  <c r="H72" i="2"/>
  <c r="J72" i="2"/>
  <c r="G72" i="2"/>
  <c r="K101" i="16" l="1"/>
  <c r="L102" i="16" s="1"/>
  <c r="C72" i="18"/>
  <c r="G99" i="16"/>
  <c r="H100" i="16" s="1"/>
  <c r="I101" i="16" s="1"/>
  <c r="K72" i="2"/>
  <c r="H73" i="2"/>
  <c r="G73" i="2"/>
  <c r="J73" i="2"/>
  <c r="D74" i="2"/>
  <c r="C75" i="2"/>
  <c r="E74" i="2"/>
  <c r="F74" i="2"/>
  <c r="P100" i="16"/>
  <c r="Q100" i="16"/>
  <c r="R101" i="16" s="1"/>
  <c r="S102" i="16" s="1"/>
  <c r="T103" i="16" s="1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J102" i="16" l="1"/>
  <c r="K102" i="16"/>
  <c r="L103" i="16" s="1"/>
  <c r="G100" i="16"/>
  <c r="H101" i="16" s="1"/>
  <c r="I102" i="16" s="1"/>
  <c r="J103" i="16" s="1"/>
  <c r="D100" i="16"/>
  <c r="E100" i="16"/>
  <c r="D75" i="2"/>
  <c r="C76" i="2"/>
  <c r="F75" i="2"/>
  <c r="E75" i="2"/>
  <c r="Q101" i="16"/>
  <c r="R102" i="16" s="1"/>
  <c r="S103" i="16" s="1"/>
  <c r="T104" i="16" s="1"/>
  <c r="P101" i="16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F101" i="16" l="1"/>
  <c r="K103" i="16"/>
  <c r="L104" i="16" s="1"/>
  <c r="G101" i="16"/>
  <c r="H102" i="16" s="1"/>
  <c r="I103" i="16" s="1"/>
  <c r="J104" i="16" s="1"/>
  <c r="K74" i="2"/>
  <c r="P102" i="16"/>
  <c r="Q102" i="16"/>
  <c r="R103" i="16" s="1"/>
  <c r="S104" i="16" s="1"/>
  <c r="T105" i="16" s="1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K104" i="16" l="1"/>
  <c r="L105" i="16" s="1"/>
  <c r="G102" i="16"/>
  <c r="H103" i="16" s="1"/>
  <c r="I104" i="16" s="1"/>
  <c r="J105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Q103" i="16"/>
  <c r="R104" i="16" s="1"/>
  <c r="S105" i="16" s="1"/>
  <c r="T106" i="16" s="1"/>
  <c r="P103" i="16"/>
  <c r="E60" i="3"/>
  <c r="J59" i="3"/>
  <c r="R59" i="3"/>
  <c r="D59" i="3"/>
  <c r="F103" i="16" l="1"/>
  <c r="K105" i="16"/>
  <c r="L106" i="16" s="1"/>
  <c r="G103" i="16"/>
  <c r="H104" i="16" s="1"/>
  <c r="I105" i="16" s="1"/>
  <c r="J106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Q104" i="16"/>
  <c r="R105" i="16" s="1"/>
  <c r="S106" i="16" s="1"/>
  <c r="T107" i="16" s="1"/>
  <c r="P104" i="16"/>
  <c r="E61" i="3"/>
  <c r="D60" i="3"/>
  <c r="J60" i="3"/>
  <c r="R60" i="3"/>
  <c r="D103" i="16"/>
  <c r="E103" i="16"/>
  <c r="K106" i="16" l="1"/>
  <c r="L107" i="16" s="1"/>
  <c r="F104" i="16"/>
  <c r="G104" i="16"/>
  <c r="H105" i="16" s="1"/>
  <c r="I106" i="16" s="1"/>
  <c r="J107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P105" i="16"/>
  <c r="Q105" i="16"/>
  <c r="R106" i="16" s="1"/>
  <c r="S107" i="16" s="1"/>
  <c r="T108" i="16" s="1"/>
  <c r="F64" i="3"/>
  <c r="K107" i="16" l="1"/>
  <c r="L108" i="16" s="1"/>
  <c r="F105" i="16"/>
  <c r="I79" i="2"/>
  <c r="G105" i="16"/>
  <c r="H106" i="16" s="1"/>
  <c r="I107" i="16" s="1"/>
  <c r="J108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P106" i="16"/>
  <c r="Q106" i="16"/>
  <c r="R107" i="16" s="1"/>
  <c r="S108" i="16" s="1"/>
  <c r="T109" i="16" s="1"/>
  <c r="K78" i="2"/>
  <c r="E63" i="3"/>
  <c r="D62" i="3"/>
  <c r="R62" i="3"/>
  <c r="J62" i="3"/>
  <c r="F106" i="16" l="1"/>
  <c r="K108" i="16"/>
  <c r="L109" i="16" s="1"/>
  <c r="G106" i="16"/>
  <c r="H107" i="16" s="1"/>
  <c r="I108" i="16" s="1"/>
  <c r="J109" i="16" s="1"/>
  <c r="K79" i="2"/>
  <c r="S62" i="3"/>
  <c r="T62" i="3" s="1"/>
  <c r="U62" i="3"/>
  <c r="E64" i="3"/>
  <c r="J63" i="3"/>
  <c r="D63" i="3"/>
  <c r="R63" i="3"/>
  <c r="D106" i="16"/>
  <c r="E106" i="16"/>
  <c r="F107" i="16" s="1"/>
  <c r="P107" i="16"/>
  <c r="Q107" i="16"/>
  <c r="R108" i="16" s="1"/>
  <c r="S109" i="16" s="1"/>
  <c r="T110" i="16" s="1"/>
  <c r="I80" i="2"/>
  <c r="C82" i="2"/>
  <c r="D81" i="2"/>
  <c r="F81" i="2"/>
  <c r="E81" i="2"/>
  <c r="H80" i="2"/>
  <c r="G80" i="2"/>
  <c r="J80" i="2"/>
  <c r="F66" i="3"/>
  <c r="K109" i="16" l="1"/>
  <c r="L110" i="16" s="1"/>
  <c r="G107" i="16"/>
  <c r="H108" i="16" s="1"/>
  <c r="I109" i="16" s="1"/>
  <c r="J110" i="16" s="1"/>
  <c r="D107" i="16"/>
  <c r="E107" i="16"/>
  <c r="E65" i="3"/>
  <c r="J64" i="3"/>
  <c r="D64" i="3"/>
  <c r="R64" i="3"/>
  <c r="P108" i="16"/>
  <c r="Q108" i="16"/>
  <c r="R109" i="16" s="1"/>
  <c r="S110" i="16" s="1"/>
  <c r="T111" i="16" s="1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K110" i="16" l="1"/>
  <c r="L111" i="16" s="1"/>
  <c r="F108" i="16"/>
  <c r="G108" i="16"/>
  <c r="H109" i="16" s="1"/>
  <c r="I110" i="16" s="1"/>
  <c r="J111" i="16" s="1"/>
  <c r="Q109" i="16"/>
  <c r="R110" i="16" s="1"/>
  <c r="S111" i="16" s="1"/>
  <c r="T112" i="16" s="1"/>
  <c r="P109" i="16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K111" i="16" l="1"/>
  <c r="L112" i="16" s="1"/>
  <c r="F109" i="16"/>
  <c r="G109" i="16"/>
  <c r="H110" i="16" s="1"/>
  <c r="I111" i="16" s="1"/>
  <c r="J112" i="16" s="1"/>
  <c r="I83" i="2"/>
  <c r="E67" i="3"/>
  <c r="D66" i="3"/>
  <c r="J66" i="3"/>
  <c r="R66" i="3"/>
  <c r="E109" i="16"/>
  <c r="D109" i="16"/>
  <c r="F69" i="3"/>
  <c r="Q110" i="16"/>
  <c r="R111" i="16" s="1"/>
  <c r="S112" i="16" s="1"/>
  <c r="T113" i="16" s="1"/>
  <c r="P110" i="16"/>
  <c r="C85" i="2"/>
  <c r="D84" i="2"/>
  <c r="E84" i="2"/>
  <c r="F84" i="2"/>
  <c r="K82" i="2"/>
  <c r="S65" i="3"/>
  <c r="T65" i="3" s="1"/>
  <c r="U65" i="3"/>
  <c r="H83" i="2"/>
  <c r="G83" i="2"/>
  <c r="J83" i="2"/>
  <c r="K112" i="16" l="1"/>
  <c r="L113" i="16" s="1"/>
  <c r="F110" i="16"/>
  <c r="G110" i="16"/>
  <c r="H111" i="16" s="1"/>
  <c r="I112" i="16" s="1"/>
  <c r="J113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P111" i="16"/>
  <c r="Q111" i="16"/>
  <c r="R112" i="16" s="1"/>
  <c r="S113" i="16" s="1"/>
  <c r="T114" i="16" s="1"/>
  <c r="K113" i="16" l="1"/>
  <c r="L114" i="16" s="1"/>
  <c r="F111" i="16"/>
  <c r="G111" i="16"/>
  <c r="H112" i="16" s="1"/>
  <c r="I113" i="16" s="1"/>
  <c r="J114" i="16" s="1"/>
  <c r="I85" i="2"/>
  <c r="K84" i="2"/>
  <c r="P112" i="16"/>
  <c r="Q112" i="16"/>
  <c r="R113" i="16" s="1"/>
  <c r="S114" i="16" s="1"/>
  <c r="T115" i="16" s="1"/>
  <c r="G85" i="2"/>
  <c r="H85" i="2"/>
  <c r="J85" i="2"/>
  <c r="E69" i="3"/>
  <c r="J68" i="3"/>
  <c r="R68" i="3"/>
  <c r="D68" i="3"/>
  <c r="D86" i="2"/>
  <c r="F86" i="2"/>
  <c r="C87" i="2"/>
  <c r="E86" i="2"/>
  <c r="E111" i="16"/>
  <c r="F112" i="16" s="1"/>
  <c r="D111" i="16"/>
  <c r="U67" i="3"/>
  <c r="S67" i="3"/>
  <c r="T67" i="3" s="1"/>
  <c r="F71" i="3"/>
  <c r="K114" i="16" l="1"/>
  <c r="L115" i="16" s="1"/>
  <c r="G112" i="16"/>
  <c r="H113" i="16" s="1"/>
  <c r="I114" i="16" s="1"/>
  <c r="K85" i="2"/>
  <c r="E87" i="2"/>
  <c r="D87" i="2"/>
  <c r="F87" i="2"/>
  <c r="C88" i="2"/>
  <c r="Q113" i="16"/>
  <c r="R114" i="16" s="1"/>
  <c r="S115" i="16" s="1"/>
  <c r="T116" i="16" s="1"/>
  <c r="P113" i="16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F113" i="16" l="1"/>
  <c r="J115" i="16"/>
  <c r="K115" i="16"/>
  <c r="L116" i="16" s="1"/>
  <c r="G113" i="16"/>
  <c r="H114" i="16" s="1"/>
  <c r="I115" i="16" s="1"/>
  <c r="J116" i="16" s="1"/>
  <c r="K86" i="2"/>
  <c r="S69" i="3"/>
  <c r="T69" i="3" s="1"/>
  <c r="U69" i="3"/>
  <c r="P114" i="16"/>
  <c r="Q114" i="16"/>
  <c r="R115" i="16" s="1"/>
  <c r="S116" i="16" s="1"/>
  <c r="T117" i="16" s="1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F114" i="16" l="1"/>
  <c r="K116" i="16"/>
  <c r="L117" i="16" s="1"/>
  <c r="G114" i="16"/>
  <c r="H115" i="16" s="1"/>
  <c r="I116" i="16" s="1"/>
  <c r="J117" i="16" s="1"/>
  <c r="I88" i="2"/>
  <c r="H88" i="2"/>
  <c r="G88" i="2"/>
  <c r="J88" i="2"/>
  <c r="F74" i="3"/>
  <c r="Q115" i="16"/>
  <c r="R116" i="16" s="1"/>
  <c r="S117" i="16" s="1"/>
  <c r="T118" i="16" s="1"/>
  <c r="P115" i="16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K117" i="16" l="1"/>
  <c r="L118" i="16" s="1"/>
  <c r="G115" i="16"/>
  <c r="H116" i="16" s="1"/>
  <c r="I117" i="16" s="1"/>
  <c r="J118" i="16" s="1"/>
  <c r="P116" i="16"/>
  <c r="Q116" i="16"/>
  <c r="R117" i="16" s="1"/>
  <c r="S118" i="16" s="1"/>
  <c r="T119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K118" i="16" l="1"/>
  <c r="L119" i="16" s="1"/>
  <c r="G116" i="16"/>
  <c r="H117" i="16" s="1"/>
  <c r="I118" i="16" s="1"/>
  <c r="J119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P117" i="16"/>
  <c r="Q117" i="16"/>
  <c r="R118" i="16" s="1"/>
  <c r="S119" i="16" s="1"/>
  <c r="T120" i="16" s="1"/>
  <c r="F76" i="3"/>
  <c r="D116" i="16"/>
  <c r="E116" i="16"/>
  <c r="H90" i="2"/>
  <c r="J90" i="2"/>
  <c r="G90" i="2"/>
  <c r="K119" i="16" l="1"/>
  <c r="L120" i="16" s="1"/>
  <c r="F117" i="16"/>
  <c r="G117" i="16"/>
  <c r="H118" i="16" s="1"/>
  <c r="I119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P118" i="16"/>
  <c r="Q118" i="16"/>
  <c r="R119" i="16" s="1"/>
  <c r="S120" i="16" s="1"/>
  <c r="T121" i="16" s="1"/>
  <c r="F118" i="16" l="1"/>
  <c r="J120" i="16"/>
  <c r="K120" i="16"/>
  <c r="L121" i="16" s="1"/>
  <c r="G118" i="16"/>
  <c r="H119" i="16" s="1"/>
  <c r="I120" i="16" s="1"/>
  <c r="J121" i="16" s="1"/>
  <c r="K91" i="2"/>
  <c r="I92" i="2"/>
  <c r="C94" i="2"/>
  <c r="D93" i="2"/>
  <c r="E93" i="2"/>
  <c r="F93" i="2"/>
  <c r="E118" i="16"/>
  <c r="D118" i="16"/>
  <c r="P119" i="16"/>
  <c r="Q119" i="16"/>
  <c r="R120" i="16" s="1"/>
  <c r="S121" i="16" s="1"/>
  <c r="T122" i="16" s="1"/>
  <c r="F78" i="3"/>
  <c r="H92" i="2"/>
  <c r="G92" i="2"/>
  <c r="J92" i="2"/>
  <c r="S74" i="3"/>
  <c r="T74" i="3" s="1"/>
  <c r="U74" i="3"/>
  <c r="E76" i="3"/>
  <c r="R75" i="3"/>
  <c r="J75" i="3"/>
  <c r="D75" i="3"/>
  <c r="F119" i="16" l="1"/>
  <c r="K121" i="16"/>
  <c r="L122" i="16" s="1"/>
  <c r="G119" i="16"/>
  <c r="H120" i="16" s="1"/>
  <c r="I121" i="16" s="1"/>
  <c r="I93" i="2"/>
  <c r="E77" i="3"/>
  <c r="D76" i="3"/>
  <c r="R76" i="3"/>
  <c r="J76" i="3"/>
  <c r="F79" i="3"/>
  <c r="S75" i="3"/>
  <c r="T75" i="3" s="1"/>
  <c r="U75" i="3"/>
  <c r="D119" i="16"/>
  <c r="E119" i="16"/>
  <c r="F120" i="16" s="1"/>
  <c r="H93" i="2"/>
  <c r="J93" i="2"/>
  <c r="G93" i="2"/>
  <c r="K92" i="2"/>
  <c r="P120" i="16"/>
  <c r="Q120" i="16"/>
  <c r="R121" i="16" s="1"/>
  <c r="S122" i="16" s="1"/>
  <c r="T123" i="16" s="1"/>
  <c r="D94" i="2"/>
  <c r="C95" i="2"/>
  <c r="E94" i="2"/>
  <c r="F94" i="2"/>
  <c r="J122" i="16" l="1"/>
  <c r="K122" i="16"/>
  <c r="L123" i="16" s="1"/>
  <c r="G120" i="16"/>
  <c r="H121" i="16" s="1"/>
  <c r="I122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Q121" i="16"/>
  <c r="R122" i="16" s="1"/>
  <c r="S123" i="16" s="1"/>
  <c r="T124" i="16" s="1"/>
  <c r="P121" i="16"/>
  <c r="E78" i="3"/>
  <c r="R77" i="3"/>
  <c r="D77" i="3"/>
  <c r="J77" i="3"/>
  <c r="I94" i="2"/>
  <c r="S76" i="3"/>
  <c r="T76" i="3" s="1"/>
  <c r="U76" i="3"/>
  <c r="J123" i="16" l="1"/>
  <c r="K123" i="16"/>
  <c r="L124" i="16" s="1"/>
  <c r="F121" i="16"/>
  <c r="G121" i="16"/>
  <c r="H122" i="16" s="1"/>
  <c r="I123" i="16" s="1"/>
  <c r="J124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Q122" i="16"/>
  <c r="R123" i="16" s="1"/>
  <c r="S124" i="16" s="1"/>
  <c r="T125" i="16" s="1"/>
  <c r="P122" i="16"/>
  <c r="I95" i="2"/>
  <c r="K124" i="16" l="1"/>
  <c r="L125" i="16" s="1"/>
  <c r="F122" i="16"/>
  <c r="G122" i="16"/>
  <c r="H123" i="16" s="1"/>
  <c r="I124" i="16" s="1"/>
  <c r="E80" i="3"/>
  <c r="D79" i="3"/>
  <c r="J79" i="3"/>
  <c r="R79" i="3"/>
  <c r="Q123" i="16"/>
  <c r="R124" i="16" s="1"/>
  <c r="S125" i="16" s="1"/>
  <c r="T126" i="16" s="1"/>
  <c r="P123" i="16"/>
  <c r="F82" i="3"/>
  <c r="K95" i="2"/>
  <c r="E122" i="16"/>
  <c r="D122" i="16"/>
  <c r="S78" i="3"/>
  <c r="T78" i="3" s="1"/>
  <c r="U78" i="3"/>
  <c r="J125" i="16" l="1"/>
  <c r="K125" i="16"/>
  <c r="L126" i="16" s="1"/>
  <c r="F123" i="16"/>
  <c r="G123" i="16"/>
  <c r="H124" i="16" s="1"/>
  <c r="I125" i="16" s="1"/>
  <c r="J126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Q124" i="16"/>
  <c r="R125" i="16" s="1"/>
  <c r="S126" i="16" s="1"/>
  <c r="T127" i="16" s="1"/>
  <c r="P124" i="16"/>
  <c r="K126" i="16" l="1"/>
  <c r="L127" i="16" s="1"/>
  <c r="F124" i="16"/>
  <c r="G124" i="16"/>
  <c r="H125" i="16" s="1"/>
  <c r="I126" i="16" s="1"/>
  <c r="J127" i="16" s="1"/>
  <c r="D124" i="16"/>
  <c r="E124" i="16"/>
  <c r="U80" i="3"/>
  <c r="S80" i="3"/>
  <c r="T80" i="3" s="1"/>
  <c r="E82" i="3"/>
  <c r="D81" i="3"/>
  <c r="J81" i="3"/>
  <c r="R81" i="3"/>
  <c r="F84" i="3"/>
  <c r="Q125" i="16"/>
  <c r="R126" i="16" s="1"/>
  <c r="S127" i="16" s="1"/>
  <c r="T128" i="16" s="1"/>
  <c r="P125" i="16"/>
  <c r="C8" i="4"/>
  <c r="C7" i="4"/>
  <c r="C40" i="2"/>
  <c r="C37" i="2"/>
  <c r="C4" i="18" s="1"/>
  <c r="F125" i="16" l="1"/>
  <c r="K127" i="16"/>
  <c r="L128" i="16" s="1"/>
  <c r="C14" i="18"/>
  <c r="G125" i="16"/>
  <c r="H126" i="16" s="1"/>
  <c r="I127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P126" i="16"/>
  <c r="Q126" i="16"/>
  <c r="R127" i="16" s="1"/>
  <c r="S128" i="16" s="1"/>
  <c r="T129" i="16" s="1"/>
  <c r="J128" i="16" l="1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I128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P127" i="16"/>
  <c r="Q127" i="16"/>
  <c r="R128" i="16" s="1"/>
  <c r="S129" i="16" s="1"/>
  <c r="T130" i="16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J129" i="16" l="1"/>
  <c r="K129" i="16"/>
  <c r="L130" i="16" s="1"/>
  <c r="F127" i="16"/>
  <c r="E15" i="18"/>
  <c r="E41" i="18" s="1"/>
  <c r="G127" i="16"/>
  <c r="H128" i="16" s="1"/>
  <c r="I129" i="16" s="1"/>
  <c r="J130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Q128" i="16"/>
  <c r="R129" i="16" s="1"/>
  <c r="S130" i="16" s="1"/>
  <c r="T131" i="16" s="1"/>
  <c r="P128" i="16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K130" i="16" l="1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I130" i="16" s="1"/>
  <c r="J131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F129" i="16" s="1"/>
  <c r="P129" i="16"/>
  <c r="Q129" i="16"/>
  <c r="R130" i="16" s="1"/>
  <c r="S131" i="16" s="1"/>
  <c r="T132" i="16" s="1"/>
  <c r="I84" i="3"/>
  <c r="D84" i="4" s="1"/>
  <c r="E84" i="4"/>
  <c r="F84" i="4" s="1"/>
  <c r="E86" i="3"/>
  <c r="D85" i="3"/>
  <c r="H85" i="3" s="1"/>
  <c r="J85" i="3"/>
  <c r="R85" i="3"/>
  <c r="K131" i="16" l="1"/>
  <c r="L132" i="16" s="1"/>
  <c r="G129" i="16"/>
  <c r="H130" i="16" s="1"/>
  <c r="I131" i="16" s="1"/>
  <c r="J132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Q130" i="16"/>
  <c r="R131" i="16" s="1"/>
  <c r="S132" i="16" s="1"/>
  <c r="T133" i="16" s="1"/>
  <c r="P130" i="16"/>
  <c r="S85" i="3"/>
  <c r="T85" i="3" s="1"/>
  <c r="U85" i="3"/>
  <c r="E129" i="16"/>
  <c r="F130" i="16" s="1"/>
  <c r="D129" i="16"/>
  <c r="K132" i="16" l="1"/>
  <c r="L133" i="16" s="1"/>
  <c r="G130" i="16"/>
  <c r="H131" i="16" s="1"/>
  <c r="I132" i="16" s="1"/>
  <c r="J133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P131" i="16"/>
  <c r="Q131" i="16"/>
  <c r="R132" i="16" s="1"/>
  <c r="S133" i="16" s="1"/>
  <c r="T134" i="16" s="1"/>
  <c r="H29" i="4"/>
  <c r="G29" i="4"/>
  <c r="I29" i="4" s="1"/>
  <c r="U86" i="3"/>
  <c r="S86" i="3"/>
  <c r="T86" i="3" s="1"/>
  <c r="K133" i="16" l="1"/>
  <c r="L134" i="16" s="1"/>
  <c r="G131" i="16"/>
  <c r="H132" i="16" s="1"/>
  <c r="I133" i="16" s="1"/>
  <c r="J134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Q132" i="16"/>
  <c r="R133" i="16" s="1"/>
  <c r="S134" i="16" s="1"/>
  <c r="T135" i="16" s="1"/>
  <c r="P132" i="16"/>
  <c r="U87" i="3"/>
  <c r="S87" i="3"/>
  <c r="T87" i="3" s="1"/>
  <c r="E89" i="3"/>
  <c r="J88" i="3"/>
  <c r="R88" i="3"/>
  <c r="D88" i="3"/>
  <c r="H88" i="3" s="1"/>
  <c r="K134" i="16" l="1"/>
  <c r="L135" i="16" s="1"/>
  <c r="G132" i="16"/>
  <c r="H133" i="16" s="1"/>
  <c r="I134" i="16" s="1"/>
  <c r="J135" i="16" s="1"/>
  <c r="D132" i="16"/>
  <c r="E132" i="16"/>
  <c r="K29" i="4"/>
  <c r="M29" i="4"/>
  <c r="U88" i="3"/>
  <c r="S88" i="3"/>
  <c r="T88" i="3" s="1"/>
  <c r="Q133" i="16"/>
  <c r="R134" i="16" s="1"/>
  <c r="S135" i="16" s="1"/>
  <c r="T136" i="16" s="1"/>
  <c r="P133" i="16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F133" i="16" l="1"/>
  <c r="K135" i="16"/>
  <c r="L136" i="16" s="1"/>
  <c r="G133" i="16"/>
  <c r="H134" i="16" s="1"/>
  <c r="I135" i="16" s="1"/>
  <c r="E91" i="3"/>
  <c r="D90" i="3"/>
  <c r="H90" i="3" s="1"/>
  <c r="J90" i="3"/>
  <c r="R90" i="3"/>
  <c r="Q134" i="16"/>
  <c r="R135" i="16" s="1"/>
  <c r="S136" i="16" s="1"/>
  <c r="T137" i="16" s="1"/>
  <c r="P134" i="16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F134" i="16" s="1"/>
  <c r="K89" i="3"/>
  <c r="L89" i="3" s="1"/>
  <c r="J136" i="16" l="1"/>
  <c r="K136" i="16"/>
  <c r="L137" i="16" s="1"/>
  <c r="G134" i="16"/>
  <c r="H135" i="16" s="1"/>
  <c r="I136" i="16" s="1"/>
  <c r="M31" i="3"/>
  <c r="AC30" i="3"/>
  <c r="C30" i="4"/>
  <c r="Q135" i="16"/>
  <c r="R136" i="16" s="1"/>
  <c r="S137" i="16" s="1"/>
  <c r="T138" i="16" s="1"/>
  <c r="P135" i="16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F135" i="16" l="1"/>
  <c r="J137" i="16"/>
  <c r="K137" i="16"/>
  <c r="L138" i="16" s="1"/>
  <c r="G135" i="16"/>
  <c r="H136" i="16" s="1"/>
  <c r="I137" i="16" s="1"/>
  <c r="J138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P136" i="16"/>
  <c r="Q136" i="16"/>
  <c r="R137" i="16" s="1"/>
  <c r="S138" i="16" s="1"/>
  <c r="T139" i="16" s="1"/>
  <c r="G30" i="4"/>
  <c r="I30" i="4" s="1"/>
  <c r="H30" i="4"/>
  <c r="E91" i="4"/>
  <c r="F91" i="4" s="1"/>
  <c r="I91" i="3"/>
  <c r="D91" i="4" s="1"/>
  <c r="N31" i="3"/>
  <c r="AI31" i="3"/>
  <c r="O31" i="3"/>
  <c r="K138" i="16" l="1"/>
  <c r="L139" i="16" s="1"/>
  <c r="G136" i="16"/>
  <c r="H137" i="16" s="1"/>
  <c r="I138" i="16" s="1"/>
  <c r="J139" i="16" s="1"/>
  <c r="K92" i="3"/>
  <c r="L92" i="3" s="1"/>
  <c r="S92" i="3"/>
  <c r="T92" i="3" s="1"/>
  <c r="U92" i="3"/>
  <c r="P31" i="3"/>
  <c r="F96" i="3"/>
  <c r="J30" i="4"/>
  <c r="P137" i="16"/>
  <c r="Q137" i="16"/>
  <c r="R138" i="16" s="1"/>
  <c r="S139" i="16" s="1"/>
  <c r="T140" i="16" s="1"/>
  <c r="E94" i="3"/>
  <c r="D93" i="3"/>
  <c r="H93" i="3" s="1"/>
  <c r="R93" i="3"/>
  <c r="J93" i="3"/>
  <c r="E136" i="16"/>
  <c r="D136" i="16"/>
  <c r="E92" i="4"/>
  <c r="F92" i="4" s="1"/>
  <c r="I92" i="3"/>
  <c r="D92" i="4" s="1"/>
  <c r="F137" i="16" l="1"/>
  <c r="K139" i="16"/>
  <c r="L140" i="16" s="1"/>
  <c r="G137" i="16"/>
  <c r="H138" i="16" s="1"/>
  <c r="I139" i="16" s="1"/>
  <c r="K93" i="3"/>
  <c r="L93" i="3" s="1"/>
  <c r="K30" i="4"/>
  <c r="M30" i="4"/>
  <c r="F97" i="3"/>
  <c r="E137" i="16"/>
  <c r="F138" i="16" s="1"/>
  <c r="D137" i="16"/>
  <c r="Q31" i="3"/>
  <c r="S93" i="3"/>
  <c r="T93" i="3" s="1"/>
  <c r="U93" i="3"/>
  <c r="P138" i="16"/>
  <c r="Q138" i="16"/>
  <c r="R139" i="16" s="1"/>
  <c r="S140" i="16" s="1"/>
  <c r="T141" i="16" s="1"/>
  <c r="I93" i="3"/>
  <c r="D93" i="4" s="1"/>
  <c r="E93" i="4"/>
  <c r="F93" i="4" s="1"/>
  <c r="E95" i="3"/>
  <c r="J94" i="3"/>
  <c r="D94" i="3"/>
  <c r="H94" i="3" s="1"/>
  <c r="R94" i="3"/>
  <c r="J140" i="16" l="1"/>
  <c r="K140" i="16"/>
  <c r="L141" i="16" s="1"/>
  <c r="G138" i="16"/>
  <c r="H139" i="16" s="1"/>
  <c r="I140" i="16" s="1"/>
  <c r="J141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Q139" i="16"/>
  <c r="R140" i="16" s="1"/>
  <c r="S141" i="16" s="1"/>
  <c r="T142" i="16" s="1"/>
  <c r="P139" i="16"/>
  <c r="L31" i="4"/>
  <c r="V31" i="3"/>
  <c r="U94" i="3"/>
  <c r="S94" i="3"/>
  <c r="T94" i="3" s="1"/>
  <c r="F98" i="3"/>
  <c r="K141" i="16" l="1"/>
  <c r="L142" i="16" s="1"/>
  <c r="G139" i="16"/>
  <c r="H140" i="16" s="1"/>
  <c r="I141" i="16" s="1"/>
  <c r="E97" i="3"/>
  <c r="D96" i="3"/>
  <c r="H96" i="3" s="1"/>
  <c r="J96" i="3"/>
  <c r="R96" i="3"/>
  <c r="P140" i="16"/>
  <c r="Q140" i="16"/>
  <c r="R141" i="16" s="1"/>
  <c r="S142" i="16" s="1"/>
  <c r="T143" i="16" s="1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F140" i="16" l="1"/>
  <c r="J142" i="16"/>
  <c r="K142" i="16"/>
  <c r="L143" i="16" s="1"/>
  <c r="G140" i="16"/>
  <c r="H141" i="16" s="1"/>
  <c r="I142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P141" i="16"/>
  <c r="Q141" i="16"/>
  <c r="R142" i="16" s="1"/>
  <c r="S143" i="16" s="1"/>
  <c r="T144" i="16" s="1"/>
  <c r="E98" i="3"/>
  <c r="J97" i="3"/>
  <c r="R97" i="3"/>
  <c r="D97" i="3"/>
  <c r="H97" i="3" s="1"/>
  <c r="F141" i="16" l="1"/>
  <c r="J143" i="16"/>
  <c r="K143" i="16"/>
  <c r="L144" i="16" s="1"/>
  <c r="G141" i="16"/>
  <c r="H142" i="16" s="1"/>
  <c r="I143" i="16" s="1"/>
  <c r="J144" i="16" s="1"/>
  <c r="K97" i="3"/>
  <c r="L97" i="3" s="1"/>
  <c r="H31" i="4"/>
  <c r="G31" i="4"/>
  <c r="I31" i="4" s="1"/>
  <c r="D141" i="16"/>
  <c r="E141" i="16"/>
  <c r="F142" i="16" s="1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Q142" i="16"/>
  <c r="R143" i="16" s="1"/>
  <c r="S144" i="16" s="1"/>
  <c r="T145" i="16" s="1"/>
  <c r="P142" i="16"/>
  <c r="K144" i="16" l="1"/>
  <c r="L145" i="16" s="1"/>
  <c r="G142" i="16"/>
  <c r="H143" i="16" s="1"/>
  <c r="I144" i="16" s="1"/>
  <c r="J145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P143" i="16"/>
  <c r="Q143" i="16"/>
  <c r="R144" i="16" s="1"/>
  <c r="S145" i="16" s="1"/>
  <c r="T146" i="16" s="1"/>
  <c r="E142" i="16"/>
  <c r="F143" i="16" s="1"/>
  <c r="D142" i="16"/>
  <c r="F102" i="3"/>
  <c r="K145" i="16" l="1"/>
  <c r="L146" i="16" s="1"/>
  <c r="G143" i="16"/>
  <c r="H144" i="16" s="1"/>
  <c r="I145" i="16" s="1"/>
  <c r="J146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F144" i="16" s="1"/>
  <c r="Q144" i="16"/>
  <c r="R145" i="16" s="1"/>
  <c r="S146" i="16" s="1"/>
  <c r="T147" i="16" s="1"/>
  <c r="P144" i="16"/>
  <c r="I99" i="3"/>
  <c r="D99" i="4" s="1"/>
  <c r="E99" i="4"/>
  <c r="F99" i="4" s="1"/>
  <c r="Q32" i="3"/>
  <c r="K146" i="16" l="1"/>
  <c r="L147" i="16" s="1"/>
  <c r="G144" i="16"/>
  <c r="H145" i="16" s="1"/>
  <c r="I146" i="16" s="1"/>
  <c r="J147" i="16" s="1"/>
  <c r="K100" i="3"/>
  <c r="L100" i="3" s="1"/>
  <c r="F104" i="3"/>
  <c r="L32" i="4"/>
  <c r="V32" i="3"/>
  <c r="Q145" i="16"/>
  <c r="R146" i="16" s="1"/>
  <c r="S147" i="16" s="1"/>
  <c r="T148" i="16" s="1"/>
  <c r="P145" i="16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F145" i="16" l="1"/>
  <c r="K147" i="16"/>
  <c r="L148" i="16" s="1"/>
  <c r="G145" i="16"/>
  <c r="H146" i="16" s="1"/>
  <c r="I147" i="16" s="1"/>
  <c r="J148" i="16" s="1"/>
  <c r="K101" i="3"/>
  <c r="L101" i="3" s="1"/>
  <c r="F105" i="3"/>
  <c r="P146" i="16"/>
  <c r="Q146" i="16"/>
  <c r="R147" i="16" s="1"/>
  <c r="S148" i="16" s="1"/>
  <c r="T149" i="16" s="1"/>
  <c r="E145" i="16"/>
  <c r="F146" i="16" s="1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K148" i="16" l="1"/>
  <c r="L149" i="16" s="1"/>
  <c r="G146" i="16"/>
  <c r="H147" i="16" s="1"/>
  <c r="I148" i="16" s="1"/>
  <c r="J149" i="16" s="1"/>
  <c r="K102" i="3"/>
  <c r="L102" i="3" s="1"/>
  <c r="M33" i="3"/>
  <c r="C32" i="4"/>
  <c r="AC32" i="3"/>
  <c r="D146" i="16"/>
  <c r="E146" i="16"/>
  <c r="F147" i="16" s="1"/>
  <c r="Q147" i="16"/>
  <c r="R148" i="16" s="1"/>
  <c r="S149" i="16" s="1"/>
  <c r="T150" i="16" s="1"/>
  <c r="P147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K149" i="16" l="1"/>
  <c r="L150" i="16" s="1"/>
  <c r="G147" i="16"/>
  <c r="H148" i="16" s="1"/>
  <c r="I149" i="16" s="1"/>
  <c r="J150" i="16" s="1"/>
  <c r="I103" i="3"/>
  <c r="D103" i="4" s="1"/>
  <c r="E103" i="4"/>
  <c r="F103" i="4" s="1"/>
  <c r="K103" i="3"/>
  <c r="L103" i="3" s="1"/>
  <c r="F107" i="3"/>
  <c r="Q148" i="16"/>
  <c r="R149" i="16" s="1"/>
  <c r="S150" i="16" s="1"/>
  <c r="T151" i="16" s="1"/>
  <c r="P148" i="16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F148" i="16" l="1"/>
  <c r="K150" i="16"/>
  <c r="L151" i="16" s="1"/>
  <c r="G148" i="16"/>
  <c r="H149" i="16" s="1"/>
  <c r="I150" i="16" s="1"/>
  <c r="J151" i="16" s="1"/>
  <c r="D148" i="16"/>
  <c r="E148" i="16"/>
  <c r="F149" i="16" s="1"/>
  <c r="P149" i="16"/>
  <c r="Q149" i="16"/>
  <c r="R150" i="16" s="1"/>
  <c r="S151" i="16" s="1"/>
  <c r="T152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K151" i="16" l="1"/>
  <c r="L152" i="16" s="1"/>
  <c r="G149" i="16"/>
  <c r="H150" i="16" s="1"/>
  <c r="I151" i="16" s="1"/>
  <c r="F109" i="3"/>
  <c r="E107" i="3"/>
  <c r="D106" i="3"/>
  <c r="H106" i="3" s="1"/>
  <c r="J106" i="3"/>
  <c r="R106" i="3"/>
  <c r="M32" i="4"/>
  <c r="K32" i="4"/>
  <c r="P150" i="16"/>
  <c r="Q150" i="16"/>
  <c r="R151" i="16" s="1"/>
  <c r="S152" i="16" s="1"/>
  <c r="T153" i="16" s="1"/>
  <c r="L33" i="4"/>
  <c r="V33" i="3"/>
  <c r="E105" i="4"/>
  <c r="F105" i="4" s="1"/>
  <c r="I105" i="3"/>
  <c r="D105" i="4" s="1"/>
  <c r="E149" i="16"/>
  <c r="F150" i="16" s="1"/>
  <c r="D149" i="16"/>
  <c r="U105" i="3"/>
  <c r="S105" i="3"/>
  <c r="T105" i="3" s="1"/>
  <c r="K105" i="3"/>
  <c r="L105" i="3" s="1"/>
  <c r="J152" i="16" l="1"/>
  <c r="K152" i="16"/>
  <c r="L153" i="16" s="1"/>
  <c r="G150" i="16"/>
  <c r="H151" i="16" s="1"/>
  <c r="I152" i="16" s="1"/>
  <c r="J153" i="16" s="1"/>
  <c r="K106" i="3"/>
  <c r="L106" i="3" s="1"/>
  <c r="P151" i="16"/>
  <c r="Q151" i="16"/>
  <c r="R152" i="16" s="1"/>
  <c r="S153" i="16" s="1"/>
  <c r="T154" i="16" s="1"/>
  <c r="S106" i="3"/>
  <c r="T106" i="3" s="1"/>
  <c r="U106" i="3"/>
  <c r="I106" i="3"/>
  <c r="D106" i="4" s="1"/>
  <c r="E106" i="4"/>
  <c r="F106" i="4" s="1"/>
  <c r="E150" i="16"/>
  <c r="F151" i="16" s="1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K153" i="16" l="1"/>
  <c r="L154" i="16" s="1"/>
  <c r="G151" i="16"/>
  <c r="H152" i="16" s="1"/>
  <c r="I153" i="16" s="1"/>
  <c r="J154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Q152" i="16"/>
  <c r="R153" i="16" s="1"/>
  <c r="S154" i="16" s="1"/>
  <c r="T155" i="16" s="1"/>
  <c r="P152" i="16"/>
  <c r="F152" i="16" l="1"/>
  <c r="K154" i="16"/>
  <c r="L155" i="16" s="1"/>
  <c r="G152" i="16"/>
  <c r="H153" i="16" s="1"/>
  <c r="I154" i="16" s="1"/>
  <c r="J155" i="16" s="1"/>
  <c r="S108" i="3"/>
  <c r="T108" i="3" s="1"/>
  <c r="U108" i="3"/>
  <c r="E152" i="16"/>
  <c r="F153" i="16" s="1"/>
  <c r="D152" i="16"/>
  <c r="K108" i="3"/>
  <c r="L108" i="3" s="1"/>
  <c r="P153" i="16"/>
  <c r="Q153" i="16"/>
  <c r="R154" i="16" s="1"/>
  <c r="S155" i="16" s="1"/>
  <c r="T156" i="16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K155" i="16" l="1"/>
  <c r="L156" i="16" s="1"/>
  <c r="G153" i="16"/>
  <c r="H154" i="16" s="1"/>
  <c r="I155" i="16" s="1"/>
  <c r="J156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Q154" i="16"/>
  <c r="R155" i="16" s="1"/>
  <c r="S156" i="16" s="1"/>
  <c r="T157" i="16" s="1"/>
  <c r="P154" i="16"/>
  <c r="D153" i="16"/>
  <c r="E153" i="16"/>
  <c r="F154" i="16" s="1"/>
  <c r="K109" i="3"/>
  <c r="L109" i="3" s="1"/>
  <c r="U109" i="3"/>
  <c r="S109" i="3"/>
  <c r="T109" i="3" s="1"/>
  <c r="J33" i="4"/>
  <c r="K156" i="16" l="1"/>
  <c r="L157" i="16" s="1"/>
  <c r="V34" i="3"/>
  <c r="G154" i="16"/>
  <c r="H155" i="16" s="1"/>
  <c r="I156" i="16" s="1"/>
  <c r="J157" i="16" s="1"/>
  <c r="I110" i="3"/>
  <c r="D110" i="4" s="1"/>
  <c r="E110" i="4"/>
  <c r="F110" i="4" s="1"/>
  <c r="P155" i="16"/>
  <c r="Q155" i="16"/>
  <c r="R156" i="16" s="1"/>
  <c r="S157" i="16" s="1"/>
  <c r="T158" i="16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W34" i="3"/>
  <c r="X34" i="3" s="1"/>
  <c r="Y34" i="3" s="1"/>
  <c r="Z34" i="3" s="1"/>
  <c r="AA34" i="3" s="1"/>
  <c r="AB34" i="3" s="1"/>
  <c r="E154" i="16"/>
  <c r="F155" i="16" s="1"/>
  <c r="D154" i="16"/>
  <c r="K157" i="16" l="1"/>
  <c r="L158" i="16" s="1"/>
  <c r="G155" i="16"/>
  <c r="H156" i="16" s="1"/>
  <c r="I157" i="16" s="1"/>
  <c r="J158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Q156" i="16"/>
  <c r="R157" i="16" s="1"/>
  <c r="S158" i="16" s="1"/>
  <c r="T159" i="16" s="1"/>
  <c r="P156" i="16"/>
  <c r="K158" i="16" l="1"/>
  <c r="L159" i="16" s="1"/>
  <c r="G156" i="16"/>
  <c r="H157" i="16" s="1"/>
  <c r="I158" i="16" s="1"/>
  <c r="J159" i="16" s="1"/>
  <c r="S112" i="3"/>
  <c r="T112" i="3" s="1"/>
  <c r="U112" i="3"/>
  <c r="I112" i="3"/>
  <c r="D112" i="4" s="1"/>
  <c r="E112" i="4"/>
  <c r="F112" i="4" s="1"/>
  <c r="Q157" i="16"/>
  <c r="R158" i="16" s="1"/>
  <c r="S159" i="16" s="1"/>
  <c r="T160" i="16" s="1"/>
  <c r="P157" i="16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K159" i="16" l="1"/>
  <c r="L160" i="16" s="1"/>
  <c r="G157" i="16"/>
  <c r="H158" i="16" s="1"/>
  <c r="I159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P158" i="16"/>
  <c r="Q158" i="16"/>
  <c r="R159" i="16" s="1"/>
  <c r="S160" i="16" s="1"/>
  <c r="T161" i="16" s="1"/>
  <c r="K34" i="4"/>
  <c r="M34" i="4"/>
  <c r="P35" i="3"/>
  <c r="Q35" i="3" s="1"/>
  <c r="J160" i="16" l="1"/>
  <c r="K160" i="16"/>
  <c r="L161" i="16" s="1"/>
  <c r="G158" i="16"/>
  <c r="H159" i="16" s="1"/>
  <c r="I160" i="16" s="1"/>
  <c r="J161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Q159" i="16"/>
  <c r="R160" i="16" s="1"/>
  <c r="S161" i="16" s="1"/>
  <c r="T162" i="16" s="1"/>
  <c r="P159" i="16"/>
  <c r="I114" i="3"/>
  <c r="D114" i="4" s="1"/>
  <c r="E114" i="4"/>
  <c r="F114" i="4" s="1"/>
  <c r="E158" i="16"/>
  <c r="D158" i="16"/>
  <c r="F159" i="16" l="1"/>
  <c r="K161" i="16"/>
  <c r="L162" i="16" s="1"/>
  <c r="G159" i="16"/>
  <c r="H160" i="16" s="1"/>
  <c r="I161" i="16" s="1"/>
  <c r="J162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Q160" i="16"/>
  <c r="R161" i="16" s="1"/>
  <c r="S162" i="16" s="1"/>
  <c r="T163" i="16" s="1"/>
  <c r="P160" i="16"/>
  <c r="F160" i="16" l="1"/>
  <c r="K163" i="16"/>
  <c r="L164" i="16" s="1"/>
  <c r="K162" i="16"/>
  <c r="L163" i="16" s="1"/>
  <c r="G160" i="16"/>
  <c r="H161" i="16" s="1"/>
  <c r="I162" i="16" s="1"/>
  <c r="J163" i="16" s="1"/>
  <c r="K164" i="16" s="1"/>
  <c r="L165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Q161" i="16"/>
  <c r="R162" i="16" s="1"/>
  <c r="S163" i="16" s="1"/>
  <c r="T164" i="16" s="1"/>
  <c r="P161" i="16"/>
  <c r="F161" i="16" l="1"/>
  <c r="G161" i="16"/>
  <c r="H162" i="16" s="1"/>
  <c r="I163" i="16" s="1"/>
  <c r="J164" i="16" s="1"/>
  <c r="K165" i="16" s="1"/>
  <c r="L166" i="16" s="1"/>
  <c r="K117" i="3"/>
  <c r="L117" i="3" s="1"/>
  <c r="F121" i="3"/>
  <c r="D161" i="16"/>
  <c r="E161" i="16"/>
  <c r="F162" i="16" s="1"/>
  <c r="AI36" i="3"/>
  <c r="N36" i="3"/>
  <c r="O36" i="3"/>
  <c r="Q162" i="16"/>
  <c r="R163" i="16" s="1"/>
  <c r="S164" i="16" s="1"/>
  <c r="T165" i="16" s="1"/>
  <c r="P162" i="16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G162" i="16" l="1"/>
  <c r="H163" i="16" s="1"/>
  <c r="I164" i="16" s="1"/>
  <c r="J165" i="16" s="1"/>
  <c r="K166" i="16" s="1"/>
  <c r="L167" i="16" s="1"/>
  <c r="P163" i="16"/>
  <c r="Q163" i="16"/>
  <c r="R164" i="16" s="1"/>
  <c r="S165" i="16" s="1"/>
  <c r="T166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63" i="16" s="1"/>
  <c r="F122" i="3"/>
  <c r="M35" i="4"/>
  <c r="K35" i="4"/>
  <c r="G163" i="16" l="1"/>
  <c r="H164" i="16" s="1"/>
  <c r="I165" i="16" s="1"/>
  <c r="J166" i="16" s="1"/>
  <c r="K167" i="16" s="1"/>
  <c r="L168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Q164" i="16"/>
  <c r="R165" i="16" s="1"/>
  <c r="S166" i="16" s="1"/>
  <c r="T167" i="16" s="1"/>
  <c r="P164" i="16"/>
  <c r="F164" i="16" l="1"/>
  <c r="G164" i="16"/>
  <c r="H165" i="16" s="1"/>
  <c r="I166" i="16" s="1"/>
  <c r="J167" i="16" s="1"/>
  <c r="K168" i="16" s="1"/>
  <c r="L169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P165" i="16"/>
  <c r="Q165" i="16"/>
  <c r="R166" i="16" s="1"/>
  <c r="S167" i="16" s="1"/>
  <c r="T168" i="16" s="1"/>
  <c r="D164" i="16"/>
  <c r="E164" i="16"/>
  <c r="F165" i="16" s="1"/>
  <c r="W36" i="3"/>
  <c r="X36" i="3" s="1"/>
  <c r="Y36" i="3" s="1"/>
  <c r="Z36" i="3" s="1"/>
  <c r="AA36" i="3" s="1"/>
  <c r="AB36" i="3" s="1"/>
  <c r="G165" i="16" l="1"/>
  <c r="H166" i="16" s="1"/>
  <c r="I167" i="16" s="1"/>
  <c r="J168" i="16" s="1"/>
  <c r="K169" i="16" s="1"/>
  <c r="L170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66" i="16" s="1"/>
  <c r="F125" i="3"/>
  <c r="Q166" i="16"/>
  <c r="R167" i="16" s="1"/>
  <c r="S168" i="16" s="1"/>
  <c r="T169" i="16" s="1"/>
  <c r="P166" i="16"/>
  <c r="K121" i="3"/>
  <c r="L121" i="3" s="1"/>
  <c r="G166" i="16" l="1"/>
  <c r="H167" i="16" s="1"/>
  <c r="I168" i="16" s="1"/>
  <c r="J169" i="16" s="1"/>
  <c r="K170" i="16" s="1"/>
  <c r="L171" i="16" s="1"/>
  <c r="E122" i="4"/>
  <c r="F122" i="4" s="1"/>
  <c r="I122" i="3"/>
  <c r="D122" i="4" s="1"/>
  <c r="D166" i="16"/>
  <c r="E166" i="16"/>
  <c r="F167" i="16" s="1"/>
  <c r="Q167" i="16"/>
  <c r="R168" i="16" s="1"/>
  <c r="S169" i="16" s="1"/>
  <c r="T170" i="16" s="1"/>
  <c r="P167" i="16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G167" i="16" l="1"/>
  <c r="H168" i="16" s="1"/>
  <c r="I169" i="16" s="1"/>
  <c r="J170" i="16" s="1"/>
  <c r="K171" i="16" s="1"/>
  <c r="L172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P168" i="16"/>
  <c r="Q168" i="16"/>
  <c r="R169" i="16" s="1"/>
  <c r="S170" i="16" s="1"/>
  <c r="T171" i="16" s="1"/>
  <c r="F168" i="16" l="1"/>
  <c r="V37" i="3"/>
  <c r="W37" i="3" s="1"/>
  <c r="X37" i="3" s="1"/>
  <c r="Y37" i="3" s="1"/>
  <c r="Z37" i="3" s="1"/>
  <c r="AA37" i="3" s="1"/>
  <c r="AB37" i="3" s="1"/>
  <c r="G168" i="16"/>
  <c r="H169" i="16" s="1"/>
  <c r="I170" i="16" s="1"/>
  <c r="J171" i="16" s="1"/>
  <c r="K172" i="16" s="1"/>
  <c r="L173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P169" i="16"/>
  <c r="Q169" i="16"/>
  <c r="R170" i="16" s="1"/>
  <c r="S171" i="16" s="1"/>
  <c r="T172" i="16" s="1"/>
  <c r="F169" i="16" l="1"/>
  <c r="G169" i="16"/>
  <c r="H170" i="16" s="1"/>
  <c r="I171" i="16" s="1"/>
  <c r="J172" i="16" s="1"/>
  <c r="K173" i="16" s="1"/>
  <c r="L174" i="16" s="1"/>
  <c r="M38" i="3"/>
  <c r="AC37" i="3"/>
  <c r="AD37" i="3" s="1"/>
  <c r="C37" i="4"/>
  <c r="U125" i="3"/>
  <c r="S125" i="3"/>
  <c r="T125" i="3" s="1"/>
  <c r="K125" i="3"/>
  <c r="L125" i="3" s="1"/>
  <c r="P170" i="16"/>
  <c r="Q170" i="16"/>
  <c r="R171" i="16" s="1"/>
  <c r="S172" i="16" s="1"/>
  <c r="T173" i="16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F170" i="16" l="1"/>
  <c r="G170" i="16"/>
  <c r="H171" i="16" s="1"/>
  <c r="I172" i="16" s="1"/>
  <c r="J173" i="16" s="1"/>
  <c r="K174" i="16" s="1"/>
  <c r="L175" i="16" s="1"/>
  <c r="K126" i="3"/>
  <c r="L126" i="3" s="1"/>
  <c r="P171" i="16"/>
  <c r="Q171" i="16"/>
  <c r="R172" i="16" s="1"/>
  <c r="S173" i="16" s="1"/>
  <c r="T174" i="16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F171" i="16" s="1"/>
  <c r="G37" i="4"/>
  <c r="I37" i="4" s="1"/>
  <c r="J37" i="4" s="1"/>
  <c r="H37" i="4"/>
  <c r="O38" i="3"/>
  <c r="AI38" i="3"/>
  <c r="N38" i="3"/>
  <c r="G171" i="16" l="1"/>
  <c r="H172" i="16" s="1"/>
  <c r="I173" i="16" s="1"/>
  <c r="J174" i="16" s="1"/>
  <c r="K175" i="16" s="1"/>
  <c r="L176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P172" i="16"/>
  <c r="Q172" i="16"/>
  <c r="R173" i="16" s="1"/>
  <c r="S174" i="16" s="1"/>
  <c r="T175" i="16" s="1"/>
  <c r="E171" i="16"/>
  <c r="F172" i="16" s="1"/>
  <c r="D171" i="16"/>
  <c r="G172" i="16" l="1"/>
  <c r="H173" i="16" s="1"/>
  <c r="I174" i="16" s="1"/>
  <c r="J175" i="16" s="1"/>
  <c r="K176" i="16" s="1"/>
  <c r="L177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Q173" i="16"/>
  <c r="R174" i="16" s="1"/>
  <c r="S175" i="16" s="1"/>
  <c r="T176" i="16" s="1"/>
  <c r="P173" i="16"/>
  <c r="I128" i="3"/>
  <c r="D128" i="4" s="1"/>
  <c r="E128" i="4"/>
  <c r="F128" i="4" s="1"/>
  <c r="F173" i="16" l="1"/>
  <c r="G173" i="16"/>
  <c r="H174" i="16" s="1"/>
  <c r="I175" i="16" s="1"/>
  <c r="J176" i="16" s="1"/>
  <c r="K177" i="16" s="1"/>
  <c r="L178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F174" i="16" s="1"/>
  <c r="D173" i="16"/>
  <c r="K129" i="3"/>
  <c r="L129" i="3" s="1"/>
  <c r="P174" i="16"/>
  <c r="Q174" i="16"/>
  <c r="R175" i="16" s="1"/>
  <c r="S176" i="16" s="1"/>
  <c r="T177" i="16" s="1"/>
  <c r="G174" i="16" l="1"/>
  <c r="H175" i="16" s="1"/>
  <c r="I176" i="16" s="1"/>
  <c r="J177" i="16" s="1"/>
  <c r="K178" i="16" s="1"/>
  <c r="L179" i="16" s="1"/>
  <c r="F134" i="3"/>
  <c r="S130" i="3"/>
  <c r="T130" i="3" s="1"/>
  <c r="U130" i="3"/>
  <c r="Q175" i="16"/>
  <c r="R176" i="16" s="1"/>
  <c r="S177" i="16" s="1"/>
  <c r="T178" i="16" s="1"/>
  <c r="P175" i="16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F175" i="16" s="1"/>
  <c r="N39" i="3"/>
  <c r="AI39" i="3"/>
  <c r="O39" i="3"/>
  <c r="G38" i="4"/>
  <c r="I38" i="4" s="1"/>
  <c r="J38" i="4" s="1"/>
  <c r="H38" i="4"/>
  <c r="G175" i="16" l="1"/>
  <c r="H176" i="16" s="1"/>
  <c r="I177" i="16" s="1"/>
  <c r="J178" i="16" s="1"/>
  <c r="K179" i="16" s="1"/>
  <c r="L180" i="16" s="1"/>
  <c r="P39" i="3"/>
  <c r="Q39" i="3" s="1"/>
  <c r="V39" i="3" s="1"/>
  <c r="M38" i="4"/>
  <c r="K38" i="4"/>
  <c r="E175" i="16"/>
  <c r="D175" i="16"/>
  <c r="P176" i="16"/>
  <c r="Q176" i="16"/>
  <c r="R177" i="16" s="1"/>
  <c r="S178" i="16" s="1"/>
  <c r="T179" i="16" s="1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F176" i="16" l="1"/>
  <c r="L39" i="4"/>
  <c r="G176" i="16"/>
  <c r="H177" i="16" s="1"/>
  <c r="I178" i="16" s="1"/>
  <c r="J179" i="16" s="1"/>
  <c r="K180" i="16" s="1"/>
  <c r="L181" i="16" s="1"/>
  <c r="K132" i="3"/>
  <c r="L132" i="3" s="1"/>
  <c r="F136" i="3"/>
  <c r="P177" i="16"/>
  <c r="Q177" i="16"/>
  <c r="R178" i="16" s="1"/>
  <c r="S179" i="16" s="1"/>
  <c r="T180" i="16" s="1"/>
  <c r="W39" i="3"/>
  <c r="X39" i="3" s="1"/>
  <c r="Y39" i="3" s="1"/>
  <c r="Z39" i="3" s="1"/>
  <c r="AA39" i="3" s="1"/>
  <c r="AB39" i="3" s="1"/>
  <c r="E176" i="16"/>
  <c r="F177" i="16" s="1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G177" i="16" l="1"/>
  <c r="H178" i="16" s="1"/>
  <c r="I179" i="16" s="1"/>
  <c r="J180" i="16" s="1"/>
  <c r="K181" i="16" s="1"/>
  <c r="L182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P178" i="16"/>
  <c r="Q178" i="16"/>
  <c r="R179" i="16" s="1"/>
  <c r="S180" i="16" s="1"/>
  <c r="T181" i="16" s="1"/>
  <c r="F178" i="16" l="1"/>
  <c r="G178" i="16"/>
  <c r="H179" i="16" s="1"/>
  <c r="I180" i="16" s="1"/>
  <c r="J181" i="16" s="1"/>
  <c r="K182" i="16" s="1"/>
  <c r="L183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Q179" i="16"/>
  <c r="R180" i="16" s="1"/>
  <c r="S181" i="16" s="1"/>
  <c r="T182" i="16" s="1"/>
  <c r="P179" i="16"/>
  <c r="F138" i="3"/>
  <c r="G39" i="4"/>
  <c r="I39" i="4" s="1"/>
  <c r="J39" i="4" s="1"/>
  <c r="H39" i="4"/>
  <c r="N40" i="3"/>
  <c r="O40" i="3"/>
  <c r="AI40" i="3"/>
  <c r="F179" i="16" l="1"/>
  <c r="G179" i="16"/>
  <c r="H180" i="16" s="1"/>
  <c r="I181" i="16" s="1"/>
  <c r="J182" i="16" s="1"/>
  <c r="K183" i="16" s="1"/>
  <c r="L184" i="16" s="1"/>
  <c r="D179" i="16"/>
  <c r="E179" i="16"/>
  <c r="I135" i="3"/>
  <c r="D135" i="4" s="1"/>
  <c r="E135" i="4"/>
  <c r="F135" i="4" s="1"/>
  <c r="Q180" i="16"/>
  <c r="R181" i="16" s="1"/>
  <c r="S182" i="16" s="1"/>
  <c r="T183" i="16" s="1"/>
  <c r="P180" i="16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F180" i="16" l="1"/>
  <c r="G180" i="16"/>
  <c r="H181" i="16" s="1"/>
  <c r="I182" i="16" s="1"/>
  <c r="J183" i="16" s="1"/>
  <c r="K184" i="16" s="1"/>
  <c r="L185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P181" i="16"/>
  <c r="Q181" i="16"/>
  <c r="R182" i="16" s="1"/>
  <c r="S183" i="16" s="1"/>
  <c r="T184" i="16" s="1"/>
  <c r="D180" i="16"/>
  <c r="E180" i="16"/>
  <c r="S136" i="3"/>
  <c r="T136" i="3" s="1"/>
  <c r="U136" i="3"/>
  <c r="F140" i="3"/>
  <c r="F181" i="16" l="1"/>
  <c r="G181" i="16"/>
  <c r="H182" i="16" s="1"/>
  <c r="I183" i="16" s="1"/>
  <c r="J184" i="16" s="1"/>
  <c r="K185" i="16" s="1"/>
  <c r="L186" i="16" s="1"/>
  <c r="Q182" i="16"/>
  <c r="R183" i="16" s="1"/>
  <c r="S184" i="16" s="1"/>
  <c r="T185" i="16" s="1"/>
  <c r="P182" i="16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G182" i="16" l="1"/>
  <c r="H183" i="16" s="1"/>
  <c r="I184" i="16" s="1"/>
  <c r="J185" i="16" s="1"/>
  <c r="K186" i="16" s="1"/>
  <c r="L187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P183" i="16"/>
  <c r="Q183" i="16"/>
  <c r="R184" i="16" s="1"/>
  <c r="S185" i="16" s="1"/>
  <c r="T186" i="16" s="1"/>
  <c r="E182" i="16"/>
  <c r="D182" i="16"/>
  <c r="F142" i="3"/>
  <c r="S138" i="3"/>
  <c r="T138" i="3" s="1"/>
  <c r="U138" i="3"/>
  <c r="F183" i="16" l="1"/>
  <c r="G183" i="16"/>
  <c r="H184" i="16" s="1"/>
  <c r="I185" i="16" s="1"/>
  <c r="J186" i="16" s="1"/>
  <c r="K187" i="16" s="1"/>
  <c r="L188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Q184" i="16"/>
  <c r="R185" i="16" s="1"/>
  <c r="S186" i="16" s="1"/>
  <c r="T187" i="16" s="1"/>
  <c r="P184" i="16"/>
  <c r="I139" i="3"/>
  <c r="D139" i="4" s="1"/>
  <c r="E139" i="4"/>
  <c r="F139" i="4" s="1"/>
  <c r="G40" i="4"/>
  <c r="I40" i="4" s="1"/>
  <c r="J40" i="4" s="1"/>
  <c r="H40" i="4"/>
  <c r="F184" i="16" l="1"/>
  <c r="G184" i="16"/>
  <c r="H185" i="16" s="1"/>
  <c r="I186" i="16" s="1"/>
  <c r="J187" i="16" s="1"/>
  <c r="K188" i="16" s="1"/>
  <c r="L189" i="16" s="1"/>
  <c r="E140" i="4"/>
  <c r="F140" i="4" s="1"/>
  <c r="I140" i="3"/>
  <c r="D140" i="4" s="1"/>
  <c r="P185" i="16"/>
  <c r="Q185" i="16"/>
  <c r="R186" i="16" s="1"/>
  <c r="S187" i="16" s="1"/>
  <c r="T188" i="16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F185" i="16" l="1"/>
  <c r="G185" i="16"/>
  <c r="H186" i="16" s="1"/>
  <c r="I187" i="16" s="1"/>
  <c r="J188" i="16" s="1"/>
  <c r="K189" i="16" s="1"/>
  <c r="L190" i="16" s="1"/>
  <c r="P186" i="16"/>
  <c r="Q186" i="16"/>
  <c r="R187" i="16" s="1"/>
  <c r="S188" i="16" s="1"/>
  <c r="T189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F186" i="16" l="1"/>
  <c r="G186" i="16"/>
  <c r="H187" i="16" s="1"/>
  <c r="I188" i="16" s="1"/>
  <c r="J189" i="16" s="1"/>
  <c r="K190" i="16" s="1"/>
  <c r="L191" i="16" s="1"/>
  <c r="K142" i="3"/>
  <c r="L142" i="3" s="1"/>
  <c r="P187" i="16"/>
  <c r="Q187" i="16"/>
  <c r="R188" i="16" s="1"/>
  <c r="S189" i="16" s="1"/>
  <c r="T190" i="16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G187" i="16" l="1"/>
  <c r="H188" i="16" s="1"/>
  <c r="I189" i="16" s="1"/>
  <c r="J190" i="16" s="1"/>
  <c r="K191" i="16" s="1"/>
  <c r="L192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P188" i="16"/>
  <c r="Q188" i="16"/>
  <c r="R189" i="16" s="1"/>
  <c r="S190" i="16" s="1"/>
  <c r="T191" i="16" s="1"/>
  <c r="F188" i="16" l="1"/>
  <c r="G188" i="16"/>
  <c r="H189" i="16" s="1"/>
  <c r="I190" i="16" s="1"/>
  <c r="J191" i="16" s="1"/>
  <c r="K192" i="16" s="1"/>
  <c r="L193" i="16" s="1"/>
  <c r="E144" i="4"/>
  <c r="F144" i="4" s="1"/>
  <c r="I144" i="3"/>
  <c r="D144" i="4" s="1"/>
  <c r="S144" i="3"/>
  <c r="T144" i="3" s="1"/>
  <c r="U144" i="3"/>
  <c r="Q189" i="16"/>
  <c r="R190" i="16" s="1"/>
  <c r="S191" i="16" s="1"/>
  <c r="T192" i="16" s="1"/>
  <c r="P189" i="16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F189" i="16" l="1"/>
  <c r="G189" i="16"/>
  <c r="H190" i="16" s="1"/>
  <c r="I191" i="16" s="1"/>
  <c r="J192" i="16" s="1"/>
  <c r="K193" i="16" s="1"/>
  <c r="L194" i="16" s="1"/>
  <c r="P42" i="3"/>
  <c r="Q42" i="3" s="1"/>
  <c r="L42" i="4" s="1"/>
  <c r="Q190" i="16"/>
  <c r="R191" i="16" s="1"/>
  <c r="S192" i="16" s="1"/>
  <c r="T193" i="16" s="1"/>
  <c r="P190" i="16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G190" i="16" l="1"/>
  <c r="H191" i="16" s="1"/>
  <c r="I192" i="16" s="1"/>
  <c r="J193" i="16" s="1"/>
  <c r="K194" i="16" s="1"/>
  <c r="L195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P191" i="16"/>
  <c r="Q191" i="16"/>
  <c r="R192" i="16" s="1"/>
  <c r="S193" i="16" s="1"/>
  <c r="T194" i="16" s="1"/>
  <c r="S146" i="3"/>
  <c r="T146" i="3" s="1"/>
  <c r="U146" i="3"/>
  <c r="F191" i="16" l="1"/>
  <c r="G191" i="16"/>
  <c r="H192" i="16" s="1"/>
  <c r="I193" i="16" s="1"/>
  <c r="J194" i="16" s="1"/>
  <c r="K195" i="16" s="1"/>
  <c r="L196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P192" i="16"/>
  <c r="Q192" i="16"/>
  <c r="R193" i="16" s="1"/>
  <c r="S194" i="16" s="1"/>
  <c r="T195" i="16" s="1"/>
  <c r="U147" i="3"/>
  <c r="S147" i="3"/>
  <c r="T147" i="3" s="1"/>
  <c r="E191" i="16"/>
  <c r="F192" i="16" s="1"/>
  <c r="D191" i="16"/>
  <c r="K147" i="3"/>
  <c r="L147" i="3" s="1"/>
  <c r="G192" i="16" l="1"/>
  <c r="H193" i="16" s="1"/>
  <c r="I194" i="16" s="1"/>
  <c r="J195" i="16" s="1"/>
  <c r="K196" i="16" s="1"/>
  <c r="L197" i="16" s="1"/>
  <c r="U148" i="3"/>
  <c r="S148" i="3"/>
  <c r="T148" i="3" s="1"/>
  <c r="D192" i="16"/>
  <c r="E192" i="16"/>
  <c r="E148" i="4"/>
  <c r="F148" i="4" s="1"/>
  <c r="I148" i="3"/>
  <c r="D148" i="4" s="1"/>
  <c r="P193" i="16"/>
  <c r="Q193" i="16"/>
  <c r="R194" i="16" s="1"/>
  <c r="S195" i="16" s="1"/>
  <c r="T196" i="16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F193" i="16" l="1"/>
  <c r="G193" i="16"/>
  <c r="H194" i="16" s="1"/>
  <c r="I195" i="16" s="1"/>
  <c r="J196" i="16" s="1"/>
  <c r="K197" i="16" s="1"/>
  <c r="L198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P194" i="16"/>
  <c r="Q194" i="16"/>
  <c r="R195" i="16" s="1"/>
  <c r="S196" i="16" s="1"/>
  <c r="T197" i="16" s="1"/>
  <c r="D193" i="16"/>
  <c r="E193" i="16"/>
  <c r="F194" i="16" s="1"/>
  <c r="F153" i="3"/>
  <c r="U149" i="3"/>
  <c r="S149" i="3"/>
  <c r="T149" i="3" s="1"/>
  <c r="G194" i="16" l="1"/>
  <c r="H195" i="16" s="1"/>
  <c r="I196" i="16" s="1"/>
  <c r="J197" i="16" s="1"/>
  <c r="K198" i="16" s="1"/>
  <c r="L199" i="16" s="1"/>
  <c r="V43" i="3"/>
  <c r="W43" i="3" s="1"/>
  <c r="X43" i="3" s="1"/>
  <c r="Y43" i="3" s="1"/>
  <c r="Z43" i="3" s="1"/>
  <c r="AA43" i="3" s="1"/>
  <c r="AB43" i="3" s="1"/>
  <c r="Q195" i="16"/>
  <c r="R196" i="16" s="1"/>
  <c r="S197" i="16" s="1"/>
  <c r="T198" i="16" s="1"/>
  <c r="P195" i="16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G195" i="16" l="1"/>
  <c r="H196" i="16" s="1"/>
  <c r="I197" i="16" s="1"/>
  <c r="J198" i="16" s="1"/>
  <c r="K199" i="16" s="1"/>
  <c r="L200" i="16" s="1"/>
  <c r="M44" i="3"/>
  <c r="AC43" i="3"/>
  <c r="AD43" i="3" s="1"/>
  <c r="C43" i="4"/>
  <c r="F155" i="3"/>
  <c r="P196" i="16"/>
  <c r="Q196" i="16"/>
  <c r="R197" i="16" s="1"/>
  <c r="S198" i="16" s="1"/>
  <c r="T199" i="16" s="1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F196" i="16" l="1"/>
  <c r="G196" i="16"/>
  <c r="H197" i="16" s="1"/>
  <c r="I198" i="16" s="1"/>
  <c r="J199" i="16" s="1"/>
  <c r="K200" i="16" s="1"/>
  <c r="L201" i="16" s="1"/>
  <c r="U152" i="3"/>
  <c r="S152" i="3"/>
  <c r="T152" i="3" s="1"/>
  <c r="Q197" i="16"/>
  <c r="R198" i="16" s="1"/>
  <c r="S199" i="16" s="1"/>
  <c r="T200" i="16" s="1"/>
  <c r="P197" i="16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F197" i="16" s="1"/>
  <c r="D196" i="16"/>
  <c r="K152" i="3"/>
  <c r="L152" i="3" s="1"/>
  <c r="AI44" i="3"/>
  <c r="N44" i="3"/>
  <c r="O44" i="3"/>
  <c r="G197" i="16" l="1"/>
  <c r="H198" i="16" s="1"/>
  <c r="I199" i="16" s="1"/>
  <c r="J200" i="16" s="1"/>
  <c r="K201" i="16" s="1"/>
  <c r="L202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Q198" i="16"/>
  <c r="R199" i="16" s="1"/>
  <c r="S200" i="16" s="1"/>
  <c r="T201" i="16" s="1"/>
  <c r="P198" i="16"/>
  <c r="E197" i="16"/>
  <c r="F198" i="16" s="1"/>
  <c r="D197" i="16"/>
  <c r="G198" i="16" l="1"/>
  <c r="H199" i="16" s="1"/>
  <c r="I200" i="16" s="1"/>
  <c r="J201" i="16" s="1"/>
  <c r="K202" i="16" s="1"/>
  <c r="L203" i="16" s="1"/>
  <c r="V44" i="3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W44" i="3"/>
  <c r="X44" i="3" s="1"/>
  <c r="Y44" i="3" s="1"/>
  <c r="Z44" i="3" s="1"/>
  <c r="AA44" i="3" s="1"/>
  <c r="AB44" i="3" s="1"/>
  <c r="K154" i="3"/>
  <c r="L154" i="3" s="1"/>
  <c r="P199" i="16"/>
  <c r="Q199" i="16"/>
  <c r="R200" i="16" s="1"/>
  <c r="S201" i="16" s="1"/>
  <c r="T202" i="16" s="1"/>
  <c r="F199" i="16" l="1"/>
  <c r="G199" i="16"/>
  <c r="H200" i="16" s="1"/>
  <c r="I201" i="16" s="1"/>
  <c r="J202" i="16" s="1"/>
  <c r="K203" i="16" s="1"/>
  <c r="L204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P200" i="16"/>
  <c r="Q200" i="16"/>
  <c r="R201" i="16" s="1"/>
  <c r="S202" i="16" s="1"/>
  <c r="T203" i="16" s="1"/>
  <c r="K155" i="3"/>
  <c r="L155" i="3" s="1"/>
  <c r="F159" i="3"/>
  <c r="E199" i="16"/>
  <c r="D199" i="16"/>
  <c r="F200" i="16" l="1"/>
  <c r="G200" i="16"/>
  <c r="H201" i="16" s="1"/>
  <c r="I202" i="16" s="1"/>
  <c r="J203" i="16" s="1"/>
  <c r="K204" i="16" s="1"/>
  <c r="L205" i="16" s="1"/>
  <c r="K156" i="3"/>
  <c r="L156" i="3" s="1"/>
  <c r="I156" i="3"/>
  <c r="D156" i="4" s="1"/>
  <c r="E156" i="4"/>
  <c r="F156" i="4" s="1"/>
  <c r="Q201" i="16"/>
  <c r="R202" i="16" s="1"/>
  <c r="S203" i="16" s="1"/>
  <c r="T204" i="16" s="1"/>
  <c r="P201" i="16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F201" i="16" l="1"/>
  <c r="G201" i="16"/>
  <c r="H202" i="16" s="1"/>
  <c r="I203" i="16" s="1"/>
  <c r="J204" i="16" s="1"/>
  <c r="K205" i="16" s="1"/>
  <c r="L206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P202" i="16"/>
  <c r="Q202" i="16"/>
  <c r="R203" i="16" s="1"/>
  <c r="S204" i="16" s="1"/>
  <c r="T205" i="16" s="1"/>
  <c r="F161" i="3"/>
  <c r="F202" i="16" l="1"/>
  <c r="G202" i="16"/>
  <c r="H203" i="16" s="1"/>
  <c r="I204" i="16" s="1"/>
  <c r="P203" i="16"/>
  <c r="Q203" i="16"/>
  <c r="R204" i="16" s="1"/>
  <c r="S205" i="16" s="1"/>
  <c r="T206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P204" i="16" l="1"/>
  <c r="Q204" i="16"/>
  <c r="R205" i="16" s="1"/>
  <c r="S206" i="16" s="1"/>
  <c r="T207" i="16" s="1"/>
  <c r="G203" i="16"/>
  <c r="H204" i="16" s="1"/>
  <c r="I205" i="16" s="1"/>
  <c r="J206" i="16" s="1"/>
  <c r="K207" i="16" s="1"/>
  <c r="J205" i="16"/>
  <c r="K206" i="16" s="1"/>
  <c r="L207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L208" i="16" l="1"/>
  <c r="E204" i="16"/>
  <c r="F204" i="16"/>
  <c r="Q205" i="16"/>
  <c r="R206" i="16" s="1"/>
  <c r="S207" i="16" s="1"/>
  <c r="T208" i="16" s="1"/>
  <c r="P205" i="16"/>
  <c r="G204" i="16"/>
  <c r="H205" i="16" s="1"/>
  <c r="I206" i="16" s="1"/>
  <c r="J207" i="16" s="1"/>
  <c r="K208" i="16" s="1"/>
  <c r="L209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G205" i="16" l="1"/>
  <c r="H206" i="16" s="1"/>
  <c r="I207" i="16" s="1"/>
  <c r="J208" i="16" s="1"/>
  <c r="K209" i="16" s="1"/>
  <c r="L210" i="16" s="1"/>
  <c r="P206" i="16"/>
  <c r="Q206" i="16"/>
  <c r="R207" i="16" s="1"/>
  <c r="S208" i="16" s="1"/>
  <c r="T209" i="16" s="1"/>
  <c r="F205" i="16"/>
  <c r="G206" i="16" s="1"/>
  <c r="H207" i="16" s="1"/>
  <c r="I208" i="16" s="1"/>
  <c r="J209" i="16" s="1"/>
  <c r="K210" i="16" s="1"/>
  <c r="D205" i="16"/>
  <c r="E205" i="16"/>
  <c r="F206" i="16" s="1"/>
  <c r="G207" i="16" s="1"/>
  <c r="H208" i="16" s="1"/>
  <c r="I209" i="16" s="1"/>
  <c r="J210" i="16" s="1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K211" i="16" l="1"/>
  <c r="D206" i="16"/>
  <c r="E206" i="16"/>
  <c r="F207" i="16" s="1"/>
  <c r="G208" i="16" s="1"/>
  <c r="H209" i="16" s="1"/>
  <c r="I210" i="16" s="1"/>
  <c r="J211" i="16" s="1"/>
  <c r="K212" i="16" s="1"/>
  <c r="L211" i="16"/>
  <c r="L212" i="16" s="1"/>
  <c r="Q207" i="16"/>
  <c r="R208" i="16" s="1"/>
  <c r="S209" i="16" s="1"/>
  <c r="T210" i="16" s="1"/>
  <c r="P207" i="16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L213" i="16" l="1"/>
  <c r="D207" i="16"/>
  <c r="E207" i="16"/>
  <c r="F208" i="16" s="1"/>
  <c r="G209" i="16" s="1"/>
  <c r="H210" i="16" s="1"/>
  <c r="I211" i="16" s="1"/>
  <c r="J212" i="16" s="1"/>
  <c r="K213" i="16" s="1"/>
  <c r="L214" i="16" s="1"/>
  <c r="Q208" i="16"/>
  <c r="R209" i="16" s="1"/>
  <c r="S210" i="16" s="1"/>
  <c r="T211" i="16" s="1"/>
  <c r="P208" i="16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P209" i="16" l="1"/>
  <c r="Q209" i="16"/>
  <c r="R210" i="16" s="1"/>
  <c r="S211" i="16" s="1"/>
  <c r="T212" i="16" s="1"/>
  <c r="D208" i="16"/>
  <c r="E208" i="16"/>
  <c r="F209" i="16" s="1"/>
  <c r="G210" i="16" s="1"/>
  <c r="H211" i="16" s="1"/>
  <c r="I212" i="16" s="1"/>
  <c r="J213" i="16" s="1"/>
  <c r="K214" i="16" s="1"/>
  <c r="L215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D209" i="16" l="1"/>
  <c r="E209" i="16"/>
  <c r="F210" i="16" s="1"/>
  <c r="G211" i="16" s="1"/>
  <c r="H212" i="16" s="1"/>
  <c r="I213" i="16" s="1"/>
  <c r="J214" i="16" s="1"/>
  <c r="K215" i="16" s="1"/>
  <c r="L216" i="16" s="1"/>
  <c r="P210" i="16"/>
  <c r="Q210" i="16"/>
  <c r="R211" i="16" s="1"/>
  <c r="S212" i="16" s="1"/>
  <c r="T213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V47" i="3" l="1"/>
  <c r="W47" i="3" s="1"/>
  <c r="X47" i="3" s="1"/>
  <c r="Y47" i="3" s="1"/>
  <c r="Z47" i="3" s="1"/>
  <c r="AA47" i="3" s="1"/>
  <c r="AB47" i="3" s="1"/>
  <c r="P211" i="16"/>
  <c r="Q211" i="16"/>
  <c r="R212" i="16" s="1"/>
  <c r="S213" i="16" s="1"/>
  <c r="T214" i="16" s="1"/>
  <c r="D210" i="16"/>
  <c r="E210" i="16"/>
  <c r="F211" i="16" s="1"/>
  <c r="G212" i="16" s="1"/>
  <c r="H213" i="16" s="1"/>
  <c r="I214" i="16" s="1"/>
  <c r="J215" i="16" s="1"/>
  <c r="K216" i="16" s="1"/>
  <c r="L217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D211" i="16" l="1"/>
  <c r="E211" i="16"/>
  <c r="F212" i="16" s="1"/>
  <c r="G213" i="16" s="1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P213" i="16" l="1"/>
  <c r="Q213" i="16"/>
  <c r="R214" i="16" s="1"/>
  <c r="S215" i="16" s="1"/>
  <c r="T216" i="16" s="1"/>
  <c r="D212" i="16"/>
  <c r="E212" i="16"/>
  <c r="F213" i="16" s="1"/>
  <c r="G214" i="16" s="1"/>
  <c r="H215" i="16" s="1"/>
  <c r="I216" i="16" s="1"/>
  <c r="J217" i="16" s="1"/>
  <c r="K218" i="16" s="1"/>
  <c r="L219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D213" i="16" l="1"/>
  <c r="E213" i="16"/>
  <c r="F214" i="16" s="1"/>
  <c r="G215" i="16" s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P215" i="16" l="1"/>
  <c r="Q215" i="16"/>
  <c r="R216" i="16" s="1"/>
  <c r="S217" i="16" s="1"/>
  <c r="T218" i="16" s="1"/>
  <c r="E214" i="16"/>
  <c r="F215" i="16" s="1"/>
  <c r="G216" i="16" s="1"/>
  <c r="H217" i="16" s="1"/>
  <c r="I218" i="16" s="1"/>
  <c r="J219" i="16" s="1"/>
  <c r="K220" i="16" s="1"/>
  <c r="L221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D215" i="16" l="1"/>
  <c r="E215" i="16"/>
  <c r="F216" i="16" s="1"/>
  <c r="G217" i="16" s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P217" i="16" l="1"/>
  <c r="Q217" i="16"/>
  <c r="R218" i="16" s="1"/>
  <c r="S219" i="16" s="1"/>
  <c r="T220" i="16" s="1"/>
  <c r="D216" i="16"/>
  <c r="E216" i="16"/>
  <c r="F217" i="16" s="1"/>
  <c r="G218" i="16" s="1"/>
  <c r="H219" i="16" s="1"/>
  <c r="I220" i="16" s="1"/>
  <c r="J221" i="16" s="1"/>
  <c r="K222" i="16" s="1"/>
  <c r="L223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D217" i="16" l="1"/>
  <c r="E217" i="16"/>
  <c r="F218" i="16" s="1"/>
  <c r="G219" i="16" s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P219" i="16" l="1"/>
  <c r="Q219" i="16"/>
  <c r="R220" i="16" s="1"/>
  <c r="S221" i="16" s="1"/>
  <c r="T222" i="16" s="1"/>
  <c r="D218" i="16"/>
  <c r="E218" i="16"/>
  <c r="F219" i="16" s="1"/>
  <c r="G220" i="16" s="1"/>
  <c r="H221" i="16" s="1"/>
  <c r="I222" i="16" s="1"/>
  <c r="J223" i="16" s="1"/>
  <c r="K224" i="16" s="1"/>
  <c r="L225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D219" i="16" l="1"/>
  <c r="E219" i="16"/>
  <c r="F220" i="16" s="1"/>
  <c r="G221" i="16" s="1"/>
  <c r="H222" i="16" s="1"/>
  <c r="I223" i="16" s="1"/>
  <c r="J224" i="16" s="1"/>
  <c r="K225" i="16" s="1"/>
  <c r="L226" i="16" s="1"/>
  <c r="P220" i="16"/>
  <c r="Q220" i="16"/>
  <c r="R221" i="16" s="1"/>
  <c r="S222" i="16" s="1"/>
  <c r="T223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P221" i="16" l="1"/>
  <c r="Q221" i="16"/>
  <c r="R222" i="16" s="1"/>
  <c r="S223" i="16" s="1"/>
  <c r="T224" i="16" s="1"/>
  <c r="D220" i="16"/>
  <c r="E220" i="16"/>
  <c r="F221" i="16" s="1"/>
  <c r="G222" i="16" s="1"/>
  <c r="H223" i="16" s="1"/>
  <c r="I224" i="16" s="1"/>
  <c r="J225" i="16" s="1"/>
  <c r="K226" i="16" s="1"/>
  <c r="L227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E221" i="16" l="1"/>
  <c r="F222" i="16" s="1"/>
  <c r="G223" i="16" s="1"/>
  <c r="H224" i="16" s="1"/>
  <c r="I225" i="16" s="1"/>
  <c r="J226" i="16" s="1"/>
  <c r="K227" i="16" s="1"/>
  <c r="L228" i="16" s="1"/>
  <c r="D221" i="16"/>
  <c r="P222" i="16"/>
  <c r="Q222" i="16"/>
  <c r="R223" i="16" s="1"/>
  <c r="S224" i="16" s="1"/>
  <c r="T225" i="16" s="1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Q223" i="16" l="1"/>
  <c r="R224" i="16" s="1"/>
  <c r="S225" i="16" s="1"/>
  <c r="T226" i="16" s="1"/>
  <c r="P223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V50" i="3" l="1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Q224" i="16"/>
  <c r="R225" i="16" s="1"/>
  <c r="S226" i="16" s="1"/>
  <c r="T227" i="16" s="1"/>
  <c r="P224" i="16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P225" i="16" l="1"/>
  <c r="Q225" i="16"/>
  <c r="R226" i="16" s="1"/>
  <c r="S227" i="16" s="1"/>
  <c r="T228" i="16" s="1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D225" i="16" l="1"/>
  <c r="E225" i="16"/>
  <c r="F226" i="16" s="1"/>
  <c r="G227" i="16" s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7" i="16" l="1"/>
  <c r="R228" i="16" s="1"/>
  <c r="S229" i="16" s="1"/>
  <c r="T230" i="16" s="1"/>
  <c r="P227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8" i="16" l="1"/>
  <c r="Q228" i="16"/>
  <c r="R229" i="16" s="1"/>
  <c r="S230" i="16" s="1"/>
  <c r="T231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E228" i="16" l="1"/>
  <c r="F229" i="16" s="1"/>
  <c r="G230" i="16" s="1"/>
  <c r="H231" i="16" s="1"/>
  <c r="I232" i="16" s="1"/>
  <c r="J233" i="16" s="1"/>
  <c r="K234" i="16" s="1"/>
  <c r="L235" i="16" s="1"/>
  <c r="D228" i="16"/>
  <c r="P229" i="16"/>
  <c r="Q229" i="16"/>
  <c r="R230" i="16" s="1"/>
  <c r="S231" i="16" s="1"/>
  <c r="T232" i="16" s="1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30" i="16" l="1"/>
  <c r="Q230" i="16"/>
  <c r="R231" i="16" s="1"/>
  <c r="S232" i="16" s="1"/>
  <c r="T233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E230" i="16" l="1"/>
  <c r="F231" i="16" s="1"/>
  <c r="G232" i="16" s="1"/>
  <c r="H233" i="16" s="1"/>
  <c r="I234" i="16" s="1"/>
  <c r="J235" i="16" s="1"/>
  <c r="K236" i="16" s="1"/>
  <c r="L237" i="16" s="1"/>
  <c r="D230" i="16"/>
  <c r="P231" i="16"/>
  <c r="Q231" i="16"/>
  <c r="R232" i="16" s="1"/>
  <c r="S233" i="16" s="1"/>
  <c r="T234" i="16" s="1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2" i="16" l="1"/>
  <c r="R233" i="16" s="1"/>
  <c r="S234" i="16" s="1"/>
  <c r="T235" i="16" s="1"/>
  <c r="P232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V52" i="3" l="1"/>
  <c r="E232" i="16"/>
  <c r="F233" i="16" s="1"/>
  <c r="G234" i="16" s="1"/>
  <c r="H235" i="16" s="1"/>
  <c r="I236" i="16" s="1"/>
  <c r="J237" i="16" s="1"/>
  <c r="K238" i="16" s="1"/>
  <c r="L239" i="16" s="1"/>
  <c r="D232" i="16"/>
  <c r="P233" i="16"/>
  <c r="Q233" i="16"/>
  <c r="R234" i="16" s="1"/>
  <c r="S235" i="16" s="1"/>
  <c r="T236" i="16" s="1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Q234" i="16" l="1"/>
  <c r="R235" i="16" s="1"/>
  <c r="S236" i="16" s="1"/>
  <c r="T237" i="16" s="1"/>
  <c r="P234" i="16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E234" i="16" l="1"/>
  <c r="F235" i="16" s="1"/>
  <c r="G236" i="16" s="1"/>
  <c r="H237" i="16" s="1"/>
  <c r="I238" i="16" s="1"/>
  <c r="J239" i="16" s="1"/>
  <c r="K240" i="16" s="1"/>
  <c r="L241" i="16" s="1"/>
  <c r="D234" i="16"/>
  <c r="P235" i="16"/>
  <c r="Q235" i="16"/>
  <c r="R236" i="16" s="1"/>
  <c r="S237" i="16" s="1"/>
  <c r="T238" i="16" s="1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6" i="16" l="1"/>
  <c r="Q236" i="16"/>
  <c r="R237" i="16" s="1"/>
  <c r="S238" i="16" s="1"/>
  <c r="T239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E236" i="16" l="1"/>
  <c r="F237" i="16" s="1"/>
  <c r="G238" i="16" s="1"/>
  <c r="H239" i="16" s="1"/>
  <c r="I240" i="16" s="1"/>
  <c r="J241" i="16" s="1"/>
  <c r="K242" i="16" s="1"/>
  <c r="L243" i="16" s="1"/>
  <c r="D236" i="16"/>
  <c r="P237" i="16"/>
  <c r="Q237" i="16"/>
  <c r="R238" i="16" s="1"/>
  <c r="S239" i="16" s="1"/>
  <c r="T240" i="16" s="1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P238" i="16" l="1"/>
  <c r="Q238" i="16"/>
  <c r="R239" i="16" s="1"/>
  <c r="S240" i="16" s="1"/>
  <c r="T241" i="16" s="1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D238" i="16" l="1"/>
  <c r="E238" i="16"/>
  <c r="F239" i="16" s="1"/>
  <c r="G240" i="16" s="1"/>
  <c r="H241" i="16" s="1"/>
  <c r="I242" i="16" s="1"/>
  <c r="J243" i="16" s="1"/>
  <c r="K244" i="16" s="1"/>
  <c r="L245" i="16" s="1"/>
  <c r="P239" i="16"/>
  <c r="Q239" i="16"/>
  <c r="R240" i="16" s="1"/>
  <c r="S241" i="16" s="1"/>
  <c r="T242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Q240" i="16" l="1"/>
  <c r="R241" i="16" s="1"/>
  <c r="S242" i="16" s="1"/>
  <c r="T243" i="16" s="1"/>
  <c r="P240" i="16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E240" i="16" l="1"/>
  <c r="F241" i="16" s="1"/>
  <c r="G242" i="16" s="1"/>
  <c r="H243" i="16" s="1"/>
  <c r="I244" i="16" s="1"/>
  <c r="J245" i="16" s="1"/>
  <c r="K246" i="16" s="1"/>
  <c r="L247" i="16" s="1"/>
  <c r="D240" i="16"/>
  <c r="P241" i="16"/>
  <c r="Q241" i="16"/>
  <c r="R242" i="16" s="1"/>
  <c r="S243" i="16" s="1"/>
  <c r="T244" i="16" s="1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Q242" i="16" l="1"/>
  <c r="R243" i="16" s="1"/>
  <c r="S244" i="16" s="1"/>
  <c r="T245" i="16" s="1"/>
  <c r="P242" i="16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E242" i="16" l="1"/>
  <c r="F243" i="16" s="1"/>
  <c r="G244" i="16" s="1"/>
  <c r="H245" i="16" s="1"/>
  <c r="I246" i="16" s="1"/>
  <c r="J247" i="16" s="1"/>
  <c r="K248" i="16" s="1"/>
  <c r="L249" i="16" s="1"/>
  <c r="D242" i="16"/>
  <c r="P243" i="16"/>
  <c r="Q243" i="16"/>
  <c r="R244" i="16" s="1"/>
  <c r="S245" i="16" s="1"/>
  <c r="T246" i="16" s="1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P244" i="16" l="1"/>
  <c r="Q244" i="16"/>
  <c r="R245" i="16" s="1"/>
  <c r="S246" i="16" s="1"/>
  <c r="T247" i="16" s="1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D244" i="16" l="1"/>
  <c r="E244" i="16"/>
  <c r="F245" i="16" s="1"/>
  <c r="G246" i="16" s="1"/>
  <c r="H247" i="16" s="1"/>
  <c r="I248" i="16" s="1"/>
  <c r="J249" i="16" s="1"/>
  <c r="K250" i="16" s="1"/>
  <c r="L251" i="16" s="1"/>
  <c r="P245" i="16"/>
  <c r="Q245" i="16"/>
  <c r="R246" i="16" s="1"/>
  <c r="S247" i="16" s="1"/>
  <c r="T248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P246" i="16" l="1"/>
  <c r="Q246" i="16"/>
  <c r="R247" i="16" s="1"/>
  <c r="S248" i="16" s="1"/>
  <c r="T249" i="16" s="1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D246" i="16" l="1"/>
  <c r="E246" i="16"/>
  <c r="F247" i="16" s="1"/>
  <c r="G248" i="16" s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Q248" i="16" l="1"/>
  <c r="R249" i="16" s="1"/>
  <c r="S250" i="16" s="1"/>
  <c r="T251" i="16" s="1"/>
  <c r="P248" i="16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E248" i="16" l="1"/>
  <c r="F249" i="16" s="1"/>
  <c r="G250" i="16" s="1"/>
  <c r="H251" i="16" s="1"/>
  <c r="I252" i="16" s="1"/>
  <c r="J253" i="16" s="1"/>
  <c r="K254" i="16" s="1"/>
  <c r="L255" i="16" s="1"/>
  <c r="D248" i="16"/>
  <c r="P249" i="16"/>
  <c r="Q249" i="16"/>
  <c r="R250" i="16" s="1"/>
  <c r="S251" i="16" s="1"/>
  <c r="T252" i="16" s="1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50" i="16" l="1"/>
  <c r="Q250" i="16"/>
  <c r="R251" i="16" s="1"/>
  <c r="S252" i="16" s="1"/>
  <c r="T253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D250" i="16" l="1"/>
  <c r="E250" i="16"/>
  <c r="F251" i="16" s="1"/>
  <c r="G252" i="16" s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2" i="16" l="1"/>
  <c r="Q252" i="16"/>
  <c r="R253" i="16" s="1"/>
  <c r="S254" i="16" s="1"/>
  <c r="T255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E252" i="16" l="1"/>
  <c r="F253" i="16" s="1"/>
  <c r="G254" i="16" s="1"/>
  <c r="H255" i="16" s="1"/>
  <c r="I256" i="16" s="1"/>
  <c r="J257" i="16" s="1"/>
  <c r="K258" i="16" s="1"/>
  <c r="L259" i="16" s="1"/>
  <c r="D252" i="16"/>
  <c r="P253" i="16"/>
  <c r="Q253" i="16"/>
  <c r="R254" i="16" s="1"/>
  <c r="S255" i="16" s="1"/>
  <c r="T256" i="16" s="1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L57" i="4" l="1"/>
  <c r="P254" i="16"/>
  <c r="Q254" i="16"/>
  <c r="R255" i="16" s="1"/>
  <c r="S256" i="16" s="1"/>
  <c r="T257" i="16" s="1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E254" i="16" l="1"/>
  <c r="F255" i="16" s="1"/>
  <c r="G256" i="16" s="1"/>
  <c r="H257" i="16" s="1"/>
  <c r="I258" i="16" s="1"/>
  <c r="J259" i="16" s="1"/>
  <c r="K260" i="16" s="1"/>
  <c r="L261" i="16" s="1"/>
  <c r="D254" i="16"/>
  <c r="P255" i="16"/>
  <c r="Q255" i="16"/>
  <c r="R256" i="16" s="1"/>
  <c r="S257" i="16" s="1"/>
  <c r="T258" i="16" s="1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Q256" i="16" l="1"/>
  <c r="R257" i="16" s="1"/>
  <c r="S258" i="16" s="1"/>
  <c r="T259" i="16" s="1"/>
  <c r="P256" i="16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D256" i="16" l="1"/>
  <c r="E256" i="16"/>
  <c r="F257" i="16" s="1"/>
  <c r="G258" i="16" s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P258" i="16" l="1"/>
  <c r="Q258" i="16"/>
  <c r="R259" i="16" s="1"/>
  <c r="S260" i="16" s="1"/>
  <c r="T261" i="16" s="1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D258" i="16" l="1"/>
  <c r="E258" i="16"/>
  <c r="F259" i="16" s="1"/>
  <c r="G260" i="16" s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60" i="16" l="1"/>
  <c r="Q260" i="16"/>
  <c r="R261" i="16" s="1"/>
  <c r="S262" i="16" s="1"/>
  <c r="T263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D260" i="16" l="1"/>
  <c r="E260" i="16"/>
  <c r="F261" i="16" s="1"/>
  <c r="G262" i="16" s="1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2" i="16" l="1"/>
  <c r="Q262" i="16"/>
  <c r="R263" i="16" s="1"/>
  <c r="S264" i="16" s="1"/>
  <c r="T265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E262" i="16" l="1"/>
  <c r="F263" i="16" s="1"/>
  <c r="G264" i="16" s="1"/>
  <c r="H265" i="16" s="1"/>
  <c r="I266" i="16" s="1"/>
  <c r="J267" i="16" s="1"/>
  <c r="K268" i="16" s="1"/>
  <c r="L269" i="16" s="1"/>
  <c r="D262" i="16"/>
  <c r="P263" i="16"/>
  <c r="Q263" i="16"/>
  <c r="R264" i="16" s="1"/>
  <c r="S265" i="16" s="1"/>
  <c r="T266" i="16" s="1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Q264" i="16" l="1"/>
  <c r="R265" i="16" s="1"/>
  <c r="S266" i="16" s="1"/>
  <c r="T267" i="16" s="1"/>
  <c r="P264" i="16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E264" i="16" l="1"/>
  <c r="F265" i="16" s="1"/>
  <c r="G266" i="16" s="1"/>
  <c r="H267" i="16" s="1"/>
  <c r="I268" i="16" s="1"/>
  <c r="J269" i="16" s="1"/>
  <c r="K270" i="16" s="1"/>
  <c r="L271" i="16" s="1"/>
  <c r="D264" i="16"/>
  <c r="P265" i="16"/>
  <c r="Q265" i="16"/>
  <c r="R266" i="16" s="1"/>
  <c r="S267" i="16" s="1"/>
  <c r="T268" i="16" s="1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6" i="16" l="1"/>
  <c r="Q266" i="16"/>
  <c r="R267" i="16" s="1"/>
  <c r="S268" i="16" s="1"/>
  <c r="T269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E266" i="16" l="1"/>
  <c r="F267" i="16" s="1"/>
  <c r="G268" i="16" s="1"/>
  <c r="H269" i="16" s="1"/>
  <c r="I270" i="16" s="1"/>
  <c r="J271" i="16" s="1"/>
  <c r="K272" i="16" s="1"/>
  <c r="L273" i="16" s="1"/>
  <c r="D266" i="16"/>
  <c r="P267" i="16"/>
  <c r="Q267" i="16"/>
  <c r="R268" i="16" s="1"/>
  <c r="S269" i="16" s="1"/>
  <c r="T270" i="16" s="1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V60" i="3" l="1"/>
  <c r="P268" i="16"/>
  <c r="Q268" i="16"/>
  <c r="R269" i="16" s="1"/>
  <c r="S270" i="16" s="1"/>
  <c r="T271" i="16" s="1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D268" i="16" l="1"/>
  <c r="E268" i="16"/>
  <c r="F269" i="16" s="1"/>
  <c r="G270" i="16" s="1"/>
  <c r="H271" i="16" s="1"/>
  <c r="I272" i="16" s="1"/>
  <c r="J273" i="16" s="1"/>
  <c r="K274" i="16" s="1"/>
  <c r="L275" i="16" s="1"/>
  <c r="Q269" i="16"/>
  <c r="R270" i="16" s="1"/>
  <c r="S271" i="16" s="1"/>
  <c r="T272" i="16" s="1"/>
  <c r="P269" i="16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70" i="16" l="1"/>
  <c r="Q270" i="16"/>
  <c r="R271" i="16" s="1"/>
  <c r="S272" i="16" s="1"/>
  <c r="T273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E270" i="16" l="1"/>
  <c r="F271" i="16" s="1"/>
  <c r="G272" i="16" s="1"/>
  <c r="H273" i="16" s="1"/>
  <c r="I274" i="16" s="1"/>
  <c r="J275" i="16" s="1"/>
  <c r="K276" i="16" s="1"/>
  <c r="L277" i="16" s="1"/>
  <c r="D270" i="16"/>
  <c r="P271" i="16"/>
  <c r="Q271" i="16"/>
  <c r="R272" i="16" s="1"/>
  <c r="S273" i="16" s="1"/>
  <c r="T274" i="16" s="1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Q272" i="16" l="1"/>
  <c r="R273" i="16" s="1"/>
  <c r="S274" i="16" s="1"/>
  <c r="T275" i="16" s="1"/>
  <c r="P272" i="16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D272" i="16" l="1"/>
  <c r="E272" i="16"/>
  <c r="F273" i="16" s="1"/>
  <c r="G274" i="16" s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P274" i="16" l="1"/>
  <c r="Q274" i="16"/>
  <c r="R275" i="16" s="1"/>
  <c r="S276" i="16" s="1"/>
  <c r="T277" i="16" s="1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E274" i="16" l="1"/>
  <c r="F275" i="16" s="1"/>
  <c r="G276" i="16" s="1"/>
  <c r="H277" i="16" s="1"/>
  <c r="I278" i="16" s="1"/>
  <c r="J279" i="16" s="1"/>
  <c r="K280" i="16" s="1"/>
  <c r="L281" i="16" s="1"/>
  <c r="D274" i="16"/>
  <c r="P275" i="16"/>
  <c r="Q275" i="16"/>
  <c r="R276" i="16" s="1"/>
  <c r="S277" i="16" s="1"/>
  <c r="T278" i="16" s="1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P276" i="16" l="1"/>
  <c r="Q276" i="16"/>
  <c r="R277" i="16" s="1"/>
  <c r="S278" i="16" s="1"/>
  <c r="T279" i="16" s="1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E276" i="16" l="1"/>
  <c r="F277" i="16" s="1"/>
  <c r="G278" i="16" s="1"/>
  <c r="H279" i="16" s="1"/>
  <c r="I280" i="16" s="1"/>
  <c r="J281" i="16" s="1"/>
  <c r="K282" i="16" s="1"/>
  <c r="L283" i="16" s="1"/>
  <c r="D276" i="16"/>
  <c r="P277" i="16"/>
  <c r="Q277" i="16"/>
  <c r="R278" i="16" s="1"/>
  <c r="S279" i="16" s="1"/>
  <c r="T280" i="16" s="1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P278" i="16" l="1"/>
  <c r="Q278" i="16"/>
  <c r="R279" i="16" s="1"/>
  <c r="S280" i="16" s="1"/>
  <c r="T281" i="16" s="1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E278" i="16" l="1"/>
  <c r="F279" i="16" s="1"/>
  <c r="G280" i="16" s="1"/>
  <c r="H281" i="16" s="1"/>
  <c r="I282" i="16" s="1"/>
  <c r="J283" i="16" s="1"/>
  <c r="K284" i="16" s="1"/>
  <c r="L285" i="16" s="1"/>
  <c r="D278" i="16"/>
  <c r="P279" i="16"/>
  <c r="Q279" i="16"/>
  <c r="R280" i="16" s="1"/>
  <c r="S281" i="16" s="1"/>
  <c r="T282" i="16" s="1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Q280" i="16" l="1"/>
  <c r="R281" i="16" s="1"/>
  <c r="S282" i="16" s="1"/>
  <c r="T283" i="16" s="1"/>
  <c r="P280" i="16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E280" i="16" l="1"/>
  <c r="F281" i="16" s="1"/>
  <c r="G282" i="16" s="1"/>
  <c r="H283" i="16" s="1"/>
  <c r="I284" i="16" s="1"/>
  <c r="J285" i="16" s="1"/>
  <c r="K286" i="16" s="1"/>
  <c r="L287" i="16" s="1"/>
  <c r="D280" i="16"/>
  <c r="P281" i="16"/>
  <c r="Q281" i="16"/>
  <c r="R282" i="16" s="1"/>
  <c r="S283" i="16" s="1"/>
  <c r="T284" i="16" s="1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P282" i="16" l="1"/>
  <c r="Q282" i="16"/>
  <c r="R283" i="16" s="1"/>
  <c r="S284" i="16" s="1"/>
  <c r="T285" i="16" s="1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E282" i="16" l="1"/>
  <c r="F283" i="16" s="1"/>
  <c r="G284" i="16" s="1"/>
  <c r="H285" i="16" s="1"/>
  <c r="I286" i="16" s="1"/>
  <c r="J287" i="16" s="1"/>
  <c r="K288" i="16" s="1"/>
  <c r="L289" i="16" s="1"/>
  <c r="D282" i="16"/>
  <c r="P283" i="16"/>
  <c r="Q283" i="16"/>
  <c r="R284" i="16" s="1"/>
  <c r="S285" i="16" s="1"/>
  <c r="T286" i="16" s="1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4" i="16" l="1"/>
  <c r="Q284" i="16"/>
  <c r="R285" i="16" s="1"/>
  <c r="S286" i="16" s="1"/>
  <c r="T287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E284" i="16" l="1"/>
  <c r="F285" i="16" s="1"/>
  <c r="G286" i="16" s="1"/>
  <c r="H287" i="16" s="1"/>
  <c r="I288" i="16" s="1"/>
  <c r="J289" i="16" s="1"/>
  <c r="K290" i="16" s="1"/>
  <c r="L291" i="16" s="1"/>
  <c r="D284" i="16"/>
  <c r="P285" i="16"/>
  <c r="Q285" i="16"/>
  <c r="R286" i="16" s="1"/>
  <c r="S287" i="16" s="1"/>
  <c r="T288" i="16" s="1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6" i="16" l="1"/>
  <c r="Q286" i="16"/>
  <c r="R287" i="16" s="1"/>
  <c r="S288" i="16" s="1"/>
  <c r="T289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E286" i="16" l="1"/>
  <c r="F287" i="16" s="1"/>
  <c r="G288" i="16" s="1"/>
  <c r="H289" i="16" s="1"/>
  <c r="I290" i="16" s="1"/>
  <c r="J291" i="16" s="1"/>
  <c r="K292" i="16" s="1"/>
  <c r="L293" i="16" s="1"/>
  <c r="D286" i="16"/>
  <c r="P287" i="16"/>
  <c r="Q287" i="16"/>
  <c r="R288" i="16" s="1"/>
  <c r="S289" i="16" s="1"/>
  <c r="T290" i="16" s="1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Q288" i="16" l="1"/>
  <c r="R289" i="16" s="1"/>
  <c r="S290" i="16" s="1"/>
  <c r="T291" i="16" s="1"/>
  <c r="P288" i="16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D288" i="16" l="1"/>
  <c r="E288" i="16"/>
  <c r="F289" i="16" s="1"/>
  <c r="G290" i="16" s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Q290" i="16" l="1"/>
  <c r="R291" i="16" s="1"/>
  <c r="S292" i="16" s="1"/>
  <c r="T293" i="16" s="1"/>
  <c r="P290" i="16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V65" i="3" l="1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P291" i="16"/>
  <c r="Q291" i="16"/>
  <c r="R292" i="16" s="1"/>
  <c r="S293" i="16" s="1"/>
  <c r="T294" i="16" s="1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P292" i="16" l="1"/>
  <c r="Q292" i="16"/>
  <c r="R293" i="16" s="1"/>
  <c r="S294" i="16" s="1"/>
  <c r="T295" i="16" s="1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D292" i="16" l="1"/>
  <c r="E292" i="16"/>
  <c r="F293" i="16" s="1"/>
  <c r="G294" i="16" s="1"/>
  <c r="H295" i="16" s="1"/>
  <c r="I296" i="16" s="1"/>
  <c r="J297" i="16" s="1"/>
  <c r="K298" i="16" s="1"/>
  <c r="L299" i="16" s="1"/>
  <c r="P293" i="16"/>
  <c r="Q293" i="16"/>
  <c r="R294" i="16" s="1"/>
  <c r="S295" i="16" s="1"/>
  <c r="T296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P294" i="16" l="1"/>
  <c r="Q294" i="16"/>
  <c r="R295" i="16" s="1"/>
  <c r="S296" i="16" s="1"/>
  <c r="T297" i="16" s="1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E294" i="16" l="1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Q295" i="16"/>
  <c r="R296" i="16" s="1"/>
  <c r="S297" i="16" s="1"/>
  <c r="T298" i="16" s="1"/>
  <c r="P295" i="16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6" i="16" l="1"/>
  <c r="R297" i="16" s="1"/>
  <c r="S298" i="16" s="1"/>
  <c r="T299" i="16" s="1"/>
  <c r="P296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D296" i="16" l="1"/>
  <c r="E296" i="16"/>
  <c r="F297" i="16" s="1"/>
  <c r="G298" i="16" s="1"/>
  <c r="H299" i="16" s="1"/>
  <c r="I300" i="16" s="1"/>
  <c r="J301" i="16" s="1"/>
  <c r="K302" i="16" s="1"/>
  <c r="L303" i="16" s="1"/>
  <c r="P297" i="16"/>
  <c r="Q297" i="16"/>
  <c r="R298" i="16" s="1"/>
  <c r="S299" i="16" s="1"/>
  <c r="T300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8" i="16" l="1"/>
  <c r="Q298" i="16"/>
  <c r="R299" i="16" s="1"/>
  <c r="S300" i="16" s="1"/>
  <c r="T301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D298" i="16" l="1"/>
  <c r="E298" i="16"/>
  <c r="F299" i="16" s="1"/>
  <c r="G300" i="16" s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300" i="16" l="1"/>
  <c r="Q300" i="16"/>
  <c r="R301" i="16" s="1"/>
  <c r="S302" i="16" s="1"/>
  <c r="T303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E300" i="16" l="1"/>
  <c r="F301" i="16" s="1"/>
  <c r="G302" i="16" s="1"/>
  <c r="H303" i="16" s="1"/>
  <c r="I304" i="16" s="1"/>
  <c r="J305" i="16" s="1"/>
  <c r="K306" i="16" s="1"/>
  <c r="L307" i="16" s="1"/>
  <c r="D300" i="16"/>
  <c r="P301" i="16"/>
  <c r="Q301" i="16"/>
  <c r="R302" i="16" s="1"/>
  <c r="S303" i="16" s="1"/>
  <c r="T304" i="16" s="1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2" i="16" l="1"/>
  <c r="Q302" i="16"/>
  <c r="R303" i="16" s="1"/>
  <c r="S304" i="16" s="1"/>
  <c r="T305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D302" i="16" l="1"/>
  <c r="E302" i="16"/>
  <c r="F303" i="16" s="1"/>
  <c r="G304" i="16" s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4" i="16" l="1"/>
  <c r="R305" i="16" s="1"/>
  <c r="S306" i="16" s="1"/>
  <c r="T307" i="16" s="1"/>
  <c r="P304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D304" i="16" l="1"/>
  <c r="E304" i="16"/>
  <c r="F305" i="16" s="1"/>
  <c r="G306" i="16" s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6" i="16" l="1"/>
  <c r="Q306" i="16"/>
  <c r="R307" i="16" s="1"/>
  <c r="S308" i="16" s="1"/>
  <c r="T309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E306" i="16" l="1"/>
  <c r="F307" i="16" s="1"/>
  <c r="G308" i="16" s="1"/>
  <c r="H309" i="16" s="1"/>
  <c r="I310" i="16" s="1"/>
  <c r="J311" i="16" s="1"/>
  <c r="K312" i="16" s="1"/>
  <c r="L313" i="16" s="1"/>
  <c r="D306" i="16"/>
  <c r="P307" i="16"/>
  <c r="Q307" i="16"/>
  <c r="R308" i="16" s="1"/>
  <c r="S309" i="16" s="1"/>
  <c r="T310" i="16" s="1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P308" i="16" l="1"/>
  <c r="Q308" i="16"/>
  <c r="R309" i="16" s="1"/>
  <c r="S310" i="16" s="1"/>
  <c r="T311" i="16" s="1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E308" i="16" l="1"/>
  <c r="F309" i="16" s="1"/>
  <c r="G310" i="16" s="1"/>
  <c r="H311" i="16" s="1"/>
  <c r="I312" i="16" s="1"/>
  <c r="J313" i="16" s="1"/>
  <c r="K314" i="16" s="1"/>
  <c r="L315" i="16" s="1"/>
  <c r="D308" i="16"/>
  <c r="Q309" i="16"/>
  <c r="R310" i="16" s="1"/>
  <c r="S311" i="16" s="1"/>
  <c r="T312" i="16" s="1"/>
  <c r="P309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P310" i="16" l="1"/>
  <c r="Q310" i="16"/>
  <c r="R311" i="16" s="1"/>
  <c r="S312" i="16" s="1"/>
  <c r="T313" i="16" s="1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D310" i="16" l="1"/>
  <c r="E310" i="16"/>
  <c r="F311" i="16" s="1"/>
  <c r="G312" i="16" s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2" i="16" l="1"/>
  <c r="R313" i="16" s="1"/>
  <c r="S314" i="16" s="1"/>
  <c r="T315" i="16" s="1"/>
  <c r="P312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D312" i="16" l="1"/>
  <c r="E312" i="16"/>
  <c r="F313" i="16" s="1"/>
  <c r="G314" i="16" s="1"/>
  <c r="H315" i="16" s="1"/>
  <c r="I316" i="16" s="1"/>
  <c r="J317" i="16" s="1"/>
  <c r="K318" i="16" s="1"/>
  <c r="L319" i="16" s="1"/>
  <c r="P313" i="16"/>
  <c r="Q313" i="16"/>
  <c r="R314" i="16" s="1"/>
  <c r="S315" i="16" s="1"/>
  <c r="T316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4" i="16" l="1"/>
  <c r="Q314" i="16"/>
  <c r="R315" i="16" s="1"/>
  <c r="S316" i="16" s="1"/>
  <c r="T317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E314" i="16" l="1"/>
  <c r="F315" i="16" s="1"/>
  <c r="G316" i="16" s="1"/>
  <c r="H317" i="16" s="1"/>
  <c r="I318" i="16" s="1"/>
  <c r="J319" i="16" s="1"/>
  <c r="K320" i="16" s="1"/>
  <c r="L321" i="16" s="1"/>
  <c r="D314" i="16"/>
  <c r="P315" i="16"/>
  <c r="Q315" i="16"/>
  <c r="R316" i="16" s="1"/>
  <c r="S317" i="16" s="1"/>
  <c r="T318" i="16" s="1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6" i="16" l="1"/>
  <c r="Q316" i="16"/>
  <c r="R317" i="16" s="1"/>
  <c r="S318" i="16" s="1"/>
  <c r="T319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D316" i="16" l="1"/>
  <c r="E316" i="16"/>
  <c r="F317" i="16" s="1"/>
  <c r="G318" i="16" s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8" i="16" l="1"/>
  <c r="Q318" i="16"/>
  <c r="R319" i="16" s="1"/>
  <c r="S320" i="16" s="1"/>
  <c r="T321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D318" i="16" l="1"/>
  <c r="E318" i="16"/>
  <c r="F319" i="16" s="1"/>
  <c r="G320" i="16" s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20" i="16" l="1"/>
  <c r="R321" i="16" s="1"/>
  <c r="S322" i="16" s="1"/>
  <c r="T323" i="16" s="1"/>
  <c r="P320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E320" i="16" l="1"/>
  <c r="F321" i="16" s="1"/>
  <c r="G322" i="16" s="1"/>
  <c r="H323" i="16" s="1"/>
  <c r="I324" i="16" s="1"/>
  <c r="J325" i="16" s="1"/>
  <c r="K326" i="16" s="1"/>
  <c r="L327" i="16" s="1"/>
  <c r="D320" i="16"/>
  <c r="P321" i="16"/>
  <c r="Q321" i="16"/>
  <c r="R322" i="16" s="1"/>
  <c r="S323" i="16" s="1"/>
  <c r="T324" i="16" s="1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P322" i="16" l="1"/>
  <c r="Q322" i="16"/>
  <c r="R323" i="16" s="1"/>
  <c r="S324" i="16" s="1"/>
  <c r="T325" i="16" s="1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E322" i="16" l="1"/>
  <c r="F323" i="16" s="1"/>
  <c r="G324" i="16" s="1"/>
  <c r="H325" i="16" s="1"/>
  <c r="I326" i="16" s="1"/>
  <c r="J327" i="16" s="1"/>
  <c r="K328" i="16" s="1"/>
  <c r="L329" i="16" s="1"/>
  <c r="D322" i="16"/>
  <c r="P323" i="16"/>
  <c r="Q323" i="16"/>
  <c r="R324" i="16" s="1"/>
  <c r="S325" i="16" s="1"/>
  <c r="T326" i="16" s="1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P324" i="16" l="1"/>
  <c r="Q324" i="16"/>
  <c r="R325" i="16" s="1"/>
  <c r="S326" i="16" s="1"/>
  <c r="T327" i="16" s="1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E324" i="16" l="1"/>
  <c r="F325" i="16" s="1"/>
  <c r="G326" i="16" s="1"/>
  <c r="H327" i="16" s="1"/>
  <c r="I328" i="16" s="1"/>
  <c r="J329" i="16" s="1"/>
  <c r="K330" i="16" s="1"/>
  <c r="L331" i="16" s="1"/>
  <c r="D324" i="16"/>
  <c r="P325" i="16"/>
  <c r="Q325" i="16"/>
  <c r="R326" i="16" s="1"/>
  <c r="S327" i="16" s="1"/>
  <c r="T328" i="16" s="1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P326" i="16" l="1"/>
  <c r="Q326" i="16"/>
  <c r="R327" i="16" s="1"/>
  <c r="S328" i="16" s="1"/>
  <c r="T329" i="16" s="1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D326" i="16" l="1"/>
  <c r="E326" i="16"/>
  <c r="F327" i="16" s="1"/>
  <c r="G328" i="16" s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Q328" i="16" l="1"/>
  <c r="R329" i="16" s="1"/>
  <c r="S330" i="16" s="1"/>
  <c r="T331" i="16" s="1"/>
  <c r="P328" i="16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E328" i="16" l="1"/>
  <c r="F329" i="16" s="1"/>
  <c r="G330" i="16" s="1"/>
  <c r="H331" i="16" s="1"/>
  <c r="I332" i="16" s="1"/>
  <c r="J333" i="16" s="1"/>
  <c r="K334" i="16" s="1"/>
  <c r="L335" i="16" s="1"/>
  <c r="D328" i="16"/>
  <c r="P329" i="16"/>
  <c r="Q329" i="16"/>
  <c r="R330" i="16" s="1"/>
  <c r="S331" i="16" s="1"/>
  <c r="T332" i="16" s="1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P330" i="16" l="1"/>
  <c r="Q330" i="16"/>
  <c r="R331" i="16" s="1"/>
  <c r="S332" i="16" s="1"/>
  <c r="T333" i="16" s="1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D330" i="16" l="1"/>
  <c r="E330" i="16"/>
  <c r="F331" i="16" s="1"/>
  <c r="G332" i="16" s="1"/>
  <c r="H333" i="16" s="1"/>
  <c r="I334" i="16" s="1"/>
  <c r="J335" i="16" s="1"/>
  <c r="K336" i="16" s="1"/>
  <c r="L337" i="16" s="1"/>
  <c r="P331" i="16"/>
  <c r="Q331" i="16"/>
  <c r="R332" i="16" s="1"/>
  <c r="S333" i="16" s="1"/>
  <c r="T334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P332" i="16" l="1"/>
  <c r="Q332" i="16"/>
  <c r="R333" i="16" s="1"/>
  <c r="S334" i="16" s="1"/>
  <c r="T335" i="16" s="1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D332" i="16" l="1"/>
  <c r="E332" i="16"/>
  <c r="F333" i="16" s="1"/>
  <c r="G334" i="16" s="1"/>
  <c r="H335" i="16" s="1"/>
  <c r="I336" i="16" s="1"/>
  <c r="J337" i="16" s="1"/>
  <c r="K338" i="16" s="1"/>
  <c r="L339" i="16" s="1"/>
  <c r="P333" i="16"/>
  <c r="Q333" i="16"/>
  <c r="R334" i="16" s="1"/>
  <c r="S335" i="16" s="1"/>
  <c r="T336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4" i="16" l="1"/>
  <c r="Q334" i="16"/>
  <c r="R335" i="16" s="1"/>
  <c r="S336" i="16" s="1"/>
  <c r="T337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E334" i="16" l="1"/>
  <c r="F335" i="16" s="1"/>
  <c r="G336" i="16" s="1"/>
  <c r="H337" i="16" s="1"/>
  <c r="I338" i="16" s="1"/>
  <c r="J339" i="16" s="1"/>
  <c r="K340" i="16" s="1"/>
  <c r="L341" i="16" s="1"/>
  <c r="D334" i="16"/>
  <c r="Q335" i="16"/>
  <c r="R336" i="16" s="1"/>
  <c r="S337" i="16" s="1"/>
  <c r="T338" i="16" s="1"/>
  <c r="P335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6" i="16" l="1"/>
  <c r="R337" i="16" s="1"/>
  <c r="S338" i="16" s="1"/>
  <c r="T339" i="16" s="1"/>
  <c r="P336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D336" i="16" l="1"/>
  <c r="E336" i="16"/>
  <c r="F337" i="16" s="1"/>
  <c r="G338" i="16" s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8" i="16" l="1"/>
  <c r="R339" i="16" s="1"/>
  <c r="S340" i="16" s="1"/>
  <c r="T341" i="16" s="1"/>
  <c r="P338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E338" i="16" l="1"/>
  <c r="F339" i="16" s="1"/>
  <c r="G340" i="16" s="1"/>
  <c r="H341" i="16" s="1"/>
  <c r="I342" i="16" s="1"/>
  <c r="J343" i="16" s="1"/>
  <c r="K344" i="16" s="1"/>
  <c r="L345" i="16" s="1"/>
  <c r="D338" i="16"/>
  <c r="P339" i="16"/>
  <c r="Q339" i="16"/>
  <c r="R340" i="16" s="1"/>
  <c r="S341" i="16" s="1"/>
  <c r="T342" i="16" s="1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40" i="16" l="1"/>
  <c r="Q340" i="16"/>
  <c r="R341" i="16" s="1"/>
  <c r="S342" i="16" s="1"/>
  <c r="T343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D340" i="16" l="1"/>
  <c r="E340" i="16"/>
  <c r="F341" i="16" s="1"/>
  <c r="G342" i="16" s="1"/>
  <c r="H343" i="16" s="1"/>
  <c r="I344" i="16" s="1"/>
  <c r="J345" i="16" s="1"/>
  <c r="K346" i="16" s="1"/>
  <c r="L347" i="16" s="1"/>
  <c r="P341" i="16"/>
  <c r="Q341" i="16"/>
  <c r="R342" i="16" s="1"/>
  <c r="S343" i="16" s="1"/>
  <c r="T344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2" i="16" l="1"/>
  <c r="Q342" i="16"/>
  <c r="R343" i="16" s="1"/>
  <c r="S344" i="16" s="1"/>
  <c r="T345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D342" i="16" l="1"/>
  <c r="E342" i="16"/>
  <c r="F343" i="16" s="1"/>
  <c r="G344" i="16" s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4" i="16" l="1"/>
  <c r="R345" i="16" s="1"/>
  <c r="S346" i="16" s="1"/>
  <c r="T347" i="16" s="1"/>
  <c r="P344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D344" i="16" l="1"/>
  <c r="E344" i="16"/>
  <c r="F345" i="16" s="1"/>
  <c r="G346" i="16" s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P346" i="16" l="1"/>
  <c r="Q346" i="16"/>
  <c r="R347" i="16" s="1"/>
  <c r="S348" i="16" s="1"/>
  <c r="T349" i="16" s="1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D346" i="16" l="1"/>
  <c r="E346" i="16"/>
  <c r="F347" i="16" s="1"/>
  <c r="G348" i="16" s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P348" i="16" l="1"/>
  <c r="Q348" i="16"/>
  <c r="R349" i="16" s="1"/>
  <c r="S350" i="16" s="1"/>
  <c r="T351" i="16" s="1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D348" i="16" l="1"/>
  <c r="E348" i="16"/>
  <c r="F349" i="16" s="1"/>
  <c r="G350" i="16" s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Q350" i="16" l="1"/>
  <c r="R351" i="16" s="1"/>
  <c r="S352" i="16" s="1"/>
  <c r="T353" i="16" s="1"/>
  <c r="P350" i="16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D350" i="16" l="1"/>
  <c r="E350" i="16"/>
  <c r="F351" i="16" s="1"/>
  <c r="G352" i="16" s="1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2" i="16" l="1"/>
  <c r="R353" i="16" s="1"/>
  <c r="S354" i="16" s="1"/>
  <c r="T355" i="16" s="1"/>
  <c r="P352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D352" i="16" l="1"/>
  <c r="E352" i="16"/>
  <c r="F353" i="16" s="1"/>
  <c r="G354" i="16" s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P354" i="16" l="1"/>
  <c r="Q354" i="16"/>
  <c r="R355" i="16" s="1"/>
  <c r="S356" i="16" s="1"/>
  <c r="T357" i="16" s="1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L80" i="4" l="1"/>
  <c r="E354" i="16"/>
  <c r="F355" i="16" s="1"/>
  <c r="G356" i="16" s="1"/>
  <c r="H357" i="16" s="1"/>
  <c r="I358" i="16" s="1"/>
  <c r="J359" i="16" s="1"/>
  <c r="K360" i="16" s="1"/>
  <c r="L361" i="16" s="1"/>
  <c r="D354" i="16"/>
  <c r="P355" i="16"/>
  <c r="Q355" i="16"/>
  <c r="R356" i="16" s="1"/>
  <c r="S357" i="16" s="1"/>
  <c r="T358" i="16" s="1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Q356" i="16" l="1"/>
  <c r="R357" i="16" s="1"/>
  <c r="S358" i="16" s="1"/>
  <c r="T359" i="16" s="1"/>
  <c r="P356" i="16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D356" i="16" l="1"/>
  <c r="E356" i="16"/>
  <c r="F357" i="16" s="1"/>
  <c r="G358" i="16" s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P358" i="16" l="1"/>
  <c r="Q358" i="16"/>
  <c r="R359" i="16" s="1"/>
  <c r="S360" i="16" s="1"/>
  <c r="T361" i="16" s="1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E358" i="16" l="1"/>
  <c r="F359" i="16" s="1"/>
  <c r="G360" i="16" s="1"/>
  <c r="H361" i="16" s="1"/>
  <c r="I362" i="16" s="1"/>
  <c r="J363" i="16" s="1"/>
  <c r="K364" i="16" s="1"/>
  <c r="L365" i="16" s="1"/>
  <c r="D358" i="16"/>
  <c r="Q359" i="16"/>
  <c r="R360" i="16" s="1"/>
  <c r="S361" i="16" s="1"/>
  <c r="T362" i="16" s="1"/>
  <c r="P359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Q360" i="16" l="1"/>
  <c r="R361" i="16" s="1"/>
  <c r="S362" i="16" s="1"/>
  <c r="T363" i="16" s="1"/>
  <c r="P360" i="16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D360" i="16" l="1"/>
  <c r="E360" i="16"/>
  <c r="F361" i="16" s="1"/>
  <c r="G362" i="16" s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P362" i="16" l="1"/>
  <c r="Q362" i="16"/>
  <c r="R363" i="16" s="1"/>
  <c r="S364" i="16" s="1"/>
  <c r="T365" i="16" s="1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D362" i="16" l="1"/>
  <c r="E362" i="16"/>
  <c r="F363" i="16" s="1"/>
  <c r="G364" i="16" s="1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4" i="16" l="1"/>
  <c r="Q364" i="16"/>
  <c r="R365" i="16" s="1"/>
  <c r="S366" i="16" s="1"/>
  <c r="T367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D364" i="16" l="1"/>
  <c r="E364" i="16"/>
  <c r="F365" i="16" s="1"/>
  <c r="G366" i="16" s="1"/>
  <c r="H367" i="16" s="1"/>
  <c r="I368" i="16" s="1"/>
  <c r="J369" i="16" s="1"/>
  <c r="K370" i="16" s="1"/>
  <c r="L371" i="16" s="1"/>
  <c r="Q365" i="16"/>
  <c r="R366" i="16" s="1"/>
  <c r="S367" i="16" s="1"/>
  <c r="T368" i="16" s="1"/>
  <c r="P365" i="16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6" i="16" l="1"/>
  <c r="Q366" i="16"/>
  <c r="R367" i="16" s="1"/>
  <c r="S368" i="16" s="1"/>
  <c r="T369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D366" i="16" l="1"/>
  <c r="E366" i="16"/>
  <c r="F367" i="16" s="1"/>
  <c r="G368" i="16" s="1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8" i="16" l="1"/>
  <c r="R369" i="16" s="1"/>
  <c r="S370" i="16" s="1"/>
  <c r="T371" i="16" s="1"/>
  <c r="P368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D368" i="16" l="1"/>
  <c r="E368" i="16"/>
  <c r="F369" i="16" s="1"/>
  <c r="G370" i="16" s="1"/>
  <c r="H371" i="16" s="1"/>
  <c r="I372" i="16" s="1"/>
  <c r="J373" i="16" s="1"/>
  <c r="K374" i="16" s="1"/>
  <c r="L375" i="16" s="1"/>
  <c r="Q369" i="16"/>
  <c r="R370" i="16" s="1"/>
  <c r="S371" i="16" s="1"/>
  <c r="T372" i="16" s="1"/>
  <c r="P369" i="16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Q370" i="16" l="1"/>
  <c r="R371" i="16" s="1"/>
  <c r="S372" i="16" s="1"/>
  <c r="T373" i="16" s="1"/>
  <c r="P370" i="16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D370" i="16" l="1"/>
  <c r="E370" i="16"/>
  <c r="F371" i="16" s="1"/>
  <c r="G372" i="16" s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P372" i="16" l="1"/>
  <c r="Q372" i="16"/>
  <c r="R373" i="16" s="1"/>
  <c r="S374" i="16" s="1"/>
  <c r="T375" i="16" s="1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D372" i="16" l="1"/>
  <c r="E372" i="16"/>
  <c r="F373" i="16" s="1"/>
  <c r="G374" i="16" s="1"/>
  <c r="H375" i="16" s="1"/>
  <c r="I376" i="16" s="1"/>
  <c r="J377" i="16" s="1"/>
  <c r="K378" i="16" s="1"/>
  <c r="L379" i="16" s="1"/>
  <c r="P373" i="16"/>
  <c r="Q373" i="16"/>
  <c r="R374" i="16" s="1"/>
  <c r="S375" i="16" s="1"/>
  <c r="T376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Q374" i="16" l="1"/>
  <c r="R375" i="16" s="1"/>
  <c r="S376" i="16" s="1"/>
  <c r="T377" i="16" s="1"/>
  <c r="P374" i="16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D374" i="16" l="1"/>
  <c r="E374" i="16"/>
  <c r="F375" i="16" s="1"/>
  <c r="G376" i="16" s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P376" i="16" l="1"/>
  <c r="Q376" i="16"/>
  <c r="R377" i="16" s="1"/>
  <c r="S378" i="16" s="1"/>
  <c r="T379" i="16" s="1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D376" i="16" l="1"/>
  <c r="E376" i="16"/>
  <c r="F377" i="16" s="1"/>
  <c r="G378" i="16" s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Q378" i="16" l="1"/>
  <c r="R379" i="16" s="1"/>
  <c r="S380" i="16" s="1"/>
  <c r="T381" i="16" s="1"/>
  <c r="P378" i="16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D378" i="16" l="1"/>
  <c r="E378" i="16"/>
  <c r="F379" i="16" s="1"/>
  <c r="G380" i="16" s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P380" i="16" l="1"/>
  <c r="Q380" i="16"/>
  <c r="R381" i="16" s="1"/>
  <c r="S382" i="16" s="1"/>
  <c r="T383" i="16" s="1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V86" i="3" l="1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P382" i="16" l="1"/>
  <c r="Q382" i="16"/>
  <c r="R383" i="16" s="1"/>
  <c r="S384" i="16" s="1"/>
  <c r="T385" i="16" s="1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D382" i="16" l="1"/>
  <c r="E382" i="16"/>
  <c r="F383" i="16" s="1"/>
  <c r="G384" i="16" s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Q384" i="16" l="1"/>
  <c r="R385" i="16" s="1"/>
  <c r="S386" i="16" s="1"/>
  <c r="T387" i="16" s="1"/>
  <c r="P384" i="16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D384" i="16" l="1"/>
  <c r="E384" i="16"/>
  <c r="F385" i="16" s="1"/>
  <c r="G386" i="16" s="1"/>
  <c r="H387" i="16" s="1"/>
  <c r="I388" i="16" s="1"/>
  <c r="J389" i="16" s="1"/>
  <c r="K390" i="16" s="1"/>
  <c r="L391" i="16" s="1"/>
  <c r="P385" i="16"/>
  <c r="Q385" i="16"/>
  <c r="R386" i="16" s="1"/>
  <c r="S387" i="16" s="1"/>
  <c r="T388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P386" i="16" l="1"/>
  <c r="Q386" i="16"/>
  <c r="R387" i="16" s="1"/>
  <c r="S388" i="16" s="1"/>
  <c r="T389" i="16" s="1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E386" i="16" l="1"/>
  <c r="F387" i="16" s="1"/>
  <c r="G388" i="16" s="1"/>
  <c r="H389" i="16" s="1"/>
  <c r="I390" i="16" s="1"/>
  <c r="J391" i="16" s="1"/>
  <c r="K392" i="16" s="1"/>
  <c r="L393" i="16" s="1"/>
  <c r="D386" i="16"/>
  <c r="P387" i="16"/>
  <c r="Q387" i="16"/>
  <c r="R388" i="16" s="1"/>
  <c r="S389" i="16" s="1"/>
  <c r="T390" i="16" s="1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P388" i="16" l="1"/>
  <c r="Q388" i="16"/>
  <c r="R389" i="16" s="1"/>
  <c r="S390" i="16" s="1"/>
  <c r="T391" i="16" s="1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E388" i="16" l="1"/>
  <c r="F389" i="16" s="1"/>
  <c r="G390" i="16" s="1"/>
  <c r="H391" i="16" s="1"/>
  <c r="I392" i="16" s="1"/>
  <c r="J393" i="16" s="1"/>
  <c r="K394" i="16" s="1"/>
  <c r="L395" i="16" s="1"/>
  <c r="D388" i="16"/>
  <c r="P389" i="16"/>
  <c r="Q389" i="16"/>
  <c r="R390" i="16" s="1"/>
  <c r="S391" i="16" s="1"/>
  <c r="T392" i="16" s="1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90" i="16" l="1"/>
  <c r="R391" i="16" s="1"/>
  <c r="S392" i="16" s="1"/>
  <c r="T393" i="16" s="1"/>
  <c r="P390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D390" i="16" l="1"/>
  <c r="E390" i="16"/>
  <c r="F391" i="16" s="1"/>
  <c r="G392" i="16" s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Q392" i="16" l="1"/>
  <c r="R393" i="16" s="1"/>
  <c r="S394" i="16" s="1"/>
  <c r="T395" i="16" s="1"/>
  <c r="P392" i="16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D392" i="16" l="1"/>
  <c r="E392" i="16"/>
  <c r="F393" i="16" s="1"/>
  <c r="G394" i="16" s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P394" i="16" l="1"/>
  <c r="Q394" i="16"/>
  <c r="R395" i="16" s="1"/>
  <c r="S396" i="16" s="1"/>
  <c r="T397" i="16" s="1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D394" i="16" l="1"/>
  <c r="E394" i="16"/>
  <c r="F395" i="16" s="1"/>
  <c r="G396" i="16" s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Q396" i="16" l="1"/>
  <c r="R397" i="16" s="1"/>
  <c r="S398" i="16" s="1"/>
  <c r="T399" i="16" s="1"/>
  <c r="P396" i="16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D396" i="16" l="1"/>
  <c r="E396" i="16"/>
  <c r="F397" i="16" s="1"/>
  <c r="G398" i="16" s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8" i="16" l="1"/>
  <c r="R399" i="16" s="1"/>
  <c r="S400" i="16" s="1"/>
  <c r="T401" i="16" s="1"/>
  <c r="P398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D398" i="16" l="1"/>
  <c r="E398" i="16"/>
  <c r="F399" i="16" s="1"/>
  <c r="G400" i="16" s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P400" i="16" l="1"/>
  <c r="Q400" i="16"/>
  <c r="R401" i="16" s="1"/>
  <c r="S402" i="16" s="1"/>
  <c r="T403" i="16" s="1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D400" i="16" l="1"/>
  <c r="E400" i="16"/>
  <c r="F401" i="16" s="1"/>
  <c r="G402" i="16" s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Q402" i="16" l="1"/>
  <c r="R403" i="16" s="1"/>
  <c r="S404" i="16" s="1"/>
  <c r="T405" i="16" s="1"/>
  <c r="P402" i="16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D402" i="16" l="1"/>
  <c r="E402" i="16"/>
  <c r="F403" i="16" s="1"/>
  <c r="G404" i="16" s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P404" i="16" l="1"/>
  <c r="Q404" i="16"/>
  <c r="R405" i="16" s="1"/>
  <c r="S406" i="16" s="1"/>
  <c r="T407" i="16" s="1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D404" i="16" l="1"/>
  <c r="E404" i="16"/>
  <c r="F405" i="16" s="1"/>
  <c r="G406" i="16" s="1"/>
  <c r="H407" i="16" s="1"/>
  <c r="I408" i="16" s="1"/>
  <c r="J409" i="16" s="1"/>
  <c r="K410" i="16" s="1"/>
  <c r="L411" i="16" s="1"/>
  <c r="P405" i="16"/>
  <c r="Q405" i="16"/>
  <c r="R406" i="16" s="1"/>
  <c r="S407" i="16" s="1"/>
  <c r="T408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Q406" i="16" l="1"/>
  <c r="R407" i="16" s="1"/>
  <c r="S408" i="16" s="1"/>
  <c r="T409" i="16" s="1"/>
  <c r="P406" i="16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D406" i="16" l="1"/>
  <c r="E406" i="16"/>
  <c r="F407" i="16" s="1"/>
  <c r="G408" i="16" s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Q408" i="16" l="1"/>
  <c r="R409" i="16" s="1"/>
  <c r="S410" i="16" s="1"/>
  <c r="T411" i="16" s="1"/>
  <c r="P408" i="16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D408" i="16" l="1"/>
  <c r="E408" i="16"/>
  <c r="F409" i="16" s="1"/>
  <c r="G410" i="16" s="1"/>
  <c r="H411" i="16" s="1"/>
  <c r="I412" i="16" s="1"/>
  <c r="J413" i="16" s="1"/>
  <c r="K414" i="16" s="1"/>
  <c r="L415" i="16" s="1"/>
  <c r="P409" i="16"/>
  <c r="Q409" i="16"/>
  <c r="R410" i="16" s="1"/>
  <c r="S411" i="16" s="1"/>
  <c r="T412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P410" i="16" l="1"/>
  <c r="Q410" i="16"/>
  <c r="R411" i="16" s="1"/>
  <c r="S412" i="16" s="1"/>
  <c r="T413" i="16" s="1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D410" i="16" l="1"/>
  <c r="E410" i="16"/>
  <c r="F411" i="16" s="1"/>
  <c r="G412" i="16" s="1"/>
  <c r="H413" i="16" s="1"/>
  <c r="I414" i="16" s="1"/>
  <c r="J415" i="16" s="1"/>
  <c r="K416" i="16" s="1"/>
  <c r="L417" i="16" s="1"/>
  <c r="P411" i="16"/>
  <c r="Q411" i="16"/>
  <c r="R412" i="16" s="1"/>
  <c r="S413" i="16" s="1"/>
  <c r="T414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Q412" i="16" l="1"/>
  <c r="R413" i="16" s="1"/>
  <c r="S414" i="16" s="1"/>
  <c r="T415" i="16" s="1"/>
  <c r="P412" i="16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D412" i="16" l="1"/>
  <c r="E412" i="16"/>
  <c r="F413" i="16" s="1"/>
  <c r="G414" i="16" s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P414" i="16" l="1"/>
  <c r="Q414" i="16"/>
  <c r="R415" i="16" s="1"/>
  <c r="S416" i="16" s="1"/>
  <c r="T417" i="16" s="1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D414" i="16" l="1"/>
  <c r="E414" i="16"/>
  <c r="F415" i="16" s="1"/>
  <c r="G416" i="16" s="1"/>
  <c r="H417" i="16" s="1"/>
  <c r="I418" i="16" s="1"/>
  <c r="J419" i="16" s="1"/>
  <c r="K420" i="16" s="1"/>
  <c r="L421" i="16" s="1"/>
  <c r="P415" i="16"/>
  <c r="Q415" i="16"/>
  <c r="R416" i="16" s="1"/>
  <c r="S417" i="16" s="1"/>
  <c r="T418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6" i="16" l="1"/>
  <c r="Q416" i="16"/>
  <c r="R417" i="16" s="1"/>
  <c r="S418" i="16" s="1"/>
  <c r="T419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E416" i="16" l="1"/>
  <c r="F417" i="16" s="1"/>
  <c r="G418" i="16" s="1"/>
  <c r="H419" i="16" s="1"/>
  <c r="I420" i="16" s="1"/>
  <c r="J421" i="16" s="1"/>
  <c r="K422" i="16" s="1"/>
  <c r="L423" i="16" s="1"/>
  <c r="D416" i="16"/>
  <c r="Q417" i="16"/>
  <c r="R418" i="16" s="1"/>
  <c r="S419" i="16" s="1"/>
  <c r="T420" i="16" s="1"/>
  <c r="P417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8" i="16" l="1"/>
  <c r="Q418" i="16"/>
  <c r="R419" i="16" s="1"/>
  <c r="S420" i="16" s="1"/>
  <c r="T421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D418" i="16" l="1"/>
  <c r="E418" i="16"/>
  <c r="F419" i="16" s="1"/>
  <c r="G420" i="16" s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Q420" i="16" l="1"/>
  <c r="R421" i="16" s="1"/>
  <c r="S422" i="16" s="1"/>
  <c r="T423" i="16" s="1"/>
  <c r="P420" i="16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D420" i="16" l="1"/>
  <c r="E420" i="16"/>
  <c r="F421" i="16" s="1"/>
  <c r="G422" i="16" s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P422" i="16" l="1"/>
  <c r="Q422" i="16"/>
  <c r="R423" i="16" s="1"/>
  <c r="S424" i="16" s="1"/>
  <c r="T425" i="16" s="1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D422" i="16" l="1"/>
  <c r="E422" i="16"/>
  <c r="F423" i="16" s="1"/>
  <c r="G424" i="16" s="1"/>
  <c r="H425" i="16" s="1"/>
  <c r="I426" i="16" s="1"/>
  <c r="J427" i="16" s="1"/>
  <c r="K428" i="16" s="1"/>
  <c r="L429" i="16" s="1"/>
  <c r="Q423" i="16"/>
  <c r="R424" i="16" s="1"/>
  <c r="S425" i="16" s="1"/>
  <c r="T426" i="16" s="1"/>
  <c r="P423" i="16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Q424" i="16" l="1"/>
  <c r="R425" i="16" s="1"/>
  <c r="S426" i="16" s="1"/>
  <c r="T427" i="16" s="1"/>
  <c r="P424" i="16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E424" i="16" l="1"/>
  <c r="F425" i="16" s="1"/>
  <c r="G426" i="16" s="1"/>
  <c r="H427" i="16" s="1"/>
  <c r="I428" i="16" s="1"/>
  <c r="J429" i="16" s="1"/>
  <c r="K430" i="16" s="1"/>
  <c r="L431" i="16" s="1"/>
  <c r="D424" i="16"/>
  <c r="Q425" i="16"/>
  <c r="R426" i="16" s="1"/>
  <c r="S427" i="16" s="1"/>
  <c r="T428" i="16" s="1"/>
  <c r="P425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P426" i="16" l="1"/>
  <c r="Q426" i="16"/>
  <c r="R427" i="16" s="1"/>
  <c r="S428" i="16" s="1"/>
  <c r="T429" i="16" s="1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D426" i="16" l="1"/>
  <c r="E426" i="16"/>
  <c r="F427" i="16" s="1"/>
  <c r="G428" i="16" s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Q428" i="16" l="1"/>
  <c r="R429" i="16" s="1"/>
  <c r="S430" i="16" s="1"/>
  <c r="T431" i="16" s="1"/>
  <c r="P428" i="16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D428" i="16" l="1"/>
  <c r="E428" i="16"/>
  <c r="F429" i="16" s="1"/>
  <c r="G430" i="16" s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30" i="16" l="1"/>
  <c r="Q430" i="16"/>
  <c r="R431" i="16" s="1"/>
  <c r="S432" i="16" s="1"/>
  <c r="T433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D430" i="16" l="1"/>
  <c r="E430" i="16"/>
  <c r="F431" i="16" s="1"/>
  <c r="G432" i="16" s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2" i="16" l="1"/>
  <c r="R433" i="16" s="1"/>
  <c r="S434" i="16" s="1"/>
  <c r="T435" i="16" s="1"/>
  <c r="P432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D432" i="16" l="1"/>
  <c r="E432" i="16"/>
  <c r="F433" i="16" s="1"/>
  <c r="G434" i="16" s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Q434" i="16" l="1"/>
  <c r="R435" i="16" s="1"/>
  <c r="S436" i="16" s="1"/>
  <c r="T437" i="16" s="1"/>
  <c r="P434" i="16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D434" i="16" l="1"/>
  <c r="E434" i="16"/>
  <c r="F435" i="16" s="1"/>
  <c r="G436" i="16" s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P436" i="16" l="1"/>
  <c r="Q436" i="16"/>
  <c r="R437" i="16" s="1"/>
  <c r="S438" i="16" s="1"/>
  <c r="T439" i="16" s="1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D436" i="16" l="1"/>
  <c r="E436" i="16"/>
  <c r="F437" i="16" s="1"/>
  <c r="G438" i="16" s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8" i="16" l="1"/>
  <c r="Q438" i="16"/>
  <c r="R439" i="16" s="1"/>
  <c r="S440" i="16" s="1"/>
  <c r="T441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D438" i="16" l="1"/>
  <c r="E438" i="16"/>
  <c r="F439" i="16" s="1"/>
  <c r="G440" i="16" s="1"/>
  <c r="H441" i="16" s="1"/>
  <c r="I442" i="16" s="1"/>
  <c r="J443" i="16" s="1"/>
  <c r="K444" i="16" s="1"/>
  <c r="L445" i="16" s="1"/>
  <c r="P439" i="16"/>
  <c r="Q439" i="16"/>
  <c r="R440" i="16" s="1"/>
  <c r="S441" i="16" s="1"/>
  <c r="T442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L99" i="4" l="1"/>
  <c r="Q440" i="16"/>
  <c r="R441" i="16" s="1"/>
  <c r="S442" i="16" s="1"/>
  <c r="T443" i="16" s="1"/>
  <c r="P440" i="16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E440" i="16" l="1"/>
  <c r="F441" i="16" s="1"/>
  <c r="G442" i="16" s="1"/>
  <c r="H443" i="16" s="1"/>
  <c r="I444" i="16" s="1"/>
  <c r="J445" i="16" s="1"/>
  <c r="K446" i="16" s="1"/>
  <c r="L447" i="16" s="1"/>
  <c r="D440" i="16"/>
  <c r="P441" i="16"/>
  <c r="Q441" i="16"/>
  <c r="R442" i="16" s="1"/>
  <c r="S443" i="16" s="1"/>
  <c r="T444" i="16" s="1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2" i="16" l="1"/>
  <c r="Q442" i="16"/>
  <c r="R443" i="16" s="1"/>
  <c r="S444" i="16" s="1"/>
  <c r="T445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D442" i="16" l="1"/>
  <c r="E442" i="16"/>
  <c r="F443" i="16" s="1"/>
  <c r="G444" i="16" s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4" i="16" l="1"/>
  <c r="Q444" i="16"/>
  <c r="R445" i="16" s="1"/>
  <c r="S446" i="16" s="1"/>
  <c r="T447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E444" i="16" l="1"/>
  <c r="F445" i="16" s="1"/>
  <c r="G446" i="16" s="1"/>
  <c r="H447" i="16" s="1"/>
  <c r="I448" i="16" s="1"/>
  <c r="J449" i="16" s="1"/>
  <c r="K450" i="16" s="1"/>
  <c r="L451" i="16" s="1"/>
  <c r="D444" i="16"/>
  <c r="P445" i="16"/>
  <c r="Q445" i="16"/>
  <c r="R446" i="16" s="1"/>
  <c r="S447" i="16" s="1"/>
  <c r="T448" i="16" s="1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6" i="16" l="1"/>
  <c r="Q446" i="16"/>
  <c r="R447" i="16" s="1"/>
  <c r="S448" i="16" s="1"/>
  <c r="T449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D446" i="16" l="1"/>
  <c r="E446" i="16"/>
  <c r="F447" i="16" s="1"/>
  <c r="G448" i="16" s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Q448" i="16" l="1"/>
  <c r="R449" i="16" s="1"/>
  <c r="S450" i="16" s="1"/>
  <c r="T451" i="16" s="1"/>
  <c r="P448" i="16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E448" i="16" l="1"/>
  <c r="F449" i="16" s="1"/>
  <c r="G450" i="16" s="1"/>
  <c r="H451" i="16" s="1"/>
  <c r="I452" i="16" s="1"/>
  <c r="J453" i="16" s="1"/>
  <c r="K454" i="16" s="1"/>
  <c r="L455" i="16" s="1"/>
  <c r="D448" i="16"/>
  <c r="P449" i="16"/>
  <c r="Q449" i="16"/>
  <c r="R450" i="16" s="1"/>
  <c r="S451" i="16" s="1"/>
  <c r="T452" i="16" s="1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50" i="16" l="1"/>
  <c r="Q450" i="16"/>
  <c r="R451" i="16" s="1"/>
  <c r="S452" i="16" s="1"/>
  <c r="T453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D450" i="16" l="1"/>
  <c r="E450" i="16"/>
  <c r="F451" i="16" s="1"/>
  <c r="G452" i="16" s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P452" i="16" l="1"/>
  <c r="Q452" i="16"/>
  <c r="R453" i="16" s="1"/>
  <c r="S454" i="16" s="1"/>
  <c r="T455" i="16" s="1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D452" i="16" l="1"/>
  <c r="E452" i="16"/>
  <c r="F453" i="16" s="1"/>
  <c r="G454" i="16" s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Q454" i="16" l="1"/>
  <c r="R455" i="16" s="1"/>
  <c r="S456" i="16" s="1"/>
  <c r="T457" i="16" s="1"/>
  <c r="P454" i="16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E454" i="16" l="1"/>
  <c r="F455" i="16" s="1"/>
  <c r="G456" i="16" s="1"/>
  <c r="H457" i="16" s="1"/>
  <c r="I458" i="16" s="1"/>
  <c r="J459" i="16" s="1"/>
  <c r="K460" i="16" s="1"/>
  <c r="L461" i="16" s="1"/>
  <c r="D454" i="16"/>
  <c r="P455" i="16"/>
  <c r="Q455" i="16"/>
  <c r="R456" i="16" s="1"/>
  <c r="S457" i="16" s="1"/>
  <c r="T458" i="16" s="1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P456" i="16" l="1"/>
  <c r="Q456" i="16"/>
  <c r="R457" i="16" s="1"/>
  <c r="S458" i="16" s="1"/>
  <c r="T459" i="16" s="1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E456" i="16" l="1"/>
  <c r="F457" i="16" s="1"/>
  <c r="G458" i="16" s="1"/>
  <c r="H459" i="16" s="1"/>
  <c r="I460" i="16" s="1"/>
  <c r="J461" i="16" s="1"/>
  <c r="K462" i="16" s="1"/>
  <c r="L463" i="16" s="1"/>
  <c r="D456" i="16"/>
  <c r="P457" i="16"/>
  <c r="Q457" i="16"/>
  <c r="R458" i="16" s="1"/>
  <c r="S459" i="16" s="1"/>
  <c r="T460" i="16" s="1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L103" i="4" l="1"/>
  <c r="P458" i="16"/>
  <c r="Q458" i="16"/>
  <c r="R459" i="16" s="1"/>
  <c r="S460" i="16" s="1"/>
  <c r="T461" i="16" s="1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E458" i="16" l="1"/>
  <c r="F459" i="16" s="1"/>
  <c r="G460" i="16" s="1"/>
  <c r="H461" i="16" s="1"/>
  <c r="I462" i="16" s="1"/>
  <c r="J463" i="16" s="1"/>
  <c r="K464" i="16" s="1"/>
  <c r="L465" i="16" s="1"/>
  <c r="D458" i="16"/>
  <c r="P459" i="16"/>
  <c r="Q459" i="16"/>
  <c r="R460" i="16" s="1"/>
  <c r="S461" i="16" s="1"/>
  <c r="T462" i="16" s="1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60" i="16" l="1"/>
  <c r="Q460" i="16"/>
  <c r="R461" i="16" s="1"/>
  <c r="S462" i="16" s="1"/>
  <c r="T463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E460" i="16" l="1"/>
  <c r="F461" i="16" s="1"/>
  <c r="G462" i="16" s="1"/>
  <c r="H463" i="16" s="1"/>
  <c r="I464" i="16" s="1"/>
  <c r="J465" i="16" s="1"/>
  <c r="K466" i="16" s="1"/>
  <c r="L467" i="16" s="1"/>
  <c r="D460" i="16"/>
  <c r="P461" i="16"/>
  <c r="Q461" i="16"/>
  <c r="R462" i="16" s="1"/>
  <c r="S463" i="16" s="1"/>
  <c r="T464" i="16" s="1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Q462" i="16" l="1"/>
  <c r="R463" i="16" s="1"/>
  <c r="S464" i="16" s="1"/>
  <c r="T465" i="16" s="1"/>
  <c r="P462" i="16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D462" i="16" l="1"/>
  <c r="E462" i="16"/>
  <c r="F463" i="16" s="1"/>
  <c r="G464" i="16" s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P464" i="16" l="1"/>
  <c r="Q464" i="16"/>
  <c r="R465" i="16" s="1"/>
  <c r="S466" i="16" s="1"/>
  <c r="T467" i="16" s="1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E464" i="16" l="1"/>
  <c r="F465" i="16" s="1"/>
  <c r="G466" i="16" s="1"/>
  <c r="H467" i="16" s="1"/>
  <c r="I468" i="16" s="1"/>
  <c r="J469" i="16" s="1"/>
  <c r="K470" i="16" s="1"/>
  <c r="L471" i="16" s="1"/>
  <c r="D464" i="16"/>
  <c r="P465" i="16"/>
  <c r="Q465" i="16"/>
  <c r="R466" i="16" s="1"/>
  <c r="S467" i="16" s="1"/>
  <c r="T468" i="16" s="1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6" i="16" l="1"/>
  <c r="Q466" i="16"/>
  <c r="R467" i="16" s="1"/>
  <c r="S468" i="16" s="1"/>
  <c r="T469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D466" i="16" l="1"/>
  <c r="E466" i="16"/>
  <c r="F467" i="16" s="1"/>
  <c r="G468" i="16" s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8" i="16" l="1"/>
  <c r="Q468" i="16"/>
  <c r="R469" i="16" s="1"/>
  <c r="S470" i="16" s="1"/>
  <c r="T471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D468" i="16" l="1"/>
  <c r="E468" i="16"/>
  <c r="F469" i="16" s="1"/>
  <c r="G470" i="16" s="1"/>
  <c r="H471" i="16" s="1"/>
  <c r="I472" i="16" s="1"/>
  <c r="J473" i="16" s="1"/>
  <c r="K474" i="16" s="1"/>
  <c r="L475" i="16" s="1"/>
  <c r="P469" i="16"/>
  <c r="Q469" i="16"/>
  <c r="R470" i="16" s="1"/>
  <c r="S471" i="16" s="1"/>
  <c r="T472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Q470" i="16" l="1"/>
  <c r="R471" i="16" s="1"/>
  <c r="S472" i="16" s="1"/>
  <c r="T473" i="16" s="1"/>
  <c r="P470" i="16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D470" i="16" l="1"/>
  <c r="E470" i="16"/>
  <c r="F471" i="16" s="1"/>
  <c r="G472" i="16" s="1"/>
  <c r="H473" i="16" s="1"/>
  <c r="I474" i="16" s="1"/>
  <c r="J475" i="16" s="1"/>
  <c r="K476" i="16" s="1"/>
  <c r="L477" i="16" s="1"/>
  <c r="P471" i="16"/>
  <c r="Q471" i="16"/>
  <c r="R472" i="16" s="1"/>
  <c r="S473" i="16" s="1"/>
  <c r="T474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P472" i="16" l="1"/>
  <c r="Q472" i="16"/>
  <c r="R473" i="16" s="1"/>
  <c r="S474" i="16" s="1"/>
  <c r="T475" i="16" s="1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D472" i="16" l="1"/>
  <c r="E472" i="16"/>
  <c r="F473" i="16" s="1"/>
  <c r="G474" i="16" s="1"/>
  <c r="H475" i="16" s="1"/>
  <c r="I476" i="16" s="1"/>
  <c r="J477" i="16" s="1"/>
  <c r="K478" i="16" s="1"/>
  <c r="L479" i="16" s="1"/>
  <c r="P473" i="16"/>
  <c r="Q473" i="16"/>
  <c r="R474" i="16" s="1"/>
  <c r="S475" i="16" s="1"/>
  <c r="T476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4" i="16" l="1"/>
  <c r="Q474" i="16"/>
  <c r="R475" i="16" s="1"/>
  <c r="S476" i="16" s="1"/>
  <c r="T477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D474" i="16" l="1"/>
  <c r="E474" i="16"/>
  <c r="F475" i="16" s="1"/>
  <c r="G476" i="16" s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6" i="16" l="1"/>
  <c r="Q476" i="16"/>
  <c r="R477" i="16" s="1"/>
  <c r="S478" i="16" s="1"/>
  <c r="T479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E476" i="16" l="1"/>
  <c r="F477" i="16" s="1"/>
  <c r="G478" i="16" s="1"/>
  <c r="H479" i="16" s="1"/>
  <c r="I480" i="16" s="1"/>
  <c r="J481" i="16" s="1"/>
  <c r="K482" i="16" s="1"/>
  <c r="L483" i="16" s="1"/>
  <c r="D476" i="16"/>
  <c r="Q477" i="16"/>
  <c r="R478" i="16" s="1"/>
  <c r="S479" i="16" s="1"/>
  <c r="T480" i="16" s="1"/>
  <c r="P477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Q478" i="16" l="1"/>
  <c r="R479" i="16" s="1"/>
  <c r="S480" i="16" s="1"/>
  <c r="T481" i="16" s="1"/>
  <c r="P478" i="16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D478" i="16" l="1"/>
  <c r="E478" i="16"/>
  <c r="F479" i="16" s="1"/>
  <c r="G480" i="16" s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P480" i="16" l="1"/>
  <c r="Q480" i="16"/>
  <c r="R481" i="16" s="1"/>
  <c r="S482" i="16" s="1"/>
  <c r="T483" i="16" s="1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E480" i="16" l="1"/>
  <c r="F481" i="16" s="1"/>
  <c r="G482" i="16" s="1"/>
  <c r="H483" i="16" s="1"/>
  <c r="I484" i="16" s="1"/>
  <c r="J485" i="16" s="1"/>
  <c r="K486" i="16" s="1"/>
  <c r="L487" i="16" s="1"/>
  <c r="D480" i="16"/>
  <c r="P481" i="16"/>
  <c r="Q481" i="16"/>
  <c r="R482" i="16" s="1"/>
  <c r="S483" i="16" s="1"/>
  <c r="T484" i="16" s="1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2" i="16" l="1"/>
  <c r="Q482" i="16"/>
  <c r="R483" i="16" s="1"/>
  <c r="S484" i="16" s="1"/>
  <c r="T485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E482" i="16" l="1"/>
  <c r="F483" i="16" s="1"/>
  <c r="G484" i="16" s="1"/>
  <c r="H485" i="16" s="1"/>
  <c r="I486" i="16" s="1"/>
  <c r="J487" i="16" s="1"/>
  <c r="K488" i="16" s="1"/>
  <c r="L489" i="16" s="1"/>
  <c r="D482" i="16"/>
  <c r="P483" i="16"/>
  <c r="Q483" i="16"/>
  <c r="R484" i="16" s="1"/>
  <c r="S485" i="16" s="1"/>
  <c r="T486" i="16" s="1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4" i="16" l="1"/>
  <c r="Q484" i="16"/>
  <c r="R485" i="16" s="1"/>
  <c r="S486" i="16" s="1"/>
  <c r="T487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D484" i="16" l="1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P485" i="16"/>
  <c r="Q485" i="16"/>
  <c r="R486" i="16" s="1"/>
  <c r="S487" i="16" s="1"/>
  <c r="T488" i="16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Q486" i="16" l="1"/>
  <c r="R487" i="16" s="1"/>
  <c r="S488" i="16" s="1"/>
  <c r="T489" i="16" s="1"/>
  <c r="P486" i="16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E486" i="16" l="1"/>
  <c r="F487" i="16" s="1"/>
  <c r="G488" i="16" s="1"/>
  <c r="H489" i="16" s="1"/>
  <c r="I490" i="16" s="1"/>
  <c r="J491" i="16" s="1"/>
  <c r="K492" i="16" s="1"/>
  <c r="L493" i="16" s="1"/>
  <c r="D486" i="16"/>
  <c r="P487" i="16"/>
  <c r="Q487" i="16"/>
  <c r="R488" i="16" s="1"/>
  <c r="S489" i="16" s="1"/>
  <c r="T490" i="16" s="1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P488" i="16" l="1"/>
  <c r="Q488" i="16"/>
  <c r="R489" i="16" s="1"/>
  <c r="S490" i="16" s="1"/>
  <c r="T491" i="16" s="1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E488" i="16" l="1"/>
  <c r="F489" i="16" s="1"/>
  <c r="G490" i="16" s="1"/>
  <c r="H491" i="16" s="1"/>
  <c r="I492" i="16" s="1"/>
  <c r="J493" i="16" s="1"/>
  <c r="K494" i="16" s="1"/>
  <c r="L495" i="16" s="1"/>
  <c r="D488" i="16"/>
  <c r="P489" i="16"/>
  <c r="Q489" i="16"/>
  <c r="R490" i="16" s="1"/>
  <c r="S491" i="16" s="1"/>
  <c r="T492" i="16" s="1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90" i="16" l="1"/>
  <c r="Q490" i="16"/>
  <c r="R491" i="16" s="1"/>
  <c r="S492" i="16" s="1"/>
  <c r="T493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E490" i="16" l="1"/>
  <c r="F491" i="16" s="1"/>
  <c r="G492" i="16" s="1"/>
  <c r="H493" i="16" s="1"/>
  <c r="I494" i="16" s="1"/>
  <c r="J495" i="16" s="1"/>
  <c r="K496" i="16" s="1"/>
  <c r="L497" i="16" s="1"/>
  <c r="D490" i="16"/>
  <c r="P491" i="16"/>
  <c r="Q491" i="16"/>
  <c r="R492" i="16" s="1"/>
  <c r="S493" i="16" s="1"/>
  <c r="T494" i="16" s="1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2" i="16" l="1"/>
  <c r="Q492" i="16"/>
  <c r="R493" i="16" s="1"/>
  <c r="S494" i="16" s="1"/>
  <c r="T495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D492" i="16" l="1"/>
  <c r="E492" i="16"/>
  <c r="F493" i="16" s="1"/>
  <c r="G494" i="16" s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Q494" i="16" l="1"/>
  <c r="R495" i="16" s="1"/>
  <c r="S496" i="16" s="1"/>
  <c r="T497" i="16" s="1"/>
  <c r="P494" i="16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D494" i="16" l="1"/>
  <c r="E494" i="16"/>
  <c r="F495" i="16" s="1"/>
  <c r="G496" i="16" s="1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P496" i="16" l="1"/>
  <c r="Q496" i="16"/>
  <c r="R497" i="16" s="1"/>
  <c r="S498" i="16" s="1"/>
  <c r="T499" i="16" s="1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D496" i="16" l="1"/>
  <c r="E496" i="16"/>
  <c r="F497" i="16" s="1"/>
  <c r="G498" i="16" s="1"/>
  <c r="H499" i="16" s="1"/>
  <c r="I500" i="16" s="1"/>
  <c r="J501" i="16" s="1"/>
  <c r="K502" i="16" s="1"/>
  <c r="L503" i="16" s="1"/>
  <c r="P497" i="16"/>
  <c r="Q497" i="16"/>
  <c r="R498" i="16" s="1"/>
  <c r="S499" i="16" s="1"/>
  <c r="T500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Q498" i="16" l="1"/>
  <c r="R499" i="16" s="1"/>
  <c r="S500" i="16" s="1"/>
  <c r="T501" i="16" s="1"/>
  <c r="P498" i="16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D498" i="16" l="1"/>
  <c r="E498" i="16"/>
  <c r="F499" i="16" s="1"/>
  <c r="G500" i="16" s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Q500" i="16" l="1"/>
  <c r="R501" i="16" s="1"/>
  <c r="S502" i="16" s="1"/>
  <c r="T503" i="16" s="1"/>
  <c r="P500" i="16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D500" i="16" l="1"/>
  <c r="E500" i="16"/>
  <c r="F501" i="16" s="1"/>
  <c r="G502" i="16" s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2" i="16" l="1"/>
  <c r="Q502" i="16"/>
  <c r="R503" i="16" s="1"/>
  <c r="S504" i="16" s="1"/>
  <c r="T505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D502" i="16" l="1"/>
  <c r="E502" i="16"/>
  <c r="F503" i="16" s="1"/>
  <c r="G504" i="16" s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4" i="16" l="1"/>
  <c r="Q504" i="16"/>
  <c r="R505" i="16" s="1"/>
  <c r="S506" i="16" s="1"/>
  <c r="T507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E504" i="16" l="1"/>
  <c r="F505" i="16" s="1"/>
  <c r="G506" i="16" s="1"/>
  <c r="H507" i="16" s="1"/>
  <c r="I508" i="16" s="1"/>
  <c r="J509" i="16" s="1"/>
  <c r="K510" i="16" s="1"/>
  <c r="L511" i="16" s="1"/>
  <c r="D504" i="16"/>
  <c r="P505" i="16"/>
  <c r="Q505" i="16"/>
  <c r="R506" i="16" s="1"/>
  <c r="S507" i="16" s="1"/>
  <c r="T508" i="16" s="1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6" i="16" l="1"/>
  <c r="R507" i="16" s="1"/>
  <c r="S508" i="16" s="1"/>
  <c r="T509" i="16" s="1"/>
  <c r="P506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E506" i="16" l="1"/>
  <c r="F507" i="16" s="1"/>
  <c r="G508" i="16" s="1"/>
  <c r="H509" i="16" s="1"/>
  <c r="I510" i="16" s="1"/>
  <c r="J511" i="16" s="1"/>
  <c r="K512" i="16" s="1"/>
  <c r="L513" i="16" s="1"/>
  <c r="D506" i="16"/>
  <c r="Q507" i="16"/>
  <c r="R508" i="16" s="1"/>
  <c r="S509" i="16" s="1"/>
  <c r="T510" i="16" s="1"/>
  <c r="P507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Q508" i="16" l="1"/>
  <c r="R509" i="16" s="1"/>
  <c r="S510" i="16" s="1"/>
  <c r="T511" i="16" s="1"/>
  <c r="P508" i="16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E508" i="16" l="1"/>
  <c r="F509" i="16" s="1"/>
  <c r="G510" i="16" s="1"/>
  <c r="H511" i="16" s="1"/>
  <c r="I512" i="16" s="1"/>
  <c r="J513" i="16" s="1"/>
  <c r="K514" i="16" s="1"/>
  <c r="L515" i="16" s="1"/>
  <c r="D508" i="16"/>
  <c r="Q509" i="16"/>
  <c r="R510" i="16" s="1"/>
  <c r="S511" i="16" s="1"/>
  <c r="T512" i="16" s="1"/>
  <c r="P509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L115" i="4" l="1"/>
  <c r="Q510" i="16"/>
  <c r="R511" i="16" s="1"/>
  <c r="S512" i="16" s="1"/>
  <c r="T513" i="16" s="1"/>
  <c r="P510" i="16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D510" i="16" l="1"/>
  <c r="E510" i="16"/>
  <c r="F511" i="16" s="1"/>
  <c r="G512" i="16" s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P512" i="16" l="1"/>
  <c r="Q512" i="16"/>
  <c r="R513" i="16" s="1"/>
  <c r="S514" i="16" s="1"/>
  <c r="T515" i="16" s="1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E512" i="16" l="1"/>
  <c r="F513" i="16" s="1"/>
  <c r="G514" i="16" s="1"/>
  <c r="H515" i="16" s="1"/>
  <c r="I516" i="16" s="1"/>
  <c r="J517" i="16" s="1"/>
  <c r="K518" i="16" s="1"/>
  <c r="L519" i="16" s="1"/>
  <c r="D512" i="16"/>
  <c r="P513" i="16"/>
  <c r="Q513" i="16"/>
  <c r="R514" i="16" s="1"/>
  <c r="S515" i="16" s="1"/>
  <c r="T516" i="16" s="1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Q514" i="16" l="1"/>
  <c r="R515" i="16" s="1"/>
  <c r="S516" i="16" s="1"/>
  <c r="T517" i="16" s="1"/>
  <c r="P514" i="16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D514" i="16" l="1"/>
  <c r="E514" i="16"/>
  <c r="F515" i="16" s="1"/>
  <c r="G516" i="16" s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6" i="16" l="1"/>
  <c r="R517" i="16" s="1"/>
  <c r="S518" i="16" s="1"/>
  <c r="T519" i="16" s="1"/>
  <c r="P516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D516" i="16" l="1"/>
  <c r="E516" i="16"/>
  <c r="F517" i="16" s="1"/>
  <c r="G518" i="16" s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8" i="16" l="1"/>
  <c r="R519" i="16" s="1"/>
  <c r="S520" i="16" s="1"/>
  <c r="T521" i="16" s="1"/>
  <c r="P518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D518" i="16" l="1"/>
  <c r="E518" i="16"/>
  <c r="F519" i="16" s="1"/>
  <c r="G520" i="16" s="1"/>
  <c r="H521" i="16" s="1"/>
  <c r="I522" i="16" s="1"/>
  <c r="J523" i="16" s="1"/>
  <c r="K524" i="16" s="1"/>
  <c r="L525" i="16" s="1"/>
  <c r="P519" i="16"/>
  <c r="Q519" i="16"/>
  <c r="R520" i="16" s="1"/>
  <c r="S521" i="16" s="1"/>
  <c r="T522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P520" i="16" l="1"/>
  <c r="Q520" i="16"/>
  <c r="R521" i="16" s="1"/>
  <c r="S522" i="16" s="1"/>
  <c r="T523" i="16" s="1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D520" i="16" l="1"/>
  <c r="E520" i="16"/>
  <c r="F521" i="16" s="1"/>
  <c r="G522" i="16" s="1"/>
  <c r="H523" i="16" s="1"/>
  <c r="I524" i="16" s="1"/>
  <c r="J525" i="16" s="1"/>
  <c r="K526" i="16" s="1"/>
  <c r="L527" i="16" s="1"/>
  <c r="P521" i="16"/>
  <c r="Q521" i="16"/>
  <c r="R522" i="16" s="1"/>
  <c r="S523" i="16" s="1"/>
  <c r="T524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P522" i="16" l="1"/>
  <c r="Q522" i="16"/>
  <c r="R523" i="16" s="1"/>
  <c r="S524" i="16" s="1"/>
  <c r="T525" i="16" s="1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V118" i="3" l="1"/>
  <c r="D522" i="16"/>
  <c r="E522" i="16"/>
  <c r="F523" i="16" s="1"/>
  <c r="G524" i="16" s="1"/>
  <c r="H525" i="16" s="1"/>
  <c r="I526" i="16" s="1"/>
  <c r="J527" i="16" s="1"/>
  <c r="K528" i="16" s="1"/>
  <c r="L529" i="16" s="1"/>
  <c r="P523" i="16"/>
  <c r="Q523" i="16"/>
  <c r="R524" i="16" s="1"/>
  <c r="S525" i="16" s="1"/>
  <c r="T526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4" i="16" l="1"/>
  <c r="Q524" i="16"/>
  <c r="R525" i="16" s="1"/>
  <c r="S526" i="16" s="1"/>
  <c r="T527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D524" i="16" l="1"/>
  <c r="E524" i="16"/>
  <c r="F525" i="16" s="1"/>
  <c r="G526" i="16" s="1"/>
  <c r="H527" i="16" s="1"/>
  <c r="I528" i="16" s="1"/>
  <c r="J529" i="16" s="1"/>
  <c r="K530" i="16" s="1"/>
  <c r="L531" i="16" s="1"/>
  <c r="Q525" i="16"/>
  <c r="R526" i="16" s="1"/>
  <c r="S527" i="16" s="1"/>
  <c r="T528" i="16" s="1"/>
  <c r="P525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Q526" i="16" l="1"/>
  <c r="R527" i="16" s="1"/>
  <c r="S528" i="16" s="1"/>
  <c r="T529" i="16" s="1"/>
  <c r="P526" i="16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V119" i="3" l="1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P528" i="16" l="1"/>
  <c r="Q528" i="16"/>
  <c r="R529" i="16" s="1"/>
  <c r="S530" i="16" s="1"/>
  <c r="T531" i="16" s="1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D528" i="16" l="1"/>
  <c r="E528" i="16"/>
  <c r="F529" i="16" s="1"/>
  <c r="G530" i="16" s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Q530" i="16" l="1"/>
  <c r="R531" i="16" s="1"/>
  <c r="S532" i="16" s="1"/>
  <c r="T533" i="16" s="1"/>
  <c r="P530" i="16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D530" i="16" l="1"/>
  <c r="E530" i="16"/>
  <c r="F531" i="16" s="1"/>
  <c r="G532" i="16" s="1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Q532" i="16" l="1"/>
  <c r="R533" i="16" s="1"/>
  <c r="S534" i="16" s="1"/>
  <c r="T535" i="16" s="1"/>
  <c r="P532" i="16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E532" i="16" l="1"/>
  <c r="F533" i="16" s="1"/>
  <c r="G534" i="16" s="1"/>
  <c r="H535" i="16" s="1"/>
  <c r="I536" i="16" s="1"/>
  <c r="J537" i="16" s="1"/>
  <c r="K538" i="16" s="1"/>
  <c r="L539" i="16" s="1"/>
  <c r="D532" i="16"/>
  <c r="Q533" i="16"/>
  <c r="R534" i="16" s="1"/>
  <c r="S535" i="16" s="1"/>
  <c r="T536" i="16" s="1"/>
  <c r="P533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4" i="16" l="1"/>
  <c r="R535" i="16" s="1"/>
  <c r="S536" i="16" s="1"/>
  <c r="T537" i="16" s="1"/>
  <c r="P534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5" i="16" l="1"/>
  <c r="Q535" i="16"/>
  <c r="R536" i="16" s="1"/>
  <c r="S537" i="16" s="1"/>
  <c r="T538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D535" i="16" l="1"/>
  <c r="E535" i="16"/>
  <c r="F536" i="16" s="1"/>
  <c r="G537" i="16" s="1"/>
  <c r="H538" i="16" s="1"/>
  <c r="I539" i="16" s="1"/>
  <c r="J540" i="16" s="1"/>
  <c r="K541" i="16" s="1"/>
  <c r="L542" i="16" s="1"/>
  <c r="P536" i="16"/>
  <c r="Q536" i="16"/>
  <c r="R537" i="16" s="1"/>
  <c r="S538" i="16" s="1"/>
  <c r="T539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7" i="16" l="1"/>
  <c r="Q537" i="16"/>
  <c r="R538" i="16" s="1"/>
  <c r="S539" i="16" s="1"/>
  <c r="T540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E537" i="16" l="1"/>
  <c r="F538" i="16" s="1"/>
  <c r="G539" i="16" s="1"/>
  <c r="H540" i="16" s="1"/>
  <c r="I541" i="16" s="1"/>
  <c r="J542" i="16" s="1"/>
  <c r="K543" i="16" s="1"/>
  <c r="L544" i="16" s="1"/>
  <c r="D537" i="16"/>
  <c r="Q538" i="16"/>
  <c r="R539" i="16" s="1"/>
  <c r="S540" i="16" s="1"/>
  <c r="T541" i="16" s="1"/>
  <c r="P538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9" i="16" l="1"/>
  <c r="Q539" i="16"/>
  <c r="R540" i="16" s="1"/>
  <c r="S541" i="16" s="1"/>
  <c r="T542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D539" i="16" l="1"/>
  <c r="E539" i="16"/>
  <c r="F540" i="16" s="1"/>
  <c r="G541" i="16" s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41" i="16" l="1"/>
  <c r="Q541" i="16"/>
  <c r="R542" i="16" s="1"/>
  <c r="S543" i="16" s="1"/>
  <c r="T544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E541" i="16" l="1"/>
  <c r="F542" i="16" s="1"/>
  <c r="G543" i="16" s="1"/>
  <c r="H544" i="16" s="1"/>
  <c r="I545" i="16" s="1"/>
  <c r="J546" i="16" s="1"/>
  <c r="K547" i="16" s="1"/>
  <c r="L548" i="16" s="1"/>
  <c r="D541" i="16"/>
  <c r="Q542" i="16"/>
  <c r="R543" i="16" s="1"/>
  <c r="S544" i="16" s="1"/>
  <c r="T545" i="16" s="1"/>
  <c r="P542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3" i="16" l="1"/>
  <c r="Q543" i="16"/>
  <c r="R544" i="16" s="1"/>
  <c r="S545" i="16" s="1"/>
  <c r="T546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D543" i="16" l="1"/>
  <c r="E543" i="16"/>
  <c r="F544" i="16" s="1"/>
  <c r="G545" i="16" s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5" i="16" l="1"/>
  <c r="Q545" i="16"/>
  <c r="R546" i="16" s="1"/>
  <c r="S547" i="16" s="1"/>
  <c r="T548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E545" i="16" l="1"/>
  <c r="F546" i="16" s="1"/>
  <c r="G547" i="16" s="1"/>
  <c r="H548" i="16" s="1"/>
  <c r="I549" i="16" s="1"/>
  <c r="J550" i="16" s="1"/>
  <c r="K551" i="16" s="1"/>
  <c r="L552" i="16" s="1"/>
  <c r="D545" i="16"/>
  <c r="Q546" i="16"/>
  <c r="R547" i="16" s="1"/>
  <c r="S548" i="16" s="1"/>
  <c r="T549" i="16" s="1"/>
  <c r="P546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7" i="16" l="1"/>
  <c r="Q547" i="16"/>
  <c r="R548" i="16" s="1"/>
  <c r="S549" i="16" s="1"/>
  <c r="T550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D547" i="16" l="1"/>
  <c r="E547" i="16"/>
  <c r="F548" i="16" s="1"/>
  <c r="G549" i="16" s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9" i="16" l="1"/>
  <c r="Q549" i="16"/>
  <c r="R550" i="16" s="1"/>
  <c r="S551" i="16" s="1"/>
  <c r="T552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D549" i="16" l="1"/>
  <c r="E549" i="16"/>
  <c r="F550" i="16" s="1"/>
  <c r="G551" i="16" s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51" i="16" l="1"/>
  <c r="Q551" i="16"/>
  <c r="R552" i="16" s="1"/>
  <c r="S553" i="16" s="1"/>
  <c r="T554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D551" i="16" l="1"/>
  <c r="E551" i="16"/>
  <c r="F552" i="16" s="1"/>
  <c r="G553" i="16" s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3" i="16" l="1"/>
  <c r="Q553" i="16"/>
  <c r="R554" i="16" s="1"/>
  <c r="S555" i="16" s="1"/>
  <c r="T556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E553" i="16" l="1"/>
  <c r="F554" i="16" s="1"/>
  <c r="G555" i="16" s="1"/>
  <c r="H556" i="16" s="1"/>
  <c r="I557" i="16" s="1"/>
  <c r="J558" i="16" s="1"/>
  <c r="K559" i="16" s="1"/>
  <c r="L560" i="16" s="1"/>
  <c r="D553" i="16"/>
  <c r="P554" i="16"/>
  <c r="Q554" i="16"/>
  <c r="R555" i="16" s="1"/>
  <c r="S556" i="16" s="1"/>
  <c r="T557" i="16" s="1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Q555" i="16" l="1"/>
  <c r="R556" i="16" s="1"/>
  <c r="S557" i="16" s="1"/>
  <c r="T558" i="16" s="1"/>
  <c r="P555" i="16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D555" i="16" l="1"/>
  <c r="E555" i="16"/>
  <c r="F556" i="16" s="1"/>
  <c r="G557" i="16" s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P557" i="16" l="1"/>
  <c r="Q557" i="16"/>
  <c r="R558" i="16" s="1"/>
  <c r="S559" i="16" s="1"/>
  <c r="T560" i="16" s="1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D557" i="16" l="1"/>
  <c r="E557" i="16"/>
  <c r="F558" i="16" s="1"/>
  <c r="G559" i="16" s="1"/>
  <c r="H560" i="16" s="1"/>
  <c r="I561" i="16" s="1"/>
  <c r="J562" i="16" s="1"/>
  <c r="K563" i="16" s="1"/>
  <c r="L564" i="16" s="1"/>
  <c r="L126" i="4"/>
  <c r="Q558" i="16"/>
  <c r="R559" i="16" s="1"/>
  <c r="S560" i="16" s="1"/>
  <c r="T561" i="16" s="1"/>
  <c r="P558" i="16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9" i="16" l="1"/>
  <c r="Q559" i="16"/>
  <c r="R560" i="16" s="1"/>
  <c r="S561" i="16" s="1"/>
  <c r="T562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D559" i="16" l="1"/>
  <c r="E559" i="16"/>
  <c r="F560" i="16" s="1"/>
  <c r="G561" i="16" s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61" i="16" l="1"/>
  <c r="Q561" i="16"/>
  <c r="R562" i="16" s="1"/>
  <c r="S563" i="16" s="1"/>
  <c r="T564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L127" i="4" l="1"/>
  <c r="E561" i="16"/>
  <c r="F562" i="16" s="1"/>
  <c r="G563" i="16" s="1"/>
  <c r="H564" i="16" s="1"/>
  <c r="I565" i="16" s="1"/>
  <c r="J566" i="16" s="1"/>
  <c r="K567" i="16" s="1"/>
  <c r="L568" i="16" s="1"/>
  <c r="D561" i="16"/>
  <c r="P562" i="16"/>
  <c r="Q562" i="16"/>
  <c r="R563" i="16" s="1"/>
  <c r="S564" i="16" s="1"/>
  <c r="T565" i="16" s="1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P563" i="16" l="1"/>
  <c r="Q563" i="16"/>
  <c r="R564" i="16" s="1"/>
  <c r="S565" i="16" s="1"/>
  <c r="T566" i="16" s="1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D563" i="16" l="1"/>
  <c r="E563" i="16"/>
  <c r="F564" i="16" s="1"/>
  <c r="G565" i="16" s="1"/>
  <c r="H566" i="16" s="1"/>
  <c r="I567" i="16" s="1"/>
  <c r="J568" i="16" s="1"/>
  <c r="K569" i="16" s="1"/>
  <c r="L570" i="16" s="1"/>
  <c r="P564" i="16"/>
  <c r="Q564" i="16"/>
  <c r="R565" i="16" s="1"/>
  <c r="S566" i="16" s="1"/>
  <c r="T567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5" i="16" l="1"/>
  <c r="Q565" i="16"/>
  <c r="R566" i="16" s="1"/>
  <c r="S567" i="16" s="1"/>
  <c r="T568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E565" i="16" l="1"/>
  <c r="F566" i="16" s="1"/>
  <c r="G567" i="16" s="1"/>
  <c r="H568" i="16" s="1"/>
  <c r="I569" i="16" s="1"/>
  <c r="J570" i="16" s="1"/>
  <c r="K571" i="16" s="1"/>
  <c r="L572" i="16" s="1"/>
  <c r="D565" i="16"/>
  <c r="P566" i="16"/>
  <c r="Q566" i="16"/>
  <c r="R567" i="16" s="1"/>
  <c r="S568" i="16" s="1"/>
  <c r="T569" i="16" s="1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7" i="16" l="1"/>
  <c r="Q567" i="16"/>
  <c r="R568" i="16" s="1"/>
  <c r="S569" i="16" s="1"/>
  <c r="T570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D567" i="16" l="1"/>
  <c r="E567" i="16"/>
  <c r="F568" i="16" s="1"/>
  <c r="G569" i="16" s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P569" i="16" l="1"/>
  <c r="Q569" i="16"/>
  <c r="R570" i="16" s="1"/>
  <c r="S571" i="16" s="1"/>
  <c r="T572" i="16" s="1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E569" i="16" l="1"/>
  <c r="F570" i="16" s="1"/>
  <c r="G571" i="16" s="1"/>
  <c r="H572" i="16" s="1"/>
  <c r="I573" i="16" s="1"/>
  <c r="J574" i="16" s="1"/>
  <c r="K575" i="16" s="1"/>
  <c r="L576" i="16" s="1"/>
  <c r="D569" i="16"/>
  <c r="P570" i="16"/>
  <c r="Q570" i="16"/>
  <c r="R571" i="16" s="1"/>
  <c r="S572" i="16" s="1"/>
  <c r="T573" i="16" s="1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71" i="16" l="1"/>
  <c r="Q571" i="16"/>
  <c r="R572" i="16" s="1"/>
  <c r="S573" i="16" s="1"/>
  <c r="T574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E571" i="16" l="1"/>
  <c r="F572" i="16" s="1"/>
  <c r="G573" i="16" s="1"/>
  <c r="H574" i="16" s="1"/>
  <c r="I575" i="16" s="1"/>
  <c r="J576" i="16" s="1"/>
  <c r="K577" i="16" s="1"/>
  <c r="L578" i="16" s="1"/>
  <c r="D571" i="16"/>
  <c r="Q572" i="16"/>
  <c r="R573" i="16" s="1"/>
  <c r="S574" i="16" s="1"/>
  <c r="T575" i="16" s="1"/>
  <c r="P572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3" i="16" l="1"/>
  <c r="Q573" i="16"/>
  <c r="R574" i="16" s="1"/>
  <c r="S575" i="16" s="1"/>
  <c r="T576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E573" i="16" l="1"/>
  <c r="F574" i="16" s="1"/>
  <c r="G575" i="16" s="1"/>
  <c r="H576" i="16" s="1"/>
  <c r="I577" i="16" s="1"/>
  <c r="J578" i="16" s="1"/>
  <c r="K579" i="16" s="1"/>
  <c r="L580" i="16" s="1"/>
  <c r="D573" i="16"/>
  <c r="Q574" i="16"/>
  <c r="R575" i="16" s="1"/>
  <c r="S576" i="16" s="1"/>
  <c r="T577" i="16" s="1"/>
  <c r="P574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Q575" i="16" l="1"/>
  <c r="R576" i="16" s="1"/>
  <c r="S577" i="16" s="1"/>
  <c r="T578" i="16" s="1"/>
  <c r="P575" i="16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D575" i="16" l="1"/>
  <c r="E575" i="16"/>
  <c r="F576" i="16" s="1"/>
  <c r="G577" i="16" s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P577" i="16" l="1"/>
  <c r="Q577" i="16"/>
  <c r="R578" i="16" s="1"/>
  <c r="S579" i="16" s="1"/>
  <c r="T580" i="16" s="1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D577" i="16" l="1"/>
  <c r="E577" i="16"/>
  <c r="F578" i="16" s="1"/>
  <c r="G579" i="16" s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Q579" i="16" l="1"/>
  <c r="R580" i="16" s="1"/>
  <c r="S581" i="16" s="1"/>
  <c r="T582" i="16" s="1"/>
  <c r="P579" i="16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D579" i="16" l="1"/>
  <c r="E579" i="16"/>
  <c r="F580" i="16" s="1"/>
  <c r="G581" i="16" s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P581" i="16" l="1"/>
  <c r="Q581" i="16"/>
  <c r="R582" i="16" s="1"/>
  <c r="S583" i="16" s="1"/>
  <c r="T584" i="16" s="1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E581" i="16" l="1"/>
  <c r="F582" i="16" s="1"/>
  <c r="G583" i="16" s="1"/>
  <c r="H584" i="16" s="1"/>
  <c r="I585" i="16" s="1"/>
  <c r="J586" i="16" s="1"/>
  <c r="K587" i="16" s="1"/>
  <c r="L588" i="16" s="1"/>
  <c r="D581" i="16"/>
  <c r="Q582" i="16"/>
  <c r="R583" i="16" s="1"/>
  <c r="S584" i="16" s="1"/>
  <c r="T585" i="16" s="1"/>
  <c r="P582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Q583" i="16" l="1"/>
  <c r="R584" i="16" s="1"/>
  <c r="S585" i="16" s="1"/>
  <c r="T586" i="16" s="1"/>
  <c r="P583" i="16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E583" i="16" l="1"/>
  <c r="F584" i="16" s="1"/>
  <c r="G585" i="16" s="1"/>
  <c r="H586" i="16" s="1"/>
  <c r="I587" i="16" s="1"/>
  <c r="J588" i="16" s="1"/>
  <c r="K589" i="16" s="1"/>
  <c r="L590" i="16" s="1"/>
  <c r="D583" i="16"/>
  <c r="P584" i="16"/>
  <c r="Q584" i="16"/>
  <c r="R585" i="16" s="1"/>
  <c r="S586" i="16" s="1"/>
  <c r="T587" i="16" s="1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5" i="16" l="1"/>
  <c r="Q585" i="16"/>
  <c r="R586" i="16" s="1"/>
  <c r="S587" i="16" s="1"/>
  <c r="T588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D585" i="16" l="1"/>
  <c r="E585" i="16"/>
  <c r="F586" i="16" s="1"/>
  <c r="G587" i="16" s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7" i="16" l="1"/>
  <c r="Q587" i="16"/>
  <c r="R588" i="16" s="1"/>
  <c r="S589" i="16" s="1"/>
  <c r="T590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D587" i="16" l="1"/>
  <c r="E587" i="16"/>
  <c r="F588" i="16" s="1"/>
  <c r="G589" i="16" s="1"/>
  <c r="H590" i="16" s="1"/>
  <c r="I591" i="16" s="1"/>
  <c r="J592" i="16" s="1"/>
  <c r="K593" i="16" s="1"/>
  <c r="L594" i="16" s="1"/>
  <c r="P588" i="16"/>
  <c r="Q588" i="16"/>
  <c r="R589" i="16" s="1"/>
  <c r="S590" i="16" s="1"/>
  <c r="T591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9" i="16" l="1"/>
  <c r="Q589" i="16"/>
  <c r="R590" i="16" s="1"/>
  <c r="S591" i="16" s="1"/>
  <c r="T592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D589" i="16" l="1"/>
  <c r="E589" i="16"/>
  <c r="F590" i="16" s="1"/>
  <c r="G591" i="16" s="1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Q591" i="16" l="1"/>
  <c r="R592" i="16" s="1"/>
  <c r="S593" i="16" s="1"/>
  <c r="T594" i="16" s="1"/>
  <c r="P591" i="16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D591" i="16" l="1"/>
  <c r="E591" i="16"/>
  <c r="F592" i="16" s="1"/>
  <c r="G593" i="16" s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P593" i="16" l="1"/>
  <c r="Q593" i="16"/>
  <c r="R594" i="16" s="1"/>
  <c r="S595" i="16" s="1"/>
  <c r="T596" i="16" s="1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V134" i="3" l="1"/>
  <c r="D593" i="16"/>
  <c r="E593" i="16"/>
  <c r="F594" i="16" s="1"/>
  <c r="G595" i="16" s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Q595" i="16" l="1"/>
  <c r="R596" i="16" s="1"/>
  <c r="S597" i="16" s="1"/>
  <c r="T598" i="16" s="1"/>
  <c r="P595" i="16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D595" i="16" l="1"/>
  <c r="E595" i="16"/>
  <c r="F596" i="16" s="1"/>
  <c r="G597" i="16" s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P597" i="16" l="1"/>
  <c r="Q597" i="16"/>
  <c r="R598" i="16" s="1"/>
  <c r="S599" i="16" s="1"/>
  <c r="T600" i="16" s="1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V135" i="3" l="1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Q598" i="16"/>
  <c r="R599" i="16" s="1"/>
  <c r="S600" i="16" s="1"/>
  <c r="T601" i="16" s="1"/>
  <c r="P598" i="16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Q599" i="16" l="1"/>
  <c r="R600" i="16" s="1"/>
  <c r="S601" i="16" s="1"/>
  <c r="T602" i="16" s="1"/>
  <c r="P599" i="16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D599" i="16" l="1"/>
  <c r="E599" i="16"/>
  <c r="F600" i="16" s="1"/>
  <c r="G601" i="16" s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P601" i="16" l="1"/>
  <c r="Q601" i="16"/>
  <c r="R602" i="16" s="1"/>
  <c r="S603" i="16" s="1"/>
  <c r="T604" i="16" s="1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D601" i="16" l="1"/>
  <c r="E601" i="16"/>
  <c r="F602" i="16" s="1"/>
  <c r="G603" i="16" s="1"/>
  <c r="H604" i="16" s="1"/>
  <c r="I605" i="16" s="1"/>
  <c r="J606" i="16" s="1"/>
  <c r="K607" i="16" s="1"/>
  <c r="L608" i="16" s="1"/>
  <c r="P602" i="16"/>
  <c r="Q602" i="16"/>
  <c r="R603" i="16" s="1"/>
  <c r="S604" i="16" s="1"/>
  <c r="T605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3" i="16" l="1"/>
  <c r="Q603" i="16"/>
  <c r="R604" i="16" s="1"/>
  <c r="S605" i="16" s="1"/>
  <c r="T606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D603" i="16" l="1"/>
  <c r="E603" i="16"/>
  <c r="F604" i="16" s="1"/>
  <c r="G605" i="16" s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Q605" i="16" l="1"/>
  <c r="R606" i="16" s="1"/>
  <c r="S607" i="16" s="1"/>
  <c r="T608" i="16" s="1"/>
  <c r="P605" i="16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D605" i="16" l="1"/>
  <c r="E605" i="16"/>
  <c r="F606" i="16" s="1"/>
  <c r="G607" i="16" s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7" i="16" l="1"/>
  <c r="R608" i="16" s="1"/>
  <c r="S609" i="16" s="1"/>
  <c r="T610" i="16" s="1"/>
  <c r="P607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D607" i="16" l="1"/>
  <c r="E607" i="16"/>
  <c r="F608" i="16" s="1"/>
  <c r="G609" i="16" s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P609" i="16" l="1"/>
  <c r="Q609" i="16"/>
  <c r="R610" i="16" s="1"/>
  <c r="S611" i="16" s="1"/>
  <c r="T612" i="16" s="1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E609" i="16" l="1"/>
  <c r="F610" i="16" s="1"/>
  <c r="G611" i="16" s="1"/>
  <c r="H612" i="16" s="1"/>
  <c r="I613" i="16" s="1"/>
  <c r="J614" i="16" s="1"/>
  <c r="K615" i="16" s="1"/>
  <c r="L616" i="16" s="1"/>
  <c r="D609" i="16"/>
  <c r="P610" i="16"/>
  <c r="Q610" i="16"/>
  <c r="R611" i="16" s="1"/>
  <c r="S612" i="16" s="1"/>
  <c r="T613" i="16" s="1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11" i="16" l="1"/>
  <c r="Q611" i="16"/>
  <c r="R612" i="16" s="1"/>
  <c r="S613" i="16" s="1"/>
  <c r="T614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D611" i="16" l="1"/>
  <c r="E611" i="16"/>
  <c r="F612" i="16" s="1"/>
  <c r="G613" i="16" s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3" i="16" l="1"/>
  <c r="Q613" i="16"/>
  <c r="R614" i="16" s="1"/>
  <c r="S615" i="16" s="1"/>
  <c r="T616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D613" i="16" l="1"/>
  <c r="E613" i="16"/>
  <c r="F614" i="16" s="1"/>
  <c r="G615" i="16" s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Q615" i="16" l="1"/>
  <c r="R616" i="16" s="1"/>
  <c r="S617" i="16" s="1"/>
  <c r="T618" i="16" s="1"/>
  <c r="P615" i="16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V139" i="3" l="1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P617" i="16" l="1"/>
  <c r="Q617" i="16"/>
  <c r="R618" i="16" s="1"/>
  <c r="S619" i="16" s="1"/>
  <c r="T620" i="16" s="1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D617" i="16" l="1"/>
  <c r="E617" i="16"/>
  <c r="F618" i="16" s="1"/>
  <c r="G619" i="16" s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9" i="16" l="1"/>
  <c r="Q619" i="16"/>
  <c r="R620" i="16" s="1"/>
  <c r="S621" i="16" s="1"/>
  <c r="T622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L140" i="4" l="1"/>
  <c r="E619" i="16"/>
  <c r="F620" i="16" s="1"/>
  <c r="G621" i="16" s="1"/>
  <c r="H622" i="16" s="1"/>
  <c r="I623" i="16" s="1"/>
  <c r="J624" i="16" s="1"/>
  <c r="K625" i="16" s="1"/>
  <c r="L626" i="16" s="1"/>
  <c r="D619" i="16"/>
  <c r="P620" i="16"/>
  <c r="Q620" i="16"/>
  <c r="R621" i="16" s="1"/>
  <c r="S622" i="16" s="1"/>
  <c r="T623" i="16" s="1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21" i="16" l="1"/>
  <c r="Q621" i="16"/>
  <c r="R622" i="16" s="1"/>
  <c r="S623" i="16" s="1"/>
  <c r="T624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E621" i="16" l="1"/>
  <c r="F622" i="16" s="1"/>
  <c r="G623" i="16" s="1"/>
  <c r="H624" i="16" s="1"/>
  <c r="I625" i="16" s="1"/>
  <c r="J626" i="16" s="1"/>
  <c r="K627" i="16" s="1"/>
  <c r="L628" i="16" s="1"/>
  <c r="D621" i="16"/>
  <c r="Q622" i="16"/>
  <c r="R623" i="16" s="1"/>
  <c r="S624" i="16" s="1"/>
  <c r="T625" i="16" s="1"/>
  <c r="P622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Q623" i="16" l="1"/>
  <c r="R624" i="16" s="1"/>
  <c r="S625" i="16" s="1"/>
  <c r="T626" i="16" s="1"/>
  <c r="P623" i="16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L141" i="4" l="1"/>
  <c r="D623" i="16"/>
  <c r="E623" i="16"/>
  <c r="F624" i="16" s="1"/>
  <c r="G625" i="16" s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P625" i="16" l="1"/>
  <c r="Q625" i="16"/>
  <c r="R626" i="16" s="1"/>
  <c r="S627" i="16" s="1"/>
  <c r="T628" i="16" s="1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E625" i="16" l="1"/>
  <c r="F626" i="16" s="1"/>
  <c r="G627" i="16" s="1"/>
  <c r="H628" i="16" s="1"/>
  <c r="I629" i="16" s="1"/>
  <c r="J630" i="16" s="1"/>
  <c r="K631" i="16" s="1"/>
  <c r="L632" i="16" s="1"/>
  <c r="D625" i="16"/>
  <c r="P626" i="16"/>
  <c r="Q626" i="16"/>
  <c r="R627" i="16" s="1"/>
  <c r="S628" i="16" s="1"/>
  <c r="T629" i="16" s="1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Q627" i="16" l="1"/>
  <c r="R628" i="16" s="1"/>
  <c r="S629" i="16" s="1"/>
  <c r="T630" i="16" s="1"/>
  <c r="P627" i="16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E627" i="16" l="1"/>
  <c r="F628" i="16" s="1"/>
  <c r="G629" i="16" s="1"/>
  <c r="H630" i="16" s="1"/>
  <c r="I631" i="16" s="1"/>
  <c r="J632" i="16" s="1"/>
  <c r="K633" i="16" s="1"/>
  <c r="L634" i="16" s="1"/>
  <c r="D627" i="16"/>
  <c r="P628" i="16"/>
  <c r="Q628" i="16"/>
  <c r="R629" i="16" s="1"/>
  <c r="S630" i="16" s="1"/>
  <c r="T631" i="16" s="1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P629" i="16" l="1"/>
  <c r="Q629" i="16"/>
  <c r="R630" i="16" s="1"/>
  <c r="S631" i="16" s="1"/>
  <c r="T632" i="16" s="1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E629" i="16" l="1"/>
  <c r="F630" i="16" s="1"/>
  <c r="G631" i="16" s="1"/>
  <c r="H632" i="16" s="1"/>
  <c r="I633" i="16" s="1"/>
  <c r="J634" i="16" s="1"/>
  <c r="K635" i="16" s="1"/>
  <c r="L636" i="16" s="1"/>
  <c r="D629" i="16"/>
  <c r="Q630" i="16"/>
  <c r="R631" i="16" s="1"/>
  <c r="S632" i="16" s="1"/>
  <c r="T633" i="16" s="1"/>
  <c r="P630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31" i="16" l="1"/>
  <c r="Q631" i="16"/>
  <c r="R632" i="16" s="1"/>
  <c r="S633" i="16" s="1"/>
  <c r="T634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D631" i="16" l="1"/>
  <c r="E631" i="16"/>
  <c r="F632" i="16" s="1"/>
  <c r="G633" i="16" s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P633" i="16" l="1"/>
  <c r="Q633" i="16"/>
  <c r="R634" i="16" s="1"/>
  <c r="S635" i="16" s="1"/>
  <c r="T636" i="16" s="1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D633" i="16" l="1"/>
  <c r="E633" i="16"/>
  <c r="F634" i="16" s="1"/>
  <c r="G635" i="16" s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5" i="16" l="1"/>
  <c r="R636" i="16" s="1"/>
  <c r="S637" i="16" s="1"/>
  <c r="T638" i="16" s="1"/>
  <c r="P635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E635" i="16" l="1"/>
  <c r="F636" i="16" s="1"/>
  <c r="G637" i="16" s="1"/>
  <c r="H638" i="16" s="1"/>
  <c r="I639" i="16" s="1"/>
  <c r="J640" i="16" s="1"/>
  <c r="K641" i="16" s="1"/>
  <c r="L642" i="16" s="1"/>
  <c r="D635" i="16"/>
  <c r="P636" i="16"/>
  <c r="Q636" i="16"/>
  <c r="R637" i="16" s="1"/>
  <c r="S638" i="16" s="1"/>
  <c r="T639" i="16" s="1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7" i="16" l="1"/>
  <c r="Q637" i="16"/>
  <c r="R638" i="16" s="1"/>
  <c r="S639" i="16" s="1"/>
  <c r="T640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D637" i="16" l="1"/>
  <c r="E637" i="16"/>
  <c r="F638" i="16" s="1"/>
  <c r="G639" i="16" s="1"/>
  <c r="H640" i="16" s="1"/>
  <c r="I641" i="16" s="1"/>
  <c r="J642" i="16" s="1"/>
  <c r="K643" i="16" s="1"/>
  <c r="L644" i="16" s="1"/>
  <c r="P638" i="16"/>
  <c r="Q638" i="16"/>
  <c r="R639" i="16" s="1"/>
  <c r="S640" i="16" s="1"/>
  <c r="T641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P639" i="16" l="1"/>
  <c r="Q639" i="16"/>
  <c r="R640" i="16" s="1"/>
  <c r="S641" i="16" s="1"/>
  <c r="T642" i="16" s="1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D639" i="16" l="1"/>
  <c r="E639" i="16"/>
  <c r="F640" i="16" s="1"/>
  <c r="G641" i="16" s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41" i="16" l="1"/>
  <c r="Q641" i="16"/>
  <c r="R642" i="16" s="1"/>
  <c r="S643" i="16" s="1"/>
  <c r="T644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E641" i="16" l="1"/>
  <c r="F642" i="16" s="1"/>
  <c r="G643" i="16" s="1"/>
  <c r="H644" i="16" s="1"/>
  <c r="I645" i="16" s="1"/>
  <c r="J646" i="16" s="1"/>
  <c r="K647" i="16" s="1"/>
  <c r="L648" i="16" s="1"/>
  <c r="D641" i="16"/>
  <c r="P642" i="16"/>
  <c r="Q642" i="16"/>
  <c r="R643" i="16" s="1"/>
  <c r="S644" i="16" s="1"/>
  <c r="T645" i="16" s="1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3" i="16" l="1"/>
  <c r="Q643" i="16"/>
  <c r="R644" i="16" s="1"/>
  <c r="S645" i="16" s="1"/>
  <c r="T646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E643" i="16" l="1"/>
  <c r="F644" i="16" s="1"/>
  <c r="G645" i="16" s="1"/>
  <c r="H646" i="16" s="1"/>
  <c r="I647" i="16" s="1"/>
  <c r="J648" i="16" s="1"/>
  <c r="K649" i="16" s="1"/>
  <c r="L650" i="16" s="1"/>
  <c r="D643" i="16"/>
  <c r="P644" i="16"/>
  <c r="Q644" i="16"/>
  <c r="R645" i="16" s="1"/>
  <c r="S646" i="16" s="1"/>
  <c r="T647" i="16" s="1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L146" i="4" l="1"/>
  <c r="P645" i="16"/>
  <c r="Q645" i="16"/>
  <c r="R646" i="16" s="1"/>
  <c r="S647" i="16" s="1"/>
  <c r="T648" i="16" s="1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D645" i="16" l="1"/>
  <c r="E645" i="16"/>
  <c r="F646" i="16" s="1"/>
  <c r="G647" i="16" s="1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P647" i="16" l="1"/>
  <c r="Q647" i="16"/>
  <c r="R648" i="16" s="1"/>
  <c r="S649" i="16" s="1"/>
  <c r="T650" i="16" s="1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D647" i="16" l="1"/>
  <c r="E647" i="16"/>
  <c r="F648" i="16" s="1"/>
  <c r="G649" i="16" s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V147" i="3" l="1"/>
  <c r="W147" i="3" s="1"/>
  <c r="X147" i="3" s="1"/>
  <c r="Y147" i="3" s="1"/>
  <c r="Z147" i="3" s="1"/>
  <c r="AA147" i="3" s="1"/>
  <c r="AB147" i="3" s="1"/>
  <c r="P649" i="16"/>
  <c r="Q649" i="16"/>
  <c r="R650" i="16" s="1"/>
  <c r="S651" i="16" s="1"/>
  <c r="T652" i="16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D649" i="16" l="1"/>
  <c r="E649" i="16"/>
  <c r="F650" i="16" s="1"/>
  <c r="G651" i="16" s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51" i="16" l="1"/>
  <c r="Q651" i="16"/>
  <c r="R652" i="16" s="1"/>
  <c r="S653" i="16" s="1"/>
  <c r="T654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E651" i="16" l="1"/>
  <c r="F652" i="16" s="1"/>
  <c r="G653" i="16" s="1"/>
  <c r="H654" i="16" s="1"/>
  <c r="I655" i="16" s="1"/>
  <c r="J656" i="16" s="1"/>
  <c r="K657" i="16" s="1"/>
  <c r="L658" i="16" s="1"/>
  <c r="D651" i="16"/>
  <c r="P652" i="16"/>
  <c r="Q652" i="16"/>
  <c r="R653" i="16" s="1"/>
  <c r="S654" i="16" s="1"/>
  <c r="T655" i="16" s="1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V148" i="3" l="1"/>
  <c r="P653" i="16"/>
  <c r="Q653" i="16"/>
  <c r="R654" i="16" s="1"/>
  <c r="S655" i="16" s="1"/>
  <c r="T656" i="16" s="1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D653" i="16" l="1"/>
  <c r="E653" i="16"/>
  <c r="F654" i="16" s="1"/>
  <c r="G655" i="16" s="1"/>
  <c r="H656" i="16" s="1"/>
  <c r="I657" i="16" s="1"/>
  <c r="J658" i="16" s="1"/>
  <c r="K659" i="16" s="1"/>
  <c r="L660" i="16" s="1"/>
  <c r="Q654" i="16"/>
  <c r="R655" i="16" s="1"/>
  <c r="S656" i="16" s="1"/>
  <c r="T657" i="16" s="1"/>
  <c r="P654" i="16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P655" i="16" l="1"/>
  <c r="Q655" i="16"/>
  <c r="R656" i="16" s="1"/>
  <c r="S657" i="16" s="1"/>
  <c r="T658" i="16" s="1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E655" i="16" l="1"/>
  <c r="F656" i="16" s="1"/>
  <c r="G657" i="16" s="1"/>
  <c r="H658" i="16" s="1"/>
  <c r="I659" i="16" s="1"/>
  <c r="J660" i="16" s="1"/>
  <c r="K661" i="16" s="1"/>
  <c r="L662" i="16" s="1"/>
  <c r="D655" i="16"/>
  <c r="P656" i="16"/>
  <c r="Q656" i="16"/>
  <c r="R657" i="16" s="1"/>
  <c r="S658" i="16" s="1"/>
  <c r="T659" i="16" s="1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7" i="16" l="1"/>
  <c r="Q657" i="16"/>
  <c r="R658" i="16" s="1"/>
  <c r="S659" i="16" s="1"/>
  <c r="T660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E657" i="16" l="1"/>
  <c r="F658" i="16" s="1"/>
  <c r="G659" i="16" s="1"/>
  <c r="H660" i="16" s="1"/>
  <c r="I661" i="16" s="1"/>
  <c r="J662" i="16" s="1"/>
  <c r="K663" i="16" s="1"/>
  <c r="L664" i="16" s="1"/>
  <c r="D657" i="16"/>
  <c r="P658" i="16"/>
  <c r="Q658" i="16"/>
  <c r="R659" i="16" s="1"/>
  <c r="S660" i="16" s="1"/>
  <c r="T661" i="16" s="1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P659" i="16" l="1"/>
  <c r="Q659" i="16"/>
  <c r="R660" i="16" s="1"/>
  <c r="S661" i="16" s="1"/>
  <c r="T662" i="16" s="1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E659" i="16" l="1"/>
  <c r="F660" i="16" s="1"/>
  <c r="G661" i="16" s="1"/>
  <c r="H662" i="16" s="1"/>
  <c r="I663" i="16" s="1"/>
  <c r="J664" i="16" s="1"/>
  <c r="K665" i="16" s="1"/>
  <c r="L666" i="16" s="1"/>
  <c r="D659" i="16"/>
  <c r="P660" i="16"/>
  <c r="Q660" i="16"/>
  <c r="R661" i="16" s="1"/>
  <c r="S662" i="16" s="1"/>
  <c r="T663" i="16" s="1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61" i="16" l="1"/>
  <c r="Q661" i="16"/>
  <c r="R662" i="16" s="1"/>
  <c r="S663" i="16" s="1"/>
  <c r="T664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D661" i="16" l="1"/>
  <c r="E661" i="16"/>
  <c r="F662" i="16" s="1"/>
  <c r="G663" i="16" s="1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3" i="16" l="1"/>
  <c r="Q663" i="16"/>
  <c r="R664" i="16" s="1"/>
  <c r="S665" i="16" s="1"/>
  <c r="T666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E663" i="16" l="1"/>
  <c r="F664" i="16" s="1"/>
  <c r="G665" i="16" s="1"/>
  <c r="H666" i="16" s="1"/>
  <c r="I667" i="16" s="1"/>
  <c r="J668" i="16" s="1"/>
  <c r="K669" i="16" s="1"/>
  <c r="L670" i="16" s="1"/>
  <c r="D663" i="16"/>
  <c r="P664" i="16"/>
  <c r="Q664" i="16"/>
  <c r="R665" i="16" s="1"/>
  <c r="S666" i="16" s="1"/>
  <c r="T667" i="16" s="1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P665" i="16" l="1"/>
  <c r="Q665" i="16"/>
  <c r="R666" i="16" s="1"/>
  <c r="S667" i="16" s="1"/>
  <c r="T668" i="16" s="1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E665" i="16" l="1"/>
  <c r="F666" i="16" s="1"/>
  <c r="G667" i="16" s="1"/>
  <c r="H668" i="16" s="1"/>
  <c r="I669" i="16" s="1"/>
  <c r="J670" i="16" s="1"/>
  <c r="K671" i="16" s="1"/>
  <c r="L672" i="16" s="1"/>
  <c r="D665" i="16"/>
  <c r="Q666" i="16"/>
  <c r="R667" i="16" s="1"/>
  <c r="S668" i="16" s="1"/>
  <c r="T669" i="16" s="1"/>
  <c r="P666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7" i="16" l="1"/>
  <c r="Q667" i="16"/>
  <c r="R668" i="16" s="1"/>
  <c r="S669" i="16" s="1"/>
  <c r="T670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D667" i="16" l="1"/>
  <c r="E667" i="16"/>
  <c r="F668" i="16" s="1"/>
  <c r="G669" i="16" s="1"/>
  <c r="H670" i="16" s="1"/>
  <c r="I671" i="16" s="1"/>
  <c r="J672" i="16" s="1"/>
  <c r="K673" i="16" s="1"/>
  <c r="L674" i="16" s="1"/>
  <c r="P668" i="16"/>
  <c r="Q668" i="16"/>
  <c r="R669" i="16" s="1"/>
  <c r="S670" i="16" s="1"/>
  <c r="T671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9" i="16" l="1"/>
  <c r="Q669" i="16"/>
  <c r="R670" i="16" s="1"/>
  <c r="S671" i="16" s="1"/>
  <c r="T672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D669" i="16" l="1"/>
  <c r="E669" i="16"/>
  <c r="F670" i="16" s="1"/>
  <c r="G671" i="16" s="1"/>
  <c r="H672" i="16" s="1"/>
  <c r="I673" i="16" s="1"/>
  <c r="J674" i="16" s="1"/>
  <c r="K675" i="16" s="1"/>
  <c r="L676" i="16" s="1"/>
  <c r="Q670" i="16"/>
  <c r="R671" i="16" s="1"/>
  <c r="S672" i="16" s="1"/>
  <c r="T673" i="16" s="1"/>
  <c r="P670" i="16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P671" i="16" l="1"/>
  <c r="Q671" i="16"/>
  <c r="R672" i="16" s="1"/>
  <c r="S673" i="16" s="1"/>
  <c r="T674" i="16" s="1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E671" i="16" l="1"/>
  <c r="F672" i="16" s="1"/>
  <c r="G673" i="16" s="1"/>
  <c r="H674" i="16" s="1"/>
  <c r="I675" i="16" s="1"/>
  <c r="J676" i="16" s="1"/>
  <c r="K677" i="16" s="1"/>
  <c r="L678" i="16" s="1"/>
  <c r="D671" i="16"/>
  <c r="P672" i="16"/>
  <c r="Q672" i="16"/>
  <c r="R673" i="16" s="1"/>
  <c r="S674" i="16" s="1"/>
  <c r="T675" i="16" s="1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3" i="16" l="1"/>
  <c r="Q673" i="16"/>
  <c r="R674" i="16" s="1"/>
  <c r="S675" i="16" s="1"/>
  <c r="T676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D673" i="16" l="1"/>
  <c r="E673" i="16"/>
  <c r="F674" i="16" s="1"/>
  <c r="G675" i="16" s="1"/>
  <c r="H676" i="16" s="1"/>
  <c r="I677" i="16" s="1"/>
  <c r="J678" i="16" s="1"/>
  <c r="K679" i="16" s="1"/>
  <c r="L680" i="16" s="1"/>
  <c r="P674" i="16"/>
  <c r="Q674" i="16"/>
  <c r="R675" i="16" s="1"/>
  <c r="S676" i="16" s="1"/>
  <c r="T677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Q675" i="16" l="1"/>
  <c r="R676" i="16" s="1"/>
  <c r="S677" i="16" s="1"/>
  <c r="T678" i="16" s="1"/>
  <c r="P675" i="16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E675" i="16" l="1"/>
  <c r="F676" i="16" s="1"/>
  <c r="G677" i="16" s="1"/>
  <c r="H678" i="16" s="1"/>
  <c r="I679" i="16" s="1"/>
  <c r="J680" i="16" s="1"/>
  <c r="K681" i="16" s="1"/>
  <c r="L682" i="16" s="1"/>
  <c r="D675" i="16"/>
  <c r="P676" i="16"/>
  <c r="Q676" i="16"/>
  <c r="R677" i="16" s="1"/>
  <c r="S678" i="16" s="1"/>
  <c r="T679" i="16" s="1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P677" i="16" l="1"/>
  <c r="Q677" i="16"/>
  <c r="R678" i="16" s="1"/>
  <c r="S679" i="16" s="1"/>
  <c r="T680" i="16" s="1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E677" i="16" l="1"/>
  <c r="F678" i="16" s="1"/>
  <c r="G679" i="16" s="1"/>
  <c r="H680" i="16" s="1"/>
  <c r="I681" i="16" s="1"/>
  <c r="J682" i="16" s="1"/>
  <c r="K683" i="16" s="1"/>
  <c r="L684" i="16" s="1"/>
  <c r="D677" i="16"/>
  <c r="Q678" i="16"/>
  <c r="R679" i="16" s="1"/>
  <c r="S680" i="16" s="1"/>
  <c r="T681" i="16" s="1"/>
  <c r="P678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P679" i="16" l="1"/>
  <c r="Q679" i="16"/>
  <c r="R680" i="16" s="1"/>
  <c r="S681" i="16" s="1"/>
  <c r="T682" i="16" s="1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E679" i="16" l="1"/>
  <c r="F680" i="16" s="1"/>
  <c r="G681" i="16" s="1"/>
  <c r="H682" i="16" s="1"/>
  <c r="I683" i="16" s="1"/>
  <c r="J684" i="16" s="1"/>
  <c r="K685" i="16" s="1"/>
  <c r="L686" i="16" s="1"/>
  <c r="D679" i="16"/>
  <c r="P680" i="16"/>
  <c r="Q680" i="16"/>
  <c r="R681" i="16" s="1"/>
  <c r="S682" i="16" s="1"/>
  <c r="T683" i="16" s="1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P681" i="16" l="1"/>
  <c r="Q681" i="16"/>
  <c r="R682" i="16" s="1"/>
  <c r="S683" i="16" s="1"/>
  <c r="T684" i="16" s="1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D681" i="16" l="1"/>
  <c r="E681" i="16"/>
  <c r="F682" i="16" s="1"/>
  <c r="G683" i="16" s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3" i="16" l="1"/>
  <c r="Q683" i="16"/>
  <c r="R684" i="16" s="1"/>
  <c r="S685" i="16" s="1"/>
  <c r="T686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E683" i="16" l="1"/>
  <c r="F684" i="16" s="1"/>
  <c r="G685" i="16" s="1"/>
  <c r="H686" i="16" s="1"/>
  <c r="I687" i="16" s="1"/>
  <c r="J688" i="16" s="1"/>
  <c r="K689" i="16" s="1"/>
  <c r="L690" i="16" s="1"/>
  <c r="D683" i="16"/>
  <c r="P684" i="16"/>
  <c r="Q684" i="16"/>
  <c r="R685" i="16" s="1"/>
  <c r="S686" i="16" s="1"/>
  <c r="T687" i="16" s="1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5" i="16" l="1"/>
  <c r="Q685" i="16"/>
  <c r="R686" i="16" s="1"/>
  <c r="S687" i="16" s="1"/>
  <c r="T688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D685" i="16" l="1"/>
  <c r="E685" i="16"/>
  <c r="F686" i="16" s="1"/>
  <c r="G687" i="16" s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7" i="16" l="1"/>
  <c r="Q687" i="16"/>
  <c r="R688" i="16" s="1"/>
  <c r="S689" i="16" s="1"/>
  <c r="T690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D687" i="16" l="1"/>
  <c r="E687" i="16"/>
  <c r="F688" i="16" s="1"/>
  <c r="G689" i="16" s="1"/>
  <c r="H690" i="16" s="1"/>
  <c r="I691" i="16" s="1"/>
  <c r="J692" i="16" s="1"/>
  <c r="K693" i="16" s="1"/>
  <c r="L694" i="16" s="1"/>
  <c r="P688" i="16"/>
  <c r="Q688" i="16"/>
  <c r="R689" i="16" s="1"/>
  <c r="S690" i="16" s="1"/>
  <c r="T691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9" i="16" l="1"/>
  <c r="Q689" i="16"/>
  <c r="R690" i="16" s="1"/>
  <c r="S691" i="16" s="1"/>
  <c r="T692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L156" i="4" l="1"/>
  <c r="E689" i="16"/>
  <c r="F690" i="16" s="1"/>
  <c r="G691" i="16" s="1"/>
  <c r="H692" i="16" s="1"/>
  <c r="I693" i="16" s="1"/>
  <c r="J694" i="16" s="1"/>
  <c r="K695" i="16" s="1"/>
  <c r="L696" i="16" s="1"/>
  <c r="D689" i="16"/>
  <c r="P690" i="16"/>
  <c r="Q690" i="16"/>
  <c r="R691" i="16" s="1"/>
  <c r="S692" i="16" s="1"/>
  <c r="T693" i="16" s="1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91" i="16" l="1"/>
  <c r="Q691" i="16"/>
  <c r="R692" i="16" s="1"/>
  <c r="S693" i="16" s="1"/>
  <c r="T694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E691" i="16" l="1"/>
  <c r="F692" i="16" s="1"/>
  <c r="G693" i="16" s="1"/>
  <c r="H694" i="16" s="1"/>
  <c r="I695" i="16" s="1"/>
  <c r="J696" i="16" s="1"/>
  <c r="K697" i="16" s="1"/>
  <c r="L698" i="16" s="1"/>
  <c r="D691" i="16"/>
  <c r="Q692" i="16"/>
  <c r="R693" i="16" s="1"/>
  <c r="S694" i="16" s="1"/>
  <c r="T695" i="16" s="1"/>
  <c r="P692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P693" i="16" l="1"/>
  <c r="Q693" i="16"/>
  <c r="R694" i="16" s="1"/>
  <c r="S695" i="16" s="1"/>
  <c r="T696" i="16" s="1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E693" i="16" l="1"/>
  <c r="F694" i="16" s="1"/>
  <c r="G695" i="16" s="1"/>
  <c r="H696" i="16" s="1"/>
  <c r="I697" i="16" s="1"/>
  <c r="J698" i="16" s="1"/>
  <c r="K699" i="16" s="1"/>
  <c r="L700" i="16" s="1"/>
  <c r="D693" i="16"/>
  <c r="Q694" i="16"/>
  <c r="R695" i="16" s="1"/>
  <c r="S696" i="16" s="1"/>
  <c r="T697" i="16" s="1"/>
  <c r="P694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5" i="16" l="1"/>
  <c r="Q695" i="16"/>
  <c r="R696" i="16" s="1"/>
  <c r="S697" i="16" s="1"/>
  <c r="T698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D695" i="16" l="1"/>
  <c r="E695" i="16"/>
  <c r="F696" i="16" s="1"/>
  <c r="G697" i="16" s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7" i="16" l="1"/>
  <c r="Q697" i="16"/>
  <c r="R698" i="16" s="1"/>
  <c r="S699" i="16" s="1"/>
  <c r="T700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158" i="3" l="1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P698" i="16"/>
  <c r="Q698" i="16"/>
  <c r="R699" i="16" s="1"/>
  <c r="S700" i="16" s="1"/>
  <c r="T701" i="16" s="1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L158" i="4" l="1"/>
  <c r="P699" i="16"/>
  <c r="Q699" i="16"/>
  <c r="R700" i="16" s="1"/>
  <c r="S701" i="16" s="1"/>
  <c r="T702" i="16" s="1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E699" i="16" l="1"/>
  <c r="F700" i="16" s="1"/>
  <c r="G701" i="16" s="1"/>
  <c r="H702" i="16" s="1"/>
  <c r="I703" i="16" s="1"/>
  <c r="J704" i="16" s="1"/>
  <c r="K705" i="16" s="1"/>
  <c r="L706" i="16" s="1"/>
  <c r="D699" i="16"/>
  <c r="P700" i="16"/>
  <c r="Q700" i="16"/>
  <c r="R701" i="16" s="1"/>
  <c r="S702" i="16" s="1"/>
  <c r="T703" i="16" s="1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P701" i="16" l="1"/>
  <c r="Q701" i="16"/>
  <c r="R702" i="16" s="1"/>
  <c r="S703" i="16" s="1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E701" i="16" l="1"/>
  <c r="F702" i="16" s="1"/>
  <c r="G703" i="16" s="1"/>
  <c r="H704" i="16" s="1"/>
  <c r="I705" i="16" s="1"/>
  <c r="J706" i="16" s="1"/>
  <c r="K707" i="16" s="1"/>
  <c r="D701" i="16"/>
  <c r="P702" i="16"/>
  <c r="Q702" i="16"/>
  <c r="R703" i="16" s="1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P703" i="16" l="1"/>
  <c r="Q703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E703" i="16" l="1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E704" i="16" l="1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V171" i="3"/>
  <c r="E711" i="4"/>
  <c r="F711" i="4" s="1"/>
  <c r="I711" i="3"/>
  <c r="D711" i="4" s="1"/>
  <c r="K170" i="4"/>
  <c r="M170" i="4"/>
  <c r="K712" i="3" l="1"/>
  <c r="L712" i="3" s="1"/>
  <c r="W171" i="3"/>
  <c r="X171" i="3" s="1"/>
  <c r="Y171" i="3" s="1"/>
  <c r="Z171" i="3" s="1"/>
  <c r="AA171" i="3" s="1"/>
  <c r="AB171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M448" i="4"/>
  <c r="K448" i="4"/>
  <c r="E35" i="5" s="1"/>
  <c r="D35" i="5"/>
  <c r="L449" i="4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P486" i="3" s="1"/>
  <c r="Q486" i="3" s="1"/>
  <c r="L486" i="4" s="1"/>
  <c r="M485" i="4"/>
  <c r="K485" i="4"/>
  <c r="V486" i="3" l="1"/>
  <c r="W486" i="3" s="1"/>
  <c r="X486" i="3" s="1"/>
  <c r="Y486" i="3" s="1"/>
  <c r="Z486" i="3" s="1"/>
  <c r="AA486" i="3" s="1"/>
  <c r="AB486" i="3" s="1"/>
  <c r="C486" i="4" l="1"/>
  <c r="M487" i="3"/>
  <c r="AC486" i="3"/>
  <c r="AD486" i="3" s="1"/>
  <c r="AI487" i="3" l="1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/>
  <c r="W567" i="3" l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/>
  <c r="W693" i="3" l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/>
  <c r="W716" i="3" l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K742" i="4"/>
  <c r="E42" i="5" s="1"/>
  <c r="M742" i="4"/>
  <c r="D42" i="5"/>
  <c r="L743" i="4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C8" i="18" s="1"/>
  <c r="K908" i="4"/>
  <c r="M908" i="4"/>
  <c r="G909" i="4"/>
  <c r="I909" i="4" s="1"/>
  <c r="H909" i="4"/>
  <c r="D19" i="18" l="1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Z17" i="11" l="1"/>
  <c r="Y17" i="11"/>
  <c r="Y23" i="11" s="1"/>
  <c r="J910" i="4"/>
  <c r="C15" i="4"/>
  <c r="K909" i="4"/>
  <c r="M909" i="4"/>
  <c r="M910" i="4" l="1"/>
  <c r="L911" i="4" s="1"/>
  <c r="K910" i="4"/>
  <c r="E46" i="5" s="1"/>
  <c r="D46" i="5"/>
  <c r="C16" i="4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>
  <authors>
    <author>Leonardo Valadez Ortiz</author>
    <author>Ruben Garcia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</commentList>
</comments>
</file>

<file path=xl/comments2.xml><?xml version="1.0" encoding="utf-8"?>
<comments xmlns="http://schemas.openxmlformats.org/spreadsheetml/2006/main">
  <authors>
    <author>Richard   Nakka</author>
    <author>Leonardo Valadez Ortiz</author>
    <author>vq591d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Unknown Author</author>
    <author>Diego Rodríguez</author>
  </authors>
  <commentList>
    <comment ref="B8" authorId="0" shapeId="0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>
  <authors>
    <author>Richard   Nakka</author>
    <author>vq591d</author>
  </authors>
  <commentList>
    <comment ref="C13" authorId="0" shapeId="0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Richard   Nakka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vq591d</author>
  </authors>
  <commentList>
    <comment ref="C5" authorId="0" shapeId="0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Diego Rodríguez</author>
  </authors>
  <commentList>
    <comment ref="B25" authorId="0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48" authorId="0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1" authorId="0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2" authorId="0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4" authorId="0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1" authorId="0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2" authorId="0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>
  <authors>
    <author>Leonardo Valadez Ortiz</author>
  </authors>
  <commentList>
    <comment ref="G10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>
  <authors>
    <author>Richard   Nakka</author>
    <author>Nakka, Richard</author>
  </authors>
  <commentList>
    <comment ref="F8" authorId="0" shapeId="0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Richard   Nakka</author>
  </authors>
  <commentList>
    <comment ref="B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<sst xmlns="http://schemas.openxmlformats.org/spreadsheetml/2006/main" count="2026" uniqueCount="1180">
  <si>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</si>
  <si>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</si>
  <si>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</si>
  <si>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</si>
  <si>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</si>
  <si>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</si>
  <si>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</si>
  <si>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</si>
  <si>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</si>
  <si>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</si>
  <si>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</si>
  <si>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</si>
  <si>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</si>
  <si>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</si>
  <si>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</si>
  <si>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</si>
  <si>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</si>
  <si>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</si>
  <si>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</si>
  <si>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</si>
  <si>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</si>
  <si>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</si>
  <si>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</si>
  <si>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</si>
  <si>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</si>
  <si>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</si>
  <si>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</si>
  <si>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</si>
  <si>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</si>
  <si>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</si>
  <si>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</si>
  <si>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</si>
  <si>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</si>
  <si>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</si>
  <si>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</si>
  <si>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</si>
  <si>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</si>
  <si>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</si>
  <si>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</si>
  <si>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</si>
  <si>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</si>
  <si>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</si>
  <si>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</si>
  <si>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</si>
  <si>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</si>
  <si>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</si>
  <si>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</si>
  <si>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</si>
  <si>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</si>
  <si>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</si>
  <si>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</si>
  <si>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</si>
  <si>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</si>
  <si>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</si>
  <si>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</si>
  <si>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</si>
  <si>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</si>
  <si>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</si>
  <si>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</si>
  <si>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</si>
  <si>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</si>
  <si>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</si>
  <si>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</si>
  <si>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</si>
  <si>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</si>
  <si>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</si>
  <si>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</si>
  <si>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</si>
  <si>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</si>
  <si>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</si>
  <si>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</si>
  <si>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</si>
  <si>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</si>
  <si>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</si>
  <si>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</si>
  <si>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</si>
  <si>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</si>
  <si>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</si>
  <si>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</si>
  <si>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</si>
  <si>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</si>
  <si>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</si>
  <si>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</si>
  <si>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</si>
  <si>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</si>
  <si>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</si>
  <si>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</si>
  <si>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</si>
  <si>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</si>
  <si>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</si>
  <si>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</si>
  <si>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</si>
  <si>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</si>
  <si>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</si>
  <si>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</si>
  <si>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</si>
  <si>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</si>
  <si>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</si>
  <si>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</si>
  <si>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</si>
  <si>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</si>
  <si>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</si>
  <si>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</si>
  <si>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</si>
  <si>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</si>
  <si>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</si>
  <si>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</si>
  <si>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</si>
  <si>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</si>
  <si>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</si>
  <si>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</si>
  <si>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</si>
  <si>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</si>
  <si>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</si>
  <si>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</si>
  <si>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</si>
  <si>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</si>
  <si>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</si>
  <si>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</si>
  <si>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</si>
  <si>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</si>
  <si>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</si>
  <si>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</si>
  <si>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</si>
  <si>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</si>
  <si>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</si>
  <si>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</si>
  <si>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</si>
  <si>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</si>
  <si>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</si>
  <si>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</si>
  <si>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</si>
  <si>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</si>
  <si>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</si>
  <si>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</si>
  <si>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</si>
  <si>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</si>
  <si>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</si>
  <si>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</si>
  <si>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</si>
  <si>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</si>
  <si>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</si>
  <si>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</si>
  <si>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</si>
  <si>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</si>
  <si>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</si>
  <si>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</si>
  <si>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</si>
  <si>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</si>
  <si>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</si>
  <si>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</si>
  <si>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</si>
  <si>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</si>
  <si>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</si>
  <si>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</si>
  <si>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</si>
  <si>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</si>
  <si>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</si>
  <si>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</si>
  <si>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</si>
  <si>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</si>
  <si>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</si>
  <si>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</si>
  <si>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</si>
  <si>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</si>
  <si>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</si>
  <si>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</si>
  <si>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</si>
  <si>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</si>
  <si>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</si>
  <si>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</si>
  <si>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</si>
  <si>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</si>
  <si>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</si>
  <si>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</si>
  <si>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</si>
  <si>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</si>
  <si>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</si>
  <si>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</si>
  <si>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</si>
  <si>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</si>
  <si>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</si>
  <si>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</si>
  <si>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</si>
  <si>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</si>
  <si>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</si>
  <si>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</si>
  <si>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</si>
  <si>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</si>
  <si>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</si>
  <si>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</si>
  <si>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</si>
  <si>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</si>
  <si>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</si>
  <si>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</si>
  <si>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</si>
  <si>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</si>
  <si>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</si>
  <si>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</si>
  <si>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</si>
  <si>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</si>
  <si>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</si>
  <si>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</si>
  <si>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</si>
  <si>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</si>
  <si>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</si>
  <si>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</si>
  <si>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</si>
  <si>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</si>
  <si>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</si>
  <si>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</si>
  <si>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</si>
  <si>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</si>
  <si>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</si>
  <si>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</si>
  <si>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</si>
  <si>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</si>
  <si>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</si>
  <si>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</si>
  <si>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</si>
  <si>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</si>
  <si>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</si>
  <si>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</si>
  <si>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</si>
  <si>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</si>
  <si>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</si>
  <si>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</si>
  <si>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</si>
  <si>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</si>
  <si>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</si>
  <si>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</si>
  <si>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</si>
  <si>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</si>
  <si>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</si>
  <si>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</si>
  <si>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</si>
  <si>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</si>
  <si>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</si>
  <si>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</si>
  <si>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</si>
  <si>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</si>
  <si>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</si>
  <si>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</si>
  <si>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</si>
  <si>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</si>
  <si>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</si>
  <si>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</si>
  <si>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</si>
  <si>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</si>
  <si>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</si>
  <si>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</si>
  <si>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</si>
  <si>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</si>
  <si>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</si>
  <si>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</si>
  <si>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</si>
  <si>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</si>
  <si>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</si>
  <si>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</si>
  <si>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</si>
  <si>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</si>
  <si>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</si>
  <si>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</si>
  <si>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</si>
  <si>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</si>
  <si>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</si>
  <si>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</si>
  <si>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</si>
  <si>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</si>
  <si>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</si>
  <si>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</si>
  <si>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</si>
  <si>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</si>
  <si>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</si>
  <si>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</si>
  <si>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</si>
  <si>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</si>
  <si>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</si>
  <si>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</si>
  <si>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</si>
  <si>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</si>
  <si>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</si>
  <si>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</si>
  <si>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</si>
  <si>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</si>
  <si>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</si>
  <si>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</si>
  <si>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</si>
  <si>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</si>
  <si>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</si>
  <si>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</si>
  <si>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</si>
  <si>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</si>
  <si>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</si>
  <si>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</si>
  <si>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</si>
  <si>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</si>
  <si>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</si>
  <si>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</si>
  <si>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</si>
  <si>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</si>
  <si>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</si>
  <si>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</si>
  <si>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</si>
  <si>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</si>
  <si>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</si>
  <si>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</si>
  <si>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</si>
  <si>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</si>
  <si>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</si>
  <si>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</si>
  <si>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</si>
  <si>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</si>
  <si>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</si>
  <si>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</si>
  <si>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</si>
  <si>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</si>
  <si>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</si>
  <si>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</si>
  <si>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</si>
  <si>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</si>
  <si>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</si>
  <si>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</si>
  <si>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</si>
  <si>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</si>
  <si>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</si>
  <si>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</si>
  <si>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</si>
  <si>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</si>
  <si>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</si>
  <si>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</si>
  <si>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</si>
  <si>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</si>
  <si>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</si>
  <si>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</si>
  <si>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</si>
  <si>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</si>
  <si>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</si>
  <si>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</si>
  <si>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</si>
  <si>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</si>
  <si>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</si>
  <si>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</si>
  <si>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</si>
  <si>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</si>
  <si>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</si>
  <si>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</si>
  <si>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</si>
  <si>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</si>
  <si>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</si>
  <si>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</si>
  <si>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</si>
  <si>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</si>
  <si>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</si>
  <si>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</si>
  <si>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</si>
  <si>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</si>
  <si>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</si>
  <si>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</si>
  <si>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</si>
  <si>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</si>
  <si>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</si>
  <si>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</si>
  <si>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</si>
  <si>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</si>
  <si>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</si>
  <si>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</si>
  <si>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</si>
  <si>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</si>
  <si>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</si>
  <si>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</si>
  <si>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</si>
  <si>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</si>
  <si>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</si>
  <si>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</si>
  <si>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</si>
  <si>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</si>
  <si>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</si>
  <si>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</si>
  <si>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</si>
  <si>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</si>
  <si>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</si>
  <si>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</si>
  <si>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</si>
  <si>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</si>
  <si>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</si>
  <si>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</si>
  <si>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</si>
  <si>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</si>
  <si>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</si>
  <si>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</si>
  <si>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</si>
  <si>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</si>
  <si>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</si>
  <si>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</si>
  <si>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</si>
  <si>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</si>
  <si>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</si>
  <si>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</si>
  <si>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</si>
  <si>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</si>
  <si>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</si>
  <si>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</si>
  <si>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</si>
  <si>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</si>
  <si>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</si>
  <si>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</si>
  <si>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</si>
  <si>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</si>
  <si>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</si>
  <si>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</si>
  <si>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</si>
  <si>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</si>
  <si>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</si>
  <si>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</si>
  <si>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</si>
  <si>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</si>
  <si>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</si>
  <si>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</si>
  <si>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</si>
  <si>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</si>
  <si>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</si>
  <si>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</si>
  <si>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</si>
  <si>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</si>
  <si>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</si>
  <si>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</si>
  <si>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</si>
  <si>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</si>
  <si>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</si>
  <si>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</si>
  <si>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</si>
  <si>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</si>
  <si>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</si>
  <si>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</si>
  <si>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</si>
  <si>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</si>
  <si>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</si>
  <si>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</si>
  <si>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</si>
  <si>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</si>
  <si>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</si>
  <si>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</si>
  <si>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</si>
  <si>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</si>
  <si>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</si>
  <si>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</si>
  <si>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</si>
  <si>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</si>
  <si>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</si>
  <si>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</si>
  <si>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</si>
  <si>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</si>
  <si>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</si>
  <si>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</si>
  <si>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</si>
  <si>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</si>
  <si>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</si>
  <si>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</si>
  <si>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</si>
  <si>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</si>
  <si>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</si>
  <si>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</si>
  <si>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</si>
  <si>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</si>
  <si>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</si>
  <si>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</si>
  <si>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</si>
  <si>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</si>
  <si>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</si>
  <si>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</si>
  <si>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</si>
  <si>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</si>
  <si>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</si>
  <si>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</si>
  <si>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</si>
  <si>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</si>
  <si>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</si>
  <si>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</si>
  <si>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</si>
  <si>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</si>
  <si>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</si>
  <si>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</si>
  <si>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</si>
  <si>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</si>
  <si>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</si>
  <si>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</si>
  <si>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</si>
  <si>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</si>
  <si>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</si>
  <si>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</si>
  <si>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</si>
  <si>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</si>
  <si>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</si>
  <si>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</si>
  <si>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</si>
  <si>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</si>
  <si>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</si>
  <si>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</si>
  <si>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</si>
  <si>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</si>
  <si>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</si>
  <si>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</si>
  <si>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</si>
  <si>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</si>
  <si>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</si>
  <si>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</si>
  <si>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</si>
  <si>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</si>
  <si>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</si>
  <si>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</si>
  <si>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</si>
  <si>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</si>
  <si>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</si>
  <si>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</si>
  <si>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</si>
  <si>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</si>
  <si>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</si>
  <si>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</si>
  <si>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</si>
  <si>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</si>
  <si>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</si>
  <si>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</si>
  <si>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</si>
  <si>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</si>
  <si>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</si>
  <si>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</si>
  <si>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</si>
  <si>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</si>
  <si>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</si>
  <si>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</si>
  <si>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</si>
  <si>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</si>
  <si>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</si>
  <si>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</si>
  <si>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</si>
  <si>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</si>
  <si>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</si>
  <si>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</si>
  <si>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</si>
  <si>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</si>
  <si>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</si>
  <si>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</si>
  <si>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</si>
  <si>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</si>
  <si>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</si>
  <si>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</si>
  <si>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</si>
  <si>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</si>
  <si>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</si>
  <si>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</si>
  <si>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</si>
  <si>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</si>
  <si>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</si>
  <si>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</si>
  <si>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</si>
  <si>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</si>
  <si>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</si>
  <si>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</si>
  <si>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</si>
  <si>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</si>
  <si>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</si>
  <si>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</si>
  <si>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</si>
  <si>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</si>
  <si>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</si>
  <si>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</si>
  <si>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</si>
  <si>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</si>
  <si>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</si>
  <si>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</si>
  <si>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</si>
  <si>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</si>
  <si>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</si>
  <si>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</si>
  <si>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</si>
  <si>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</si>
  <si>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</si>
  <si>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</si>
  <si>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</si>
  <si>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</si>
  <si>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</si>
  <si>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</si>
  <si>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</si>
  <si>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</si>
  <si>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</si>
  <si>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</si>
  <si>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</si>
  <si>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</si>
  <si>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</si>
  <si>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</si>
  <si>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</si>
  <si>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</si>
  <si>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</si>
  <si>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</si>
  <si>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</si>
  <si>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</si>
  <si>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</si>
  <si>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</si>
  <si>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</si>
  <si>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</si>
  <si>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</si>
  <si>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</si>
  <si>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</si>
  <si>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</si>
  <si>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</si>
  <si>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</si>
  <si>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</si>
  <si>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</si>
  <si>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</si>
  <si>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</si>
  <si>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</si>
  <si>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</si>
  <si>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</si>
  <si>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</si>
  <si>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</si>
  <si>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</si>
  <si>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</si>
  <si>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</si>
  <si>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</si>
  <si>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</si>
  <si>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</si>
  <si>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</si>
  <si>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</si>
  <si>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</si>
  <si>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</si>
  <si>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</si>
  <si>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</si>
  <si>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</si>
  <si>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</si>
  <si>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</si>
  <si>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</si>
  <si>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</si>
  <si>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</si>
  <si>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</si>
  <si>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</si>
  <si>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</si>
  <si>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</si>
  <si>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</si>
  <si>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</si>
  <si>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</si>
  <si>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</si>
  <si>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</si>
  <si>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</si>
  <si>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</si>
  <si>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</si>
  <si>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</si>
  <si>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</si>
  <si>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</si>
  <si>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</si>
  <si>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</si>
  <si>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</si>
  <si>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For Klemmung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</si>
  <si>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</si>
  <si>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</si>
  <si>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</si>
  <si>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</si>
  <si>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</si>
  <si>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</si>
  <si>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</si>
  <si>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</si>
  <si>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</si>
  <si>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</si>
  <si>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</si>
  <si>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</si>
  <si>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</si>
  <si>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</si>
  <si>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</si>
  <si>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</si>
  <si>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</si>
  <si>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</si>
  <si>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</si>
  <si>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</si>
  <si>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</si>
  <si>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</si>
  <si>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</si>
  <si>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</si>
  <si>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</si>
  <si>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</si>
  <si>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</si>
  <si>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</si>
  <si>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</si>
  <si>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</si>
  <si>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</si>
  <si>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</si>
  <si>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</si>
  <si>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</si>
  <si>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</si>
  <si>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</si>
  <si>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</si>
  <si>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</si>
  <si>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</si>
  <si>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</si>
  <si>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</si>
  <si>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</si>
  <si>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</si>
  <si>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</si>
  <si>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</si>
  <si>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</si>
  <si>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</si>
  <si>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</si>
  <si>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</si>
  <si>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</si>
  <si>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</si>
  <si>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</si>
  <si>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</si>
  <si>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</si>
  <si>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</si>
  <si>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</si>
  <si>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</si>
  <si>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</si>
  <si>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</si>
  <si>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</si>
  <si>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</si>
  <si>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</si>
  <si>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</si>
  <si>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</si>
  <si>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</si>
  <si>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</si>
  <si>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</si>
  <si>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</si>
  <si>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</si>
  <si>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</si>
  <si>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</si>
  <si>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</si>
  <si>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</si>
  <si>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</si>
  <si>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</si>
  <si>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</si>
  <si>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</si>
  <si>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</si>
  <si>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</si>
  <si>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</si>
  <si>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</si>
  <si>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</si>
  <si>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</si>
  <si>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</si>
  <si>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</si>
  <si>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</si>
  <si>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</si>
  <si>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</si>
  <si>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</si>
  <si>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</si>
  <si>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</si>
  <si>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</si>
  <si>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</si>
  <si>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</si>
  <si>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</si>
  <si>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</si>
  <si>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</si>
  <si>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</si>
  <si>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</si>
  <si>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</si>
  <si>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</si>
  <si>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</si>
  <si>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</si>
  <si>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</si>
  <si>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</si>
  <si>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</si>
  <si>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</si>
  <si>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</si>
  <si>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</si>
  <si>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</si>
  <si>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</si>
  <si>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</si>
  <si>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</si>
  <si>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</si>
  <si>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</si>
  <si>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</si>
  <si>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</si>
  <si>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</si>
  <si>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</si>
  <si>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</si>
  <si>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</si>
  <si>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</si>
  <si>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</si>
  <si>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</si>
  <si>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</si>
  <si>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</si>
  <si>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</si>
  <si>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</si>
  <si>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</si>
  <si>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</si>
  <si>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</si>
  <si>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</si>
  <si>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</si>
  <si>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</si>
  <si>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</si>
  <si>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</si>
  <si>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</si>
  <si>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</si>
  <si>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</si>
  <si>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</si>
  <si>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</si>
  <si>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</si>
  <si>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</si>
  <si>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</si>
  <si>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</si>
  <si>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</si>
  <si>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</si>
  <si>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</si>
  <si>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</si>
  <si>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</si>
  <si>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</si>
  <si>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</si>
  <si>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</si>
  <si>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</si>
  <si>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</si>
  <si>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</si>
  <si>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</si>
  <si>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</si>
  <si>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</si>
  <si>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</si>
  <si>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</si>
  <si>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</si>
  <si>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</si>
  <si>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</si>
  <si>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</si>
  <si>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</si>
  <si>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</si>
  <si>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</si>
  <si>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</si>
  <si>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</si>
  <si>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</si>
  <si>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</si>
  <si>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</si>
  <si>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</si>
  <si>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</si>
  <si>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</si>
  <si>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</si>
  <si>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</si>
  <si>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</si>
  <si>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</si>
  <si>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</si>
  <si>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</si>
  <si>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</si>
  <si>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</si>
  <si>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</si>
  <si>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</si>
  <si>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</si>
  <si>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</si>
  <si>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</si>
  <si>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</si>
  <si>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</si>
  <si>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</si>
  <si>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</si>
  <si>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</si>
  <si>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</si>
  <si>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</si>
  <si>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</si>
  <si>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</si>
  <si>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</si>
  <si>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</si>
  <si>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</si>
  <si>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</si>
  <si>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</si>
  <si>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</si>
  <si>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</si>
  <si>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</si>
  <si>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</si>
  <si>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</si>
  <si>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</si>
  <si>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</si>
  <si>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</si>
  <si>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</si>
  <si>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</si>
  <si>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</si>
  <si>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</si>
  <si>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</si>
  <si>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</si>
  <si>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</si>
  <si>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</si>
  <si>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</si>
  <si>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</si>
  <si>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</si>
  <si>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</si>
  <si>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</si>
  <si>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</si>
  <si>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</si>
  <si>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</si>
  <si>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</si>
  <si>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</si>
  <si>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</si>
  <si>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</si>
  <si>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</si>
  <si>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</si>
  <si>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</si>
  <si>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</si>
  <si>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</si>
  <si>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</si>
  <si>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</si>
  <si>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</si>
  <si>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</si>
  <si>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</si>
  <si>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</si>
  <si>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</si>
  <si>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</si>
  <si>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</si>
  <si>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</si>
  <si>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</si>
  <si>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</si>
  <si>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</si>
  <si>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</si>
  <si>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</si>
  <si>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</si>
  <si>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</si>
  <si>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</si>
  <si>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</si>
  <si>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</si>
  <si>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</si>
  <si>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</si>
  <si>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</si>
  <si>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</si>
  <si>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</si>
  <si>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</si>
  <si>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</si>
  <si>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</si>
  <si>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</si>
  <si>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</si>
  <si>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</si>
  <si>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</si>
  <si>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</si>
  <si>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</si>
  <si>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</si>
  <si>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</si>
  <si>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</si>
  <si>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</si>
  <si>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</si>
  <si>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</si>
  <si>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</si>
  <si>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</si>
  <si>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</si>
  <si>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</si>
  <si>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</si>
  <si>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</si>
  <si>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</si>
  <si>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</si>
  <si>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</si>
  <si>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</si>
  <si>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</si>
  <si>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</si>
  <si>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</si>
  <si>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</si>
  <si>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</si>
  <si>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</si>
  <si>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</si>
  <si>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</si>
  <si>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</si>
  <si>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</si>
  <si>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</si>
  <si>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</si>
  <si>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</si>
  <si>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</si>
  <si>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</si>
  <si>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</si>
  <si>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</si>
  <si>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</si>
  <si>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</si>
  <si>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</si>
  <si>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</si>
  <si>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</si>
  <si>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</si>
  <si>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</si>
  <si>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</si>
  <si>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</si>
  <si>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</si>
  <si>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</si>
  <si>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</si>
  <si>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</si>
  <si>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</si>
  <si>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</si>
  <si>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</si>
  <si>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</si>
  <si>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</si>
  <si>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</si>
  <si>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</si>
  <si>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</si>
  <si>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</si>
  <si>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</si>
  <si>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</si>
  <si>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</si>
  <si>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</si>
  <si>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</si>
  <si>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</si>
  <si>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</si>
  <si>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</si>
  <si>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</si>
  <si>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</si>
  <si>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</si>
  <si>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</si>
  <si>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</si>
  <si>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</si>
  <si>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</si>
  <si>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</si>
  <si>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</si>
  <si>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</si>
  <si>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</si>
  <si>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</si>
  <si>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</si>
  <si>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</si>
  <si>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</si>
  <si>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</si>
  <si>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</si>
  <si>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</si>
  <si>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</si>
  <si>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</si>
  <si>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</si>
  <si>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</si>
  <si>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</si>
  <si>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</si>
  <si>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</si>
  <si>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</si>
  <si>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</si>
  <si>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</si>
  <si>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</si>
  <si>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</si>
  <si>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</si>
  <si>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</si>
  <si>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</si>
  <si>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</si>
  <si>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</si>
  <si>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</si>
  <si>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</si>
  <si>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</si>
  <si>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</si>
  <si>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</si>
  <si>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</si>
  <si>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</si>
  <si>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</si>
  <si>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</si>
  <si>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</si>
  <si>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</si>
  <si>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</si>
  <si>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</si>
  <si>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</si>
  <si>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</si>
  <si>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</si>
  <si>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</si>
  <si>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</si>
  <si>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</si>
  <si>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</si>
  <si>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</si>
  <si>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</si>
  <si>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</si>
  <si>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</si>
  <si>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</si>
  <si>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</si>
  <si>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</si>
  <si>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</si>
  <si>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</si>
  <si>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</si>
  <si>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</si>
  <si>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</si>
  <si>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</si>
  <si>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</si>
  <si>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</si>
  <si>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</si>
  <si>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</si>
  <si>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</si>
  <si>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</si>
  <si>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</si>
  <si>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</si>
  <si>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</si>
  <si>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</si>
  <si>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Max. Work temp</t>
  </si>
  <si>
    <t>density</t>
  </si>
  <si>
    <t>126 - 163</t>
  </si>
  <si>
    <t>200 Gpa</t>
  </si>
  <si>
    <t>k_thermal W/mK</t>
  </si>
  <si>
    <t>12x10^-6 /degC</t>
  </si>
  <si>
    <t>c_solid J/kgK</t>
  </si>
  <si>
    <t>1425 - 1540</t>
  </si>
  <si>
    <t>400 - 540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</si>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</sst>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2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8166224"/>
        <c:axId val="1638160784"/>
      </c:scatterChart>
      <c:valAx>
        <c:axId val="163816622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38160784"/>
        <c:crosses val="autoZero"/>
        <c:crossBetween val="midCat"/>
      </c:valAx>
      <c:valAx>
        <c:axId val="163816078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381662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layout/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8162416"/>
        <c:axId val="1638162960"/>
      </c:scatterChart>
      <c:valAx>
        <c:axId val="16381624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638162960"/>
        <c:crosses val="autoZero"/>
        <c:crossBetween val="midCat"/>
      </c:valAx>
      <c:valAx>
        <c:axId val="163816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3816241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8168400"/>
        <c:axId val="1638170032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8167312"/>
        <c:axId val="1638167856"/>
      </c:lineChart>
      <c:catAx>
        <c:axId val="163816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638167856"/>
        <c:crosses val="autoZero"/>
        <c:auto val="1"/>
        <c:lblAlgn val="ctr"/>
        <c:lblOffset val="100"/>
        <c:tickMarkSkip val="1"/>
        <c:noMultiLvlLbl val="0"/>
      </c:catAx>
      <c:valAx>
        <c:axId val="163816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layout/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38167312"/>
        <c:crosses val="autoZero"/>
        <c:crossBetween val="between"/>
      </c:valAx>
      <c:catAx>
        <c:axId val="16381684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38170032"/>
        <c:crosses val="autoZero"/>
        <c:auto val="1"/>
        <c:lblAlgn val="ctr"/>
        <c:lblOffset val="100"/>
        <c:noMultiLvlLbl val="0"/>
      </c:catAx>
      <c:valAx>
        <c:axId val="163817003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63816840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C72-41EA-8957-C8650FD950CA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7629824"/>
        <c:axId val="1729069824"/>
      </c:scatterChart>
      <c:valAx>
        <c:axId val="1387629824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29069824"/>
        <c:crosses val="autoZero"/>
        <c:crossBetween val="midCat"/>
      </c:valAx>
      <c:valAx>
        <c:axId val="172906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3876298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CDDB6ECA-CFC6-476D-ADF5-5077FA8E0A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D79866B3-DDF9-4D0D-9858-95E350CB57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18D67375-BB7C-4C4F-862C-4365FD5EED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fld id="{5383F52A-96B8-449E-BD7D-5688D5EF04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9B34A39E-AF54-4BEB-A70A-C63458FAA2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59CC9C33-62B6-401A-9629-D5F01D2C2D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DAE7D5F1-17B8-4A5B-A890-1ECF17C8228A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F37C276E-F8E7-44E6-8C3A-B7FBFDBACA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174E7931-79EB-45F7-8F70-5F2F30DBE5B8}" type="CELLRANGE">
                      <a:rPr lang="en-US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E420BEE-A471-47F0-BAC9-3CAC435C8D60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64BDECE7-79B6-415F-8058-6CB7B5C9C23E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61120"/>
        <c:axId val="1729063840"/>
      </c:scatterChart>
      <c:valAx>
        <c:axId val="172906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29063840"/>
        <c:crosses val="autoZero"/>
        <c:crossBetween val="midCat"/>
      </c:valAx>
      <c:valAx>
        <c:axId val="17290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2906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71456"/>
        <c:axId val="1729066560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64384"/>
        <c:axId val="1729058400"/>
      </c:scatterChart>
      <c:valAx>
        <c:axId val="172907145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66560"/>
        <c:crosses val="autoZero"/>
        <c:crossBetween val="midCat"/>
        <c:majorUnit val="2"/>
      </c:valAx>
      <c:valAx>
        <c:axId val="172906656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71456"/>
        <c:crosses val="autoZero"/>
        <c:crossBetween val="midCat"/>
      </c:valAx>
      <c:valAx>
        <c:axId val="17290643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29058400"/>
        <c:crosses val="autoZero"/>
        <c:crossBetween val="midCat"/>
      </c:valAx>
      <c:valAx>
        <c:axId val="1729058400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64384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layout/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EE38-4DE4-A83A-0D3AB6DC8C7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342.46781179030023</c:v>
                </c:pt>
                <c:pt idx="1">
                  <c:v>323.16926046072564</c:v>
                </c:pt>
                <c:pt idx="2">
                  <c:v>310.83999384339211</c:v>
                </c:pt>
                <c:pt idx="3">
                  <c:v>304.28223130263524</c:v>
                </c:pt>
                <c:pt idx="4">
                  <c:v>302.26665857749407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368.44595080690186</c:v>
                </c:pt>
                <c:pt idx="1">
                  <c:v>348.7302290040742</c:v>
                </c:pt>
                <c:pt idx="2">
                  <c:v>334.68876043337025</c:v>
                </c:pt>
                <c:pt idx="3">
                  <c:v>326.29707300309514</c:v>
                </c:pt>
                <c:pt idx="4">
                  <c:v>323.50498725229335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EE38-4DE4-A83A-0D3AB6DC8C7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390.07901871529708</c:v>
                </c:pt>
                <c:pt idx="1">
                  <c:v>370.64553256730352</c:v>
                </c:pt>
                <c:pt idx="2">
                  <c:v>356.71032082673599</c:v>
                </c:pt>
                <c:pt idx="3">
                  <c:v>348.32677015133174</c:v>
                </c:pt>
                <c:pt idx="4">
                  <c:v>345.52380559548493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57856"/>
        <c:axId val="1729072000"/>
      </c:scatterChart>
      <c:valAx>
        <c:axId val="1729057856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29072000"/>
        <c:crosses val="autoZero"/>
        <c:crossBetween val="midCat"/>
      </c:valAx>
      <c:valAx>
        <c:axId val="172907200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290578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layout/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623-4062-8C80-8E9598A8BEB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646.44366317070671</c:v>
                </c:pt>
                <c:pt idx="1">
                  <c:v>307.20498883927013</c:v>
                </c:pt>
                <c:pt idx="2">
                  <c:v>298.14494263056019</c:v>
                </c:pt>
                <c:pt idx="3">
                  <c:v>298.00153013377303</c:v>
                </c:pt>
                <c:pt idx="4">
                  <c:v>298.00000370894384</c:v>
                </c:pt>
                <c:pt idx="5">
                  <c:v>298.00000077496634</c:v>
                </c:pt>
                <c:pt idx="6">
                  <c:v>298.00000013767766</c:v>
                </c:pt>
                <c:pt idx="7">
                  <c:v>298.00000002038234</c:v>
                </c:pt>
                <c:pt idx="8">
                  <c:v>298.00000000468043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719-4D8F-8803-0D6DC88860CF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1102.4222157344163</c:v>
                </c:pt>
                <c:pt idx="1">
                  <c:v>387.00180040559115</c:v>
                </c:pt>
                <c:pt idx="2">
                  <c:v>304.18846621672782</c:v>
                </c:pt>
                <c:pt idx="3">
                  <c:v>298.30998862305404</c:v>
                </c:pt>
                <c:pt idx="4">
                  <c:v>298.00293518763283</c:v>
                </c:pt>
                <c:pt idx="5">
                  <c:v>298.00150290721263</c:v>
                </c:pt>
                <c:pt idx="6">
                  <c:v>298.00076777812365</c:v>
                </c:pt>
                <c:pt idx="7">
                  <c:v>298.00042645638018</c:v>
                </c:pt>
                <c:pt idx="8">
                  <c:v>298.00032781332158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C623-4062-8C80-8E9598A8BEB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1177.2857015928662</c:v>
                </c:pt>
                <c:pt idx="1">
                  <c:v>422.28443007150395</c:v>
                </c:pt>
                <c:pt idx="2">
                  <c:v>309.09943719154364</c:v>
                </c:pt>
                <c:pt idx="3">
                  <c:v>298.71682704541098</c:v>
                </c:pt>
                <c:pt idx="4">
                  <c:v>298.00833001519135</c:v>
                </c:pt>
                <c:pt idx="5">
                  <c:v>298.00468868520625</c:v>
                </c:pt>
                <c:pt idx="6">
                  <c:v>298.00267354031143</c:v>
                </c:pt>
                <c:pt idx="7">
                  <c:v>298.0016757950234</c:v>
                </c:pt>
                <c:pt idx="8">
                  <c:v>298.00137608539484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61664"/>
        <c:axId val="1729069280"/>
      </c:scatterChart>
      <c:valAx>
        <c:axId val="1729061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729069280"/>
        <c:crosses val="autoZero"/>
        <c:crossBetween val="midCat"/>
      </c:valAx>
      <c:valAx>
        <c:axId val="172906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290616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62208"/>
        <c:axId val="1729064928"/>
      </c:scatterChart>
      <c:valAx>
        <c:axId val="172906220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64928"/>
        <c:crosses val="autoZero"/>
        <c:crossBetween val="midCat"/>
      </c:valAx>
      <c:valAx>
        <c:axId val="172906492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622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65472"/>
        <c:axId val="1729068192"/>
      </c:scatterChart>
      <c:valAx>
        <c:axId val="172906547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68192"/>
        <c:crosses val="autoZero"/>
        <c:crossBetween val="midCat"/>
      </c:valAx>
      <c:valAx>
        <c:axId val="172906819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6547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67104"/>
        <c:axId val="1729063296"/>
      </c:scatterChart>
      <c:valAx>
        <c:axId val="172906710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63296"/>
        <c:crosses val="autoZero"/>
        <c:crossBetween val="midCat"/>
      </c:valAx>
      <c:valAx>
        <c:axId val="17290632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671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67648"/>
        <c:axId val="1729066016"/>
      </c:scatterChart>
      <c:valAx>
        <c:axId val="1729067648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66016"/>
        <c:crosses val="autoZero"/>
        <c:crossBetween val="midCat"/>
      </c:valAx>
      <c:valAx>
        <c:axId val="172906601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90676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2291-4E1C-AE05-E52EA9B22D4E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2291-4E1C-AE05-E52EA9B22D4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068736"/>
        <c:axId val="1729073088"/>
      </c:scatterChart>
      <c:valAx>
        <c:axId val="172906873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1729073088"/>
        <c:crosses val="autoZero"/>
        <c:crossBetween val="midCat"/>
      </c:valAx>
      <c:valAx>
        <c:axId val="1729073088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172906873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43-4A92-868F-F4B778BB466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0743-4A92-868F-F4B778BB466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9070912"/>
        <c:axId val="1729072544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0743-4A92-868F-F4B778BB466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0743-4A92-868F-F4B778BB466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9059488"/>
        <c:axId val="1729058944"/>
      </c:lineChart>
      <c:catAx>
        <c:axId val="1729070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072544"/>
        <c:crosses val="autoZero"/>
        <c:auto val="1"/>
        <c:lblAlgn val="ctr"/>
        <c:lblOffset val="100"/>
        <c:noMultiLvlLbl val="0"/>
      </c:catAx>
      <c:valAx>
        <c:axId val="172907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070912"/>
        <c:crosses val="autoZero"/>
        <c:crossBetween val="between"/>
      </c:valAx>
      <c:valAx>
        <c:axId val="172905894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9059488"/>
        <c:crosses val="max"/>
        <c:crossBetween val="between"/>
      </c:valAx>
      <c:catAx>
        <c:axId val="172905948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290589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9060032"/>
        <c:axId val="1729060576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5466560"/>
        <c:axId val="1735467104"/>
      </c:lineChart>
      <c:catAx>
        <c:axId val="172906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29060576"/>
        <c:crosses val="autoZero"/>
        <c:auto val="1"/>
        <c:lblAlgn val="ctr"/>
        <c:lblOffset val="100"/>
        <c:noMultiLvlLbl val="0"/>
      </c:catAx>
      <c:valAx>
        <c:axId val="172906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29060032"/>
        <c:crosses val="autoZero"/>
        <c:crossBetween val="between"/>
      </c:valAx>
      <c:valAx>
        <c:axId val="173546710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35466560"/>
        <c:crosses val="max"/>
        <c:crossBetween val="between"/>
      </c:valAx>
      <c:catAx>
        <c:axId val="1735466560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17354671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Temperatures'!$S$22:$S$26</c:f>
              <c:numCache>
                <c:formatCode>General</c:formatCode>
                <c:ptCount val="5"/>
                <c:pt idx="0">
                  <c:v>100</c:v>
                </c:pt>
                <c:pt idx="1">
                  <c:v>95</c:v>
                </c:pt>
                <c:pt idx="2">
                  <c:v>87</c:v>
                </c:pt>
                <c:pt idx="3">
                  <c:v>79</c:v>
                </c:pt>
                <c:pt idx="4">
                  <c:v>68.5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Temperatures'!$T$22:$T$26</c:f>
              <c:numCache>
                <c:formatCode>General</c:formatCode>
                <c:ptCount val="5"/>
                <c:pt idx="0">
                  <c:v>100</c:v>
                </c:pt>
                <c:pt idx="1">
                  <c:v>92.5</c:v>
                </c:pt>
                <c:pt idx="2">
                  <c:v>86</c:v>
                </c:pt>
                <c:pt idx="3">
                  <c:v>84</c:v>
                </c:pt>
                <c:pt idx="4">
                  <c:v>80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Temperatures'!$W$22:$W$26</c:f>
              <c:numCache>
                <c:formatCode>General</c:formatCode>
                <c:ptCount val="5"/>
                <c:pt idx="0">
                  <c:v>100</c:v>
                </c:pt>
                <c:pt idx="1">
                  <c:v>94.2</c:v>
                </c:pt>
                <c:pt idx="2">
                  <c:v>87</c:v>
                </c:pt>
                <c:pt idx="3">
                  <c:v>77</c:v>
                </c:pt>
                <c:pt idx="4">
                  <c:v>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Temperatures'!$X$22:$X$26</c:f>
              <c:numCache>
                <c:formatCode>General</c:formatCode>
                <c:ptCount val="5"/>
                <c:pt idx="0">
                  <c:v>100</c:v>
                </c:pt>
                <c:pt idx="1">
                  <c:v>92.2</c:v>
                </c:pt>
                <c:pt idx="2">
                  <c:v>83.3</c:v>
                </c:pt>
                <c:pt idx="3">
                  <c:v>69.5</c:v>
                </c:pt>
                <c:pt idx="4">
                  <c:v>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Temperatures'!$T$55:$T$59</c:f>
              <c:numCache>
                <c:formatCode>General</c:formatCode>
                <c:ptCount val="5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1300</c:v>
                </c:pt>
                <c:pt idx="4">
                  <c:v>1400</c:v>
                </c:pt>
              </c:numCache>
            </c:numRef>
          </c:xVal>
          <c:yVal>
            <c:numRef>
              <c:f>'[2]Elevated Temperatures'!$U$55:$U$59</c:f>
              <c:numCache>
                <c:formatCode>General</c:formatCode>
                <c:ptCount val="5"/>
                <c:pt idx="0">
                  <c:v>100</c:v>
                </c:pt>
                <c:pt idx="1">
                  <c:v>55.952380952380956</c:v>
                </c:pt>
                <c:pt idx="2">
                  <c:v>47.857142857142861</c:v>
                </c:pt>
                <c:pt idx="3">
                  <c:v>17.559523809523807</c:v>
                </c:pt>
                <c:pt idx="4">
                  <c:v>8.9285714285714288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472544"/>
        <c:axId val="1735473632"/>
      </c:scatterChart>
      <c:valAx>
        <c:axId val="173547254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73632"/>
        <c:crosses val="autoZero"/>
        <c:crossBetween val="midCat"/>
        <c:majorUnit val="100"/>
      </c:valAx>
      <c:valAx>
        <c:axId val="173547363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725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Temperatures'!$S$32:$S$36</c:f>
              <c:numCache>
                <c:formatCode>General</c:formatCode>
                <c:ptCount val="5"/>
                <c:pt idx="0">
                  <c:v>100</c:v>
                </c:pt>
                <c:pt idx="1">
                  <c:v>98</c:v>
                </c:pt>
                <c:pt idx="2">
                  <c:v>95</c:v>
                </c:pt>
                <c:pt idx="3">
                  <c:v>89</c:v>
                </c:pt>
                <c:pt idx="4">
                  <c:v>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Temperatures'!$T$32:$T$36</c:f>
              <c:numCache>
                <c:formatCode>General</c:formatCode>
                <c:ptCount val="5"/>
                <c:pt idx="0">
                  <c:v>100</c:v>
                </c:pt>
                <c:pt idx="1">
                  <c:v>89.5</c:v>
                </c:pt>
                <c:pt idx="2">
                  <c:v>79.5</c:v>
                </c:pt>
                <c:pt idx="3">
                  <c:v>72.5</c:v>
                </c:pt>
                <c:pt idx="4">
                  <c:v>67.5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Temperatures'!$W$32:$W$36</c:f>
              <c:numCache>
                <c:formatCode>General</c:formatCode>
                <c:ptCount val="5"/>
                <c:pt idx="0">
                  <c:v>100</c:v>
                </c:pt>
                <c:pt idx="1">
                  <c:v>92</c:v>
                </c:pt>
                <c:pt idx="2">
                  <c:v>84</c:v>
                </c:pt>
                <c:pt idx="3">
                  <c:v>75</c:v>
                </c:pt>
                <c:pt idx="4">
                  <c:v>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Temperatures'!$X$32:$X$36</c:f>
              <c:numCache>
                <c:formatCode>General</c:formatCode>
                <c:ptCount val="5"/>
                <c:pt idx="0">
                  <c:v>100</c:v>
                </c:pt>
                <c:pt idx="1">
                  <c:v>91</c:v>
                </c:pt>
                <c:pt idx="2">
                  <c:v>80</c:v>
                </c:pt>
                <c:pt idx="3">
                  <c:v>64</c:v>
                </c:pt>
                <c:pt idx="4">
                  <c:v>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Temperatures'!$T$65:$T$70</c:f>
              <c:numCache>
                <c:formatCode>General</c:formatCode>
                <c:ptCount val="6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1200</c:v>
                </c:pt>
                <c:pt idx="4">
                  <c:v>1300</c:v>
                </c:pt>
                <c:pt idx="5">
                  <c:v>1400</c:v>
                </c:pt>
              </c:numCache>
            </c:numRef>
          </c:xVal>
          <c:yVal>
            <c:numRef>
              <c:f>'[2]Elevated Temperatures'!$U$65:$U$70</c:f>
              <c:numCache>
                <c:formatCode>General</c:formatCode>
                <c:ptCount val="6"/>
                <c:pt idx="0">
                  <c:v>100</c:v>
                </c:pt>
                <c:pt idx="1">
                  <c:v>72.916666666666657</c:v>
                </c:pt>
                <c:pt idx="2">
                  <c:v>58.493589743589745</c:v>
                </c:pt>
                <c:pt idx="3">
                  <c:v>32.051282051282051</c:v>
                </c:pt>
                <c:pt idx="4">
                  <c:v>21.634615384615387</c:v>
                </c:pt>
                <c:pt idx="5">
                  <c:v>14.463141025641027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476896"/>
        <c:axId val="1735477984"/>
      </c:scatterChart>
      <c:valAx>
        <c:axId val="173547689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77984"/>
        <c:crosses val="autoZero"/>
        <c:crossBetween val="midCat"/>
        <c:majorUnit val="100"/>
      </c:valAx>
      <c:valAx>
        <c:axId val="17354779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768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Temperatures'!$T$43:$T$50</c:f>
              <c:numCache>
                <c:formatCode>General</c:formatCode>
                <c:ptCount val="8"/>
                <c:pt idx="0">
                  <c:v>100</c:v>
                </c:pt>
                <c:pt idx="1">
                  <c:v>99.61904761904762</c:v>
                </c:pt>
                <c:pt idx="2">
                  <c:v>95.61904761904762</c:v>
                </c:pt>
                <c:pt idx="3">
                  <c:v>90.285714285714278</c:v>
                </c:pt>
                <c:pt idx="4">
                  <c:v>84.000000000000014</c:v>
                </c:pt>
                <c:pt idx="5">
                  <c:v>60.952380952380956</c:v>
                </c:pt>
                <c:pt idx="6">
                  <c:v>34.095238095238095</c:v>
                </c:pt>
                <c:pt idx="7">
                  <c:v>14.476190476190476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Temperatures'!$V$43:$V$50</c:f>
              <c:numCache>
                <c:formatCode>General</c:formatCode>
                <c:ptCount val="8"/>
                <c:pt idx="3">
                  <c:v>95.047619047619051</c:v>
                </c:pt>
                <c:pt idx="4">
                  <c:v>87.047619047619051</c:v>
                </c:pt>
                <c:pt idx="5">
                  <c:v>72.571428571428569</c:v>
                </c:pt>
                <c:pt idx="6">
                  <c:v>54.857142857142861</c:v>
                </c:pt>
                <c:pt idx="7">
                  <c:v>35.047619047619044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473088"/>
        <c:axId val="1735466016"/>
      </c:scatterChart>
      <c:valAx>
        <c:axId val="1735473088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66016"/>
        <c:crosses val="autoZero"/>
        <c:crossBetween val="midCat"/>
        <c:majorUnit val="100"/>
      </c:valAx>
      <c:valAx>
        <c:axId val="173546601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73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Temperatures'!$AA$43:$AA$51</c:f>
              <c:numCache>
                <c:formatCode>General</c:formatCode>
                <c:ptCount val="9"/>
                <c:pt idx="0">
                  <c:v>100</c:v>
                </c:pt>
                <c:pt idx="1">
                  <c:v>98.597475455820472</c:v>
                </c:pt>
                <c:pt idx="2">
                  <c:v>93.127629733520351</c:v>
                </c:pt>
                <c:pt idx="3">
                  <c:v>87.237026647966346</c:v>
                </c:pt>
                <c:pt idx="4">
                  <c:v>79.663394109396918</c:v>
                </c:pt>
                <c:pt idx="5">
                  <c:v>64.796633941093972</c:v>
                </c:pt>
                <c:pt idx="6">
                  <c:v>51.753155680224403</c:v>
                </c:pt>
                <c:pt idx="7">
                  <c:v>26.367461430575041</c:v>
                </c:pt>
                <c:pt idx="8">
                  <c:v>11.781206171107996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Temperatures'!$AC$43:$AC$51</c:f>
              <c:numCache>
                <c:formatCode>General</c:formatCode>
                <c:ptCount val="9"/>
                <c:pt idx="5">
                  <c:v>70.266479663394108</c:v>
                </c:pt>
                <c:pt idx="6">
                  <c:v>64.796633941093972</c:v>
                </c:pt>
                <c:pt idx="7">
                  <c:v>47.966339410939696</c:v>
                </c:pt>
                <c:pt idx="8">
                  <c:v>32.959326788218796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464384"/>
        <c:axId val="1735467648"/>
      </c:scatterChart>
      <c:valAx>
        <c:axId val="1735464384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67648"/>
        <c:crosses val="autoZero"/>
        <c:crossBetween val="midCat"/>
        <c:majorUnit val="100"/>
      </c:valAx>
      <c:valAx>
        <c:axId val="173546764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643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[2]Analysis!$P$25:$P$35</c:f>
              <c:numCache>
                <c:formatCode>General</c:formatCode>
                <c:ptCount val="11"/>
                <c:pt idx="0">
                  <c:v>0.5</c:v>
                </c:pt>
                <c:pt idx="1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[2]Analysis!$Q$25:$Q$35</c:f>
              <c:numCache>
                <c:formatCode>General</c:formatCode>
                <c:ptCount val="11"/>
                <c:pt idx="0">
                  <c:v>2.048</c:v>
                </c:pt>
                <c:pt idx="1">
                  <c:v>1.7350000000000001</c:v>
                </c:pt>
                <c:pt idx="7">
                  <c:v>1.5269999999999999</c:v>
                </c:pt>
                <c:pt idx="8">
                  <c:v>1.379</c:v>
                </c:pt>
                <c:pt idx="9">
                  <c:v>1.254</c:v>
                </c:pt>
                <c:pt idx="10">
                  <c:v>1.153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469824"/>
        <c:axId val="1735474176"/>
      </c:scatterChart>
      <c:valAx>
        <c:axId val="173546982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74176"/>
        <c:crosses val="autoZero"/>
        <c:crossBetween val="midCat"/>
      </c:valAx>
      <c:valAx>
        <c:axId val="1735474176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6982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463840"/>
        <c:axId val="1735474720"/>
      </c:scatterChart>
      <c:valAx>
        <c:axId val="173546384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74720"/>
        <c:crosses val="autoZero"/>
        <c:crossBetween val="midCat"/>
      </c:valAx>
      <c:valAx>
        <c:axId val="173547472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6384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464928"/>
        <c:axId val="1735471456"/>
      </c:scatterChart>
      <c:valAx>
        <c:axId val="173546492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71456"/>
        <c:crosses val="autoZero"/>
        <c:crossBetween val="midCat"/>
      </c:valAx>
      <c:valAx>
        <c:axId val="173547145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649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477440"/>
        <c:axId val="1735465472"/>
      </c:scatterChart>
      <c:valAx>
        <c:axId val="173547744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65472"/>
        <c:crosses val="autoZero"/>
        <c:crossBetween val="midCat"/>
        <c:majorUnit val="2"/>
      </c:valAx>
      <c:valAx>
        <c:axId val="173546547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54774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chart" Target="../charts/chart14.xml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xmlns="" id="{94CD42FF-7416-4AFF-8B3A-1106042874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xmlns="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xmlns="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xmlns="" id="{A2AF755F-6EA6-6C2E-A769-106DFD01E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xmlns="" id="{68E634A7-8D33-11A0-D23F-6B9721EA69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20E2004A-3AFC-9417-5EB4-8E7FC4687C65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7ACE0750-A5E7-0B5F-3EFD-D84D4E74D89E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xmlns="" id="{FEFD4790-6202-32A4-D55E-7781B91E1B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144780</xdr:colOff>
      <xdr:row>141</xdr:row>
      <xdr:rowOff>160020</xdr:rowOff>
    </xdr:from>
    <xdr:to>
      <xdr:col>11</xdr:col>
      <xdr:colOff>212912</xdr:colOff>
      <xdr:row>162</xdr:row>
      <xdr:rowOff>116169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xmlns="" id="{7D95A3B4-EE8B-6930-1F54-10B5D835F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94860" y="14653260"/>
          <a:ext cx="2834640" cy="3528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163</xdr:row>
      <xdr:rowOff>106680</xdr:rowOff>
    </xdr:from>
    <xdr:to>
      <xdr:col>17</xdr:col>
      <xdr:colOff>289560</xdr:colOff>
      <xdr:row>178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xmlns="" id="{227A2B81-BB30-4B56-84A9-46337B02F9F8}"/>
            </a:ext>
          </a:extLst>
        </xdr:cNvPr>
        <xdr:cNvGrpSpPr>
          <a:grpSpLocks/>
        </xdr:cNvGrpSpPr>
      </xdr:nvGrpSpPr>
      <xdr:grpSpPr bwMode="auto">
        <a:xfrm>
          <a:off x="7736541" y="26272415"/>
          <a:ext cx="4453666" cy="2353236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xmlns="" id="{4F660C9E-2C7E-F527-6D16-39D2E3192EA1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xmlns="" id="{C497A231-8F45-E2FE-99A6-D9BD58CB751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xmlns="" id="{0557775A-96CB-20C1-61CE-B26C7FF3627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xmlns="" id="{A171A7DC-EE1B-5605-2EFE-637F27B84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114299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xmlns="" id="{BD8ECC1B-7D7B-6E1C-3FB6-FF2CBB2F782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111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xmlns="" id="{642985C7-92FC-43DB-F6B2-0BF54BB40287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xmlns="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xmlns="" id="{E06EB8E1-64D7-928E-C3D2-874088558901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xmlns="" id="{5A965C78-7EEC-DDCD-28E1-88EE2646A28C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179</xdr:row>
      <xdr:rowOff>129540</xdr:rowOff>
    </xdr:from>
    <xdr:to>
      <xdr:col>15</xdr:col>
      <xdr:colOff>342901</xdr:colOff>
      <xdr:row>187</xdr:row>
      <xdr:rowOff>114300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xmlns="" id="{EA1D9F23-51A9-CF4E-E433-F3658D5796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xmlns="" id="{3C6443C4-158B-3A2E-36A3-62C7BA3B8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154941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xmlns="" id="{A8B7AE0F-EF82-F343-7439-48920AE9A8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xmlns="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xmlns="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xmlns="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xmlns="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xmlns="" id="{F0E25EA3-551A-4E16-938D-C96AC7862C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/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/>
        <xdr:cNvGrpSpPr/>
      </xdr:nvGrpSpPr>
      <xdr:grpSpPr>
        <a:xfrm>
          <a:off x="367552" y="17221200"/>
          <a:ext cx="5748617" cy="3666564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xmlns="" id="{8C92CC32-CDCC-D484-2AB7-4C0E7B312DAC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/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481854</xdr:colOff>
      <xdr:row>138</xdr:row>
      <xdr:rowOff>82884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770877</xdr:colOff>
      <xdr:row>140</xdr:row>
      <xdr:rowOff>150614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xmlns="" id="{4D559494-CB59-D513-902B-6CA7CF8C5C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xmlns="" id="{C8A88BAD-C427-FE01-1964-1B2EC7F16C91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xmlns="" id="{416AFC2A-AE16-BEFC-8767-E6ACB4CFF493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xmlns="" id="{D5C25182-3F7D-BAB6-4EA0-9FAAC7F30868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xmlns="" id="{876824E6-426F-7FCA-A919-A4394DA915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xmlns="" id="{4D4EBFE2-D603-0578-5D29-5B3C54CE8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xmlns="" id="{6FD65B98-BFAA-1662-EB7A-72768BA5E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xmlns="" id="{F721CD73-8795-9A20-91DC-DDCC074A25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xmlns="" id="{08B67D13-4546-DCA4-32BA-AC3BEF7DA226}"/>
            </a:ext>
          </a:extLst>
        </xdr:cNvPr>
        <xdr:cNvGrpSpPr>
          <a:grpSpLocks/>
        </xdr:cNvGrpSpPr>
      </xdr:nvGrpSpPr>
      <xdr:grpSpPr bwMode="auto">
        <a:xfrm>
          <a:off x="1792941" y="3416001"/>
          <a:ext cx="492611" cy="24518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xmlns="" id="{754DE380-7956-2041-EEBF-33167AA2EAD5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xmlns="" id="{47D6B53C-5380-3625-9E6B-FB50B885BDA6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B82B66BD-A726-DF25-6B09-1FD38796D1E7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xmlns="" id="{5E28E901-0E6D-7A41-49E7-C7B810DB28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xmlns="" id="{94F8EE44-DC76-D153-8ED8-7E18A66366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xmlns="" id="{C69F2775-6AF7-FFFC-2BCF-3FC5C9F65D2E}"/>
            </a:ext>
          </a:extLst>
        </xdr:cNvPr>
        <xdr:cNvGrpSpPr>
          <a:grpSpLocks/>
        </xdr:cNvGrpSpPr>
      </xdr:nvGrpSpPr>
      <xdr:grpSpPr bwMode="auto">
        <a:xfrm>
          <a:off x="1963783" y="3391989"/>
          <a:ext cx="500743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xmlns="" id="{51513E4F-A91B-5A2D-779A-F12DA8C204A7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xmlns="" id="{E4101316-2C74-1565-4C93-DD39A3BEBADA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xmlns="" id="{5D87260E-40F6-81ED-CD25-25DBC6408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D2CB7867-79C7-831B-0BCD-DB907A3E749E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xmlns="" id="{A3C70C0C-1CB6-B0C1-FC2B-90D347FB14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52B478BC-6639-8A3E-9F3B-2105BFC596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9C730F36-D3F1-5D4C-8387-2A1F33905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2A8702A9-7C26-32D7-61B8-1607C31E2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xmlns="" id="{CD37BBA8-5645-5129-0A49-046D563EFEF2}"/>
            </a:ext>
          </a:extLst>
        </xdr:cNvPr>
        <xdr:cNvGrpSpPr/>
      </xdr:nvGrpSpPr>
      <xdr:grpSpPr>
        <a:xfrm>
          <a:off x="12412436" y="3271637"/>
          <a:ext cx="5681061" cy="3230976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xmlns="" id="{3F0A7DE1-887E-12B8-480B-B118FE1D7BC7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xmlns="" id="{607BAEA8-4A62-2762-55DB-767F6F545EC5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xmlns="" id="{EC66955D-A453-81B3-6BF3-7070C457D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xmlns="" id="{E8CB0D12-D107-B877-E153-1C1453DAB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408940</xdr:colOff>
      <xdr:row>37</xdr:row>
      <xdr:rowOff>136392</xdr:rowOff>
    </xdr:from>
    <xdr:to>
      <xdr:col>10</xdr:col>
      <xdr:colOff>225091</xdr:colOff>
      <xdr:row>50</xdr:row>
      <xdr:rowOff>2744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21E5B58D-BC13-2B83-D41B-1F2E6E07F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34940" y="4428992"/>
          <a:ext cx="2979721" cy="2019002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47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xmlns="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xmlns="" id="{BE4750EA-F793-7C05-9D55-BBC22CFFAF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xmlns="" id="{617905CF-770F-E4AF-E48F-A1828F5E2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xmlns="" id="{13212BFE-D5B5-8AB8-2848-C07D419610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xmlns="" id="{88E81F0D-BC60-5904-593C-0FC6013EF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xmlns="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xmlns="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xmlns="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xmlns="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xmlns="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xmlns="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xmlns="" id="{AEC815BA-1B25-0B48-6478-059A5A6C5D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xmlns="" id="{B47E2674-B029-899E-F17E-BF206FDAD3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xmlns="" id="{9BEDFB1B-AE3B-3216-A467-A90232642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xmlns="" id="{413DC1F6-5261-58C3-D276-3F9ED71B9D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xmlns="" id="{2F7EB996-32CE-D8FD-DC38-EFAAA6EAB8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SOFFICE/EXCEL/BATES3_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ardo.valadez/OneDrive%20-%20frisa/01%20CODIGOS/RocketMotor/cas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s"/>
      <sheetName val="class"/>
      <sheetName val="Perf"/>
      <sheetName val="Press"/>
      <sheetName val="Burnrate"/>
    </sheetNames>
    <sheetDataSet>
      <sheetData sheetId="0" refreshError="1">
        <row r="25">
          <cell r="F25">
            <v>7.8909999999999982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Analysis"/>
      <sheetName val="Material Properties"/>
      <sheetName val="Elevated Temperatures"/>
      <sheetName val="Equations"/>
      <sheetName val="Revisions"/>
    </sheetNames>
    <sheetDataSet>
      <sheetData sheetId="0"/>
      <sheetData sheetId="1">
        <row r="25">
          <cell r="P25">
            <v>0.5</v>
          </cell>
          <cell r="Q25">
            <v>2.048</v>
          </cell>
        </row>
        <row r="26">
          <cell r="P26">
            <v>0.6</v>
          </cell>
          <cell r="Q26">
            <v>1.7350000000000001</v>
          </cell>
        </row>
        <row r="32">
          <cell r="P32">
            <v>0.7</v>
          </cell>
          <cell r="Q32">
            <v>1.5269999999999999</v>
          </cell>
        </row>
        <row r="33">
          <cell r="P33">
            <v>0.79999999999999993</v>
          </cell>
          <cell r="Q33">
            <v>1.379</v>
          </cell>
        </row>
        <row r="34">
          <cell r="P34">
            <v>0.89999999999999991</v>
          </cell>
          <cell r="Q34">
            <v>1.254</v>
          </cell>
        </row>
        <row r="35">
          <cell r="P35">
            <v>0.99999999999999989</v>
          </cell>
          <cell r="Q35">
            <v>1.153</v>
          </cell>
        </row>
      </sheetData>
      <sheetData sheetId="2"/>
      <sheetData sheetId="3">
        <row r="22">
          <cell r="R22">
            <v>80</v>
          </cell>
          <cell r="S22">
            <v>100</v>
          </cell>
          <cell r="T22">
            <v>100</v>
          </cell>
          <cell r="V22">
            <v>80</v>
          </cell>
          <cell r="W22">
            <v>100</v>
          </cell>
          <cell r="X22">
            <v>100</v>
          </cell>
        </row>
        <row r="23">
          <cell r="R23">
            <v>200</v>
          </cell>
          <cell r="S23">
            <v>95</v>
          </cell>
          <cell r="T23">
            <v>92.5</v>
          </cell>
          <cell r="V23">
            <v>200</v>
          </cell>
          <cell r="W23">
            <v>94.2</v>
          </cell>
          <cell r="X23">
            <v>92.2</v>
          </cell>
        </row>
        <row r="24">
          <cell r="R24">
            <v>400</v>
          </cell>
          <cell r="S24">
            <v>87</v>
          </cell>
          <cell r="T24">
            <v>86</v>
          </cell>
          <cell r="V24">
            <v>300</v>
          </cell>
          <cell r="W24">
            <v>87</v>
          </cell>
          <cell r="X24">
            <v>83.3</v>
          </cell>
        </row>
        <row r="25">
          <cell r="R25">
            <v>600</v>
          </cell>
          <cell r="S25">
            <v>79</v>
          </cell>
          <cell r="T25">
            <v>84</v>
          </cell>
          <cell r="V25">
            <v>400</v>
          </cell>
          <cell r="W25">
            <v>77</v>
          </cell>
          <cell r="X25">
            <v>69.5</v>
          </cell>
        </row>
        <row r="26">
          <cell r="R26">
            <v>800</v>
          </cell>
          <cell r="S26">
            <v>68.5</v>
          </cell>
          <cell r="T26">
            <v>80</v>
          </cell>
          <cell r="V26">
            <v>500</v>
          </cell>
          <cell r="W26">
            <v>50</v>
          </cell>
          <cell r="X26">
            <v>44</v>
          </cell>
        </row>
        <row r="32">
          <cell r="R32">
            <v>80</v>
          </cell>
          <cell r="S32">
            <v>100</v>
          </cell>
          <cell r="T32">
            <v>100</v>
          </cell>
          <cell r="V32">
            <v>80</v>
          </cell>
          <cell r="W32">
            <v>100</v>
          </cell>
          <cell r="X32">
            <v>100</v>
          </cell>
        </row>
        <row r="33">
          <cell r="R33">
            <v>200</v>
          </cell>
          <cell r="S33">
            <v>98</v>
          </cell>
          <cell r="T33">
            <v>89.5</v>
          </cell>
          <cell r="V33">
            <v>200</v>
          </cell>
          <cell r="W33">
            <v>92</v>
          </cell>
          <cell r="X33">
            <v>91</v>
          </cell>
        </row>
        <row r="34">
          <cell r="R34">
            <v>400</v>
          </cell>
          <cell r="S34">
            <v>95</v>
          </cell>
          <cell r="T34">
            <v>79.5</v>
          </cell>
          <cell r="V34">
            <v>300</v>
          </cell>
          <cell r="W34">
            <v>84</v>
          </cell>
          <cell r="X34">
            <v>80</v>
          </cell>
        </row>
        <row r="35">
          <cell r="R35">
            <v>600</v>
          </cell>
          <cell r="S35">
            <v>89</v>
          </cell>
          <cell r="T35">
            <v>72.5</v>
          </cell>
          <cell r="V35">
            <v>400</v>
          </cell>
          <cell r="W35">
            <v>75</v>
          </cell>
          <cell r="X35">
            <v>64</v>
          </cell>
        </row>
        <row r="36">
          <cell r="R36">
            <v>800</v>
          </cell>
          <cell r="S36">
            <v>77</v>
          </cell>
          <cell r="T36">
            <v>67.5</v>
          </cell>
          <cell r="V36">
            <v>500</v>
          </cell>
          <cell r="W36">
            <v>50</v>
          </cell>
          <cell r="X36">
            <v>42</v>
          </cell>
        </row>
        <row r="43">
          <cell r="R43">
            <v>80</v>
          </cell>
          <cell r="T43">
            <v>100</v>
          </cell>
          <cell r="Y43">
            <v>80</v>
          </cell>
          <cell r="AA43">
            <v>100</v>
          </cell>
        </row>
        <row r="44">
          <cell r="R44">
            <v>100</v>
          </cell>
          <cell r="T44">
            <v>99.61904761904762</v>
          </cell>
          <cell r="Y44">
            <v>100</v>
          </cell>
          <cell r="AA44">
            <v>98.597475455820472</v>
          </cell>
        </row>
        <row r="45">
          <cell r="R45">
            <v>200</v>
          </cell>
          <cell r="T45">
            <v>95.61904761904762</v>
          </cell>
          <cell r="Y45">
            <v>200</v>
          </cell>
          <cell r="AA45">
            <v>93.127629733520351</v>
          </cell>
        </row>
        <row r="46">
          <cell r="R46">
            <v>300</v>
          </cell>
          <cell r="T46">
            <v>90.285714285714278</v>
          </cell>
          <cell r="V46">
            <v>95.047619047619051</v>
          </cell>
          <cell r="Y46">
            <v>300</v>
          </cell>
          <cell r="AA46">
            <v>87.237026647966346</v>
          </cell>
        </row>
        <row r="47">
          <cell r="R47">
            <v>400</v>
          </cell>
          <cell r="T47">
            <v>84.000000000000014</v>
          </cell>
          <cell r="V47">
            <v>87.047619047619051</v>
          </cell>
          <cell r="Y47">
            <v>400</v>
          </cell>
          <cell r="AA47">
            <v>79.663394109396918</v>
          </cell>
        </row>
        <row r="48">
          <cell r="R48">
            <v>500</v>
          </cell>
          <cell r="T48">
            <v>60.952380952380956</v>
          </cell>
          <cell r="V48">
            <v>72.571428571428569</v>
          </cell>
          <cell r="Y48">
            <v>475</v>
          </cell>
          <cell r="AA48">
            <v>64.796633941093972</v>
          </cell>
          <cell r="AC48">
            <v>70.266479663394108</v>
          </cell>
        </row>
        <row r="49">
          <cell r="R49">
            <v>600</v>
          </cell>
          <cell r="T49">
            <v>34.095238095238095</v>
          </cell>
          <cell r="V49">
            <v>54.857142857142861</v>
          </cell>
          <cell r="Y49">
            <v>500</v>
          </cell>
          <cell r="AA49">
            <v>51.753155680224403</v>
          </cell>
          <cell r="AC49">
            <v>64.796633941093972</v>
          </cell>
        </row>
        <row r="50">
          <cell r="R50">
            <v>700</v>
          </cell>
          <cell r="T50">
            <v>14.476190476190476</v>
          </cell>
          <cell r="V50">
            <v>35.047619047619044</v>
          </cell>
          <cell r="Y50">
            <v>600</v>
          </cell>
          <cell r="AA50">
            <v>26.367461430575041</v>
          </cell>
          <cell r="AC50">
            <v>47.966339410939696</v>
          </cell>
        </row>
        <row r="51">
          <cell r="Y51">
            <v>700</v>
          </cell>
          <cell r="AA51">
            <v>11.781206171107996</v>
          </cell>
          <cell r="AC51">
            <v>32.959326788218796</v>
          </cell>
        </row>
        <row r="55">
          <cell r="T55">
            <v>85</v>
          </cell>
          <cell r="U55">
            <v>100</v>
          </cell>
        </row>
        <row r="56">
          <cell r="T56">
            <v>900</v>
          </cell>
          <cell r="U56">
            <v>55.952380952380956</v>
          </cell>
        </row>
        <row r="57">
          <cell r="T57">
            <v>1000</v>
          </cell>
          <cell r="U57">
            <v>47.857142857142861</v>
          </cell>
        </row>
        <row r="58">
          <cell r="T58">
            <v>1300</v>
          </cell>
          <cell r="U58">
            <v>17.559523809523807</v>
          </cell>
        </row>
        <row r="59">
          <cell r="T59">
            <v>1400</v>
          </cell>
          <cell r="U59">
            <v>8.9285714285714288</v>
          </cell>
        </row>
        <row r="65">
          <cell r="T65">
            <v>85</v>
          </cell>
          <cell r="U65">
            <v>100</v>
          </cell>
        </row>
        <row r="66">
          <cell r="T66">
            <v>900</v>
          </cell>
          <cell r="U66">
            <v>72.916666666666657</v>
          </cell>
        </row>
        <row r="67">
          <cell r="T67">
            <v>1000</v>
          </cell>
          <cell r="U67">
            <v>58.493589743589745</v>
          </cell>
        </row>
        <row r="68">
          <cell r="T68">
            <v>1200</v>
          </cell>
          <cell r="U68">
            <v>32.051282051282051</v>
          </cell>
        </row>
        <row r="69">
          <cell r="T69">
            <v>1300</v>
          </cell>
          <cell r="U69">
            <v>21.634615384615387</v>
          </cell>
        </row>
        <row r="70">
          <cell r="T70">
            <v>1400</v>
          </cell>
          <cell r="U70">
            <v>14.463141025641027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www.tubosmonterrey.com/" TargetMode="External"/><Relationship Id="rId7" Type="http://schemas.openxmlformats.org/officeDocument/2006/relationships/drawing" Target="../drawings/drawing3.xml"/><Relationship Id="rId2" Type="http://schemas.openxmlformats.org/officeDocument/2006/relationships/hyperlink" Target="https://tuboreymonterrey.com.mx/" TargetMode="Externa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tubosdeacero.mx/index.html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3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0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2.emf"/><Relationship Id="rId4" Type="http://schemas.openxmlformats.org/officeDocument/2006/relationships/image" Target="../media/image19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4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/>
    <hyperlink ref="B86" r:id="rId3"/>
    <hyperlink ref="B76" r:id="rId4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 tint="0.499984740745262"/>
  </sheetPr>
  <dimension ref="A1:IV65132"/>
  <sheetViews>
    <sheetView zoomScale="70" zoomScaleNormal="70" workbookViewId="0">
      <selection activeCell="D44" sqref="D44"/>
    </sheetView>
  </sheetViews>
  <sheetFormatPr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X196"/>
  <sheetViews>
    <sheetView topLeftCell="K40" zoomScale="85" zoomScaleNormal="85" workbookViewId="0">
      <selection activeCell="M123" sqref="M123"/>
    </sheetView>
  </sheetViews>
  <sheetFormatPr defaultColWidth="8.85546875" defaultRowHeight="12.75"/>
  <cols>
    <col min="1" max="1" width="6.28515625" customWidth="1"/>
    <col min="2" max="2" width="10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14.85546875" customWidth="1"/>
    <col min="13" max="13" width="11.42578125" bestFit="1" customWidth="1"/>
    <col min="14" max="14" width="8.28515625" customWidth="1"/>
    <col min="15" max="15" width="17.28515625" customWidth="1"/>
    <col min="16" max="16" width="10" customWidth="1"/>
    <col min="17" max="17" width="9.7109375" customWidth="1"/>
    <col min="18" max="18" width="17" customWidth="1"/>
    <col min="19" max="19" width="12.7109375" customWidth="1"/>
    <col min="20" max="20" width="10.42578125" customWidth="1"/>
    <col min="21" max="21" width="10.28515625" customWidth="1"/>
  </cols>
  <sheetData>
    <row r="1" spans="1:21" ht="13.5" thickBot="1">
      <c r="E1" t="s">
        <v>705</v>
      </c>
      <c r="F1" t="str">
        <f>F3&amp; " MPa MEOP"</f>
        <v>5 MPa MEOP</v>
      </c>
    </row>
    <row r="2" spans="1:21">
      <c r="B2" t="s">
        <v>668</v>
      </c>
      <c r="C2">
        <f>etanoz</f>
        <v>0.75</v>
      </c>
      <c r="E2" t="s">
        <v>667</v>
      </c>
      <c r="F2">
        <v>0.105</v>
      </c>
      <c r="G2" t="s">
        <v>87</v>
      </c>
      <c r="I2" s="426" t="s">
        <v>670</v>
      </c>
      <c r="J2" s="418"/>
      <c r="K2" s="418"/>
      <c r="L2" s="418"/>
      <c r="M2" s="419"/>
      <c r="U2" s="720" t="s">
        <v>1035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677</v>
      </c>
      <c r="J3" s="421">
        <v>8.26</v>
      </c>
      <c r="K3" s="421" t="s">
        <v>671</v>
      </c>
      <c r="L3" s="421">
        <f>J3/1000</f>
        <v>8.26E-3</v>
      </c>
      <c r="M3" s="422" t="s">
        <v>676</v>
      </c>
      <c r="R3" s="8" t="s">
        <v>1039</v>
      </c>
      <c r="S3">
        <v>1.133</v>
      </c>
    </row>
    <row r="4" spans="1:21">
      <c r="B4" t="s">
        <v>110</v>
      </c>
      <c r="C4" t="s">
        <v>651</v>
      </c>
      <c r="E4" t="s">
        <v>669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1036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1037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672</v>
      </c>
      <c r="J6" s="421">
        <v>1.889</v>
      </c>
      <c r="K6" s="421" t="s">
        <v>674</v>
      </c>
      <c r="L6" s="421">
        <f>J6*1000</f>
        <v>1889</v>
      </c>
      <c r="M6" s="422" t="s">
        <v>675</v>
      </c>
      <c r="R6" s="8" t="s">
        <v>668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673</v>
      </c>
      <c r="J7" s="786">
        <f>J6*0.95</f>
        <v>1.7945499999999999</v>
      </c>
      <c r="K7" s="421" t="s">
        <v>674</v>
      </c>
      <c r="L7" s="421">
        <f>J7*1000</f>
        <v>1794.55</v>
      </c>
      <c r="M7" s="422" t="s">
        <v>675</v>
      </c>
      <c r="Q7" s="8" t="s">
        <v>1043</v>
      </c>
      <c r="R7" s="767" t="s">
        <v>651</v>
      </c>
      <c r="S7" s="767" t="s">
        <v>1038</v>
      </c>
      <c r="T7" s="8"/>
    </row>
    <row r="8" spans="1:21" ht="13.5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J11" s="8"/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666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682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679</v>
      </c>
      <c r="K14">
        <f>L6</f>
        <v>1889</v>
      </c>
      <c r="O14" t="s">
        <v>681</v>
      </c>
      <c r="P14" t="s">
        <v>678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680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.5" thickBot="1">
      <c r="B22" s="8" t="s">
        <v>1047</v>
      </c>
      <c r="D22" s="8" t="s">
        <v>1048</v>
      </c>
      <c r="F22" s="8" t="s">
        <v>1049</v>
      </c>
      <c r="L22" t="s">
        <v>684</v>
      </c>
      <c r="M22">
        <v>3</v>
      </c>
      <c r="N22" t="s">
        <v>104</v>
      </c>
      <c r="R22" s="789" t="s">
        <v>1118</v>
      </c>
      <c r="S22" s="789" t="s">
        <v>1119</v>
      </c>
    </row>
    <row r="23" spans="2:21" ht="13.5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685</v>
      </c>
      <c r="M23">
        <v>14</v>
      </c>
      <c r="N23" t="s">
        <v>64</v>
      </c>
      <c r="P23" s="440" t="s">
        <v>699</v>
      </c>
      <c r="R23">
        <v>189</v>
      </c>
      <c r="S23" s="40">
        <f>T25-R23</f>
        <v>48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683</v>
      </c>
      <c r="M24" s="442">
        <f>M22*9.81*M23</f>
        <v>412.02</v>
      </c>
      <c r="N24" t="s">
        <v>11</v>
      </c>
      <c r="P24" s="8" t="s">
        <v>694</v>
      </c>
      <c r="R24">
        <v>2</v>
      </c>
      <c r="S24" s="8" t="s">
        <v>2</v>
      </c>
      <c r="T24" s="8" t="s">
        <v>696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t="s">
        <v>652</v>
      </c>
      <c r="P25" s="435" t="s">
        <v>697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657</v>
      </c>
      <c r="M26">
        <f>F3</f>
        <v>5</v>
      </c>
      <c r="N26" t="s">
        <v>87</v>
      </c>
      <c r="P26" s="437" t="s">
        <v>698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656</v>
      </c>
      <c r="M27">
        <v>0.4</v>
      </c>
      <c r="N27" t="s">
        <v>587</v>
      </c>
      <c r="P27" s="8" t="s">
        <v>693</v>
      </c>
      <c r="R27">
        <f>((PI()*R26^2)/4)*R25</f>
        <v>179467.76550457333</v>
      </c>
      <c r="S27" s="8" t="s">
        <v>687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686</v>
      </c>
      <c r="R28">
        <f>R27/10^9</f>
        <v>1.7946776550457333E-4</v>
      </c>
      <c r="S28" s="789" t="s">
        <v>1041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1034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671</v>
      </c>
      <c r="T30" s="720" t="s">
        <v>1093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687</v>
      </c>
      <c r="T31" s="789" t="s">
        <v>1092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654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665</v>
      </c>
      <c r="M33">
        <f>M31*M34</f>
        <v>14870.913930929628</v>
      </c>
      <c r="N33" s="789" t="s">
        <v>687</v>
      </c>
      <c r="T33" s="789" t="s">
        <v>1091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655</v>
      </c>
      <c r="M35" s="781">
        <v>31.08</v>
      </c>
      <c r="N35" t="s">
        <v>2</v>
      </c>
      <c r="O35" s="769" t="s">
        <v>695</v>
      </c>
      <c r="T35" s="789" t="s">
        <v>1090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658</v>
      </c>
      <c r="M36" s="782">
        <f>M35-2*M30*M27</f>
        <v>20.038159595240533</v>
      </c>
      <c r="N36" t="s">
        <v>2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659</v>
      </c>
      <c r="M37" s="783">
        <f>0.5*(3*M35+M36)</f>
        <v>56.639079797620262</v>
      </c>
      <c r="N37" t="s">
        <v>2</v>
      </c>
      <c r="P37" s="440" t="s">
        <v>700</v>
      </c>
      <c r="R37" s="789" t="s">
        <v>1118</v>
      </c>
      <c r="S37" s="789" t="s">
        <v>1119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1046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794</v>
      </c>
      <c r="M39">
        <v>0</v>
      </c>
      <c r="P39" s="8" t="s">
        <v>694</v>
      </c>
      <c r="R39">
        <v>2</v>
      </c>
      <c r="S39" s="8" t="s">
        <v>2</v>
      </c>
      <c r="T39" s="8" t="s">
        <v>696</v>
      </c>
    </row>
    <row r="40" spans="2:22">
      <c r="L40" t="s">
        <v>660</v>
      </c>
      <c r="M40" s="40">
        <f>0.5*PI()*(M35^2-M36^2)+PI()*M37*M36</f>
        <v>4452.1463575022317</v>
      </c>
      <c r="N40" t="s">
        <v>687</v>
      </c>
      <c r="P40" s="435" t="s">
        <v>697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.5" thickBot="1">
      <c r="L41" t="s">
        <v>661</v>
      </c>
      <c r="M41" s="40">
        <f>0.5*PI()*(M35^2-M46^2)+PI()*M45*M46</f>
        <v>4595.7826120016216</v>
      </c>
      <c r="N41" t="s">
        <v>687</v>
      </c>
      <c r="P41" s="437" t="s">
        <v>698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793</v>
      </c>
      <c r="M42" s="40">
        <f>M40</f>
        <v>4452.1463575022317</v>
      </c>
      <c r="N42" t="s">
        <v>687</v>
      </c>
      <c r="P42" s="8" t="s">
        <v>693</v>
      </c>
      <c r="R42">
        <f>((PI()*R41^2)/4)*R40</f>
        <v>179467.76550457333</v>
      </c>
      <c r="S42" s="8" t="s">
        <v>687</v>
      </c>
      <c r="T42" s="40"/>
    </row>
    <row r="43" spans="2:22">
      <c r="R43">
        <f>R42/10^9</f>
        <v>1.7946776550457333E-4</v>
      </c>
      <c r="S43" s="789" t="s">
        <v>1041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662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663</v>
      </c>
      <c r="M46" s="40">
        <f>M36+2*M44</f>
        <v>25.559079797620264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664</v>
      </c>
      <c r="M48" s="433">
        <f>$M$33/M40</f>
        <v>3.3401673567785837</v>
      </c>
      <c r="N48" s="40">
        <f>ROUNDUP(M48,0)</f>
        <v>4</v>
      </c>
      <c r="O48" s="8" t="s">
        <v>699</v>
      </c>
      <c r="Q48" s="8" t="s">
        <v>1044</v>
      </c>
      <c r="S48">
        <f>Q50*(J6*1000)*N48</f>
        <v>0.18972068966534764</v>
      </c>
      <c r="T48" s="8" t="s">
        <v>104</v>
      </c>
    </row>
    <row r="49" spans="2:24" ht="13.5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700</v>
      </c>
      <c r="Q49">
        <f>((PI()/4)*(M35*M35-M36*M36))*M37</f>
        <v>25108.614301925307</v>
      </c>
      <c r="R49" s="8" t="s">
        <v>1040</v>
      </c>
      <c r="S49">
        <f>S48*1000</f>
        <v>189.72068966534763</v>
      </c>
      <c r="T49" s="8" t="s">
        <v>1042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701</v>
      </c>
      <c r="M50">
        <f>N48*M40</f>
        <v>17808.585430008927</v>
      </c>
      <c r="Q50">
        <f>Q49*(1*10^-9)</f>
        <v>2.5108614301925308E-5</v>
      </c>
      <c r="R50" s="8" t="s">
        <v>1041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702</v>
      </c>
      <c r="M52" s="9">
        <f>M51/M31</f>
        <v>264.87766625475746</v>
      </c>
      <c r="N52" s="8" t="s">
        <v>704</v>
      </c>
      <c r="Q52" s="8" t="s">
        <v>1045</v>
      </c>
      <c r="S52">
        <f>Q50*(J6*1000)*M48</f>
        <v>0.15842471363142854</v>
      </c>
      <c r="T52" s="8" t="s">
        <v>104</v>
      </c>
    </row>
    <row r="53" spans="2:24">
      <c r="L53" s="8" t="s">
        <v>703</v>
      </c>
      <c r="Q53">
        <f>((PI()/4)*(M35*M35-M36*M36))*M37</f>
        <v>25108.614301925307</v>
      </c>
      <c r="R53" s="8" t="s">
        <v>1040</v>
      </c>
      <c r="S53">
        <f>S52*1000</f>
        <v>158.42471363142855</v>
      </c>
      <c r="T53" s="8" t="s">
        <v>1042</v>
      </c>
    </row>
    <row r="54" spans="2:24">
      <c r="Q54">
        <f>Q53*(1*10^-9)</f>
        <v>2.5108614301925308E-5</v>
      </c>
      <c r="R54" s="8" t="s">
        <v>1041</v>
      </c>
    </row>
    <row r="56" spans="2:24" ht="13.5" thickBot="1">
      <c r="L56" s="779" t="s">
        <v>1081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1084</v>
      </c>
    </row>
    <row r="58" spans="2:24">
      <c r="L58" s="415" t="s">
        <v>1050</v>
      </c>
      <c r="N58">
        <f>PI()*M60^2*(1/4)</f>
        <v>966.51600642514586</v>
      </c>
      <c r="O58" s="415" t="s">
        <v>1080</v>
      </c>
    </row>
    <row r="59" spans="2:24">
      <c r="L59" s="8" t="s">
        <v>1051</v>
      </c>
      <c r="M59">
        <v>42.2</v>
      </c>
      <c r="N59" s="8" t="s">
        <v>2</v>
      </c>
      <c r="O59" s="8" t="s">
        <v>1051</v>
      </c>
      <c r="P59">
        <f>M60</f>
        <v>35.080000000000005</v>
      </c>
      <c r="Q59" s="8" t="s">
        <v>2</v>
      </c>
      <c r="R59" s="788" t="s">
        <v>1085</v>
      </c>
      <c r="U59" t="s">
        <v>1073</v>
      </c>
    </row>
    <row r="60" spans="2:24" ht="13.5" thickBot="1">
      <c r="L60" s="8" t="s">
        <v>1079</v>
      </c>
      <c r="M60">
        <f>M59-M61*2</f>
        <v>35.080000000000005</v>
      </c>
      <c r="N60" s="8" t="s">
        <v>2</v>
      </c>
      <c r="O60" s="8" t="s">
        <v>1079</v>
      </c>
      <c r="P60">
        <f>+P59-P61*2</f>
        <v>31.080000000000005</v>
      </c>
      <c r="Q60" s="8" t="s">
        <v>2</v>
      </c>
    </row>
    <row r="61" spans="2:24" ht="13.5" thickBot="1">
      <c r="L61" s="8" t="s">
        <v>957</v>
      </c>
      <c r="M61">
        <v>3.56</v>
      </c>
      <c r="N61" s="8" t="s">
        <v>2</v>
      </c>
      <c r="O61" s="784" t="s">
        <v>957</v>
      </c>
      <c r="P61" s="758">
        <v>2</v>
      </c>
      <c r="Q61" s="785" t="s">
        <v>2</v>
      </c>
    </row>
    <row r="62" spans="2:24">
      <c r="L62" s="8" t="s">
        <v>1052</v>
      </c>
      <c r="M62">
        <v>1.5</v>
      </c>
      <c r="O62" s="8" t="s">
        <v>1052</v>
      </c>
    </row>
    <row r="63" spans="2:24">
      <c r="U63" s="731" t="s">
        <v>975</v>
      </c>
      <c r="V63" s="730"/>
    </row>
    <row r="64" spans="2:24">
      <c r="L64" s="415" t="s">
        <v>1053</v>
      </c>
      <c r="O64" s="415" t="s">
        <v>1076</v>
      </c>
      <c r="U64" s="731"/>
      <c r="V64" s="730"/>
      <c r="W64" s="737"/>
      <c r="X64" s="738"/>
    </row>
    <row r="65" spans="2:24">
      <c r="L65" s="722" t="s">
        <v>962</v>
      </c>
      <c r="M65">
        <v>240</v>
      </c>
      <c r="N65" s="8" t="s">
        <v>87</v>
      </c>
      <c r="O65" s="722" t="s">
        <v>962</v>
      </c>
      <c r="P65">
        <f>M65*S66</f>
        <v>144</v>
      </c>
      <c r="Q65" s="8" t="s">
        <v>87</v>
      </c>
      <c r="R65" s="8" t="s">
        <v>1075</v>
      </c>
      <c r="S65">
        <v>500</v>
      </c>
      <c r="T65" s="8" t="s">
        <v>799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964</v>
      </c>
      <c r="M66">
        <v>415</v>
      </c>
      <c r="N66" s="8" t="s">
        <v>87</v>
      </c>
      <c r="O66" s="722" t="s">
        <v>964</v>
      </c>
      <c r="P66">
        <f>M66*S67</f>
        <v>332</v>
      </c>
      <c r="Q66" s="8" t="s">
        <v>87</v>
      </c>
      <c r="R66" s="8" t="s">
        <v>1077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965</v>
      </c>
      <c r="M67">
        <v>200000</v>
      </c>
      <c r="N67" s="8" t="s">
        <v>87</v>
      </c>
      <c r="O67" s="2" t="s">
        <v>965</v>
      </c>
      <c r="P67">
        <v>200000</v>
      </c>
      <c r="Q67" s="8" t="s">
        <v>87</v>
      </c>
      <c r="R67" s="8" t="s">
        <v>1078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968</v>
      </c>
      <c r="M68">
        <v>0.28999999999999998</v>
      </c>
      <c r="O68" s="725" t="s">
        <v>968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1128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974</v>
      </c>
      <c r="O70" s="415" t="s">
        <v>1074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75">
      <c r="B72">
        <v>3</v>
      </c>
      <c r="C72">
        <v>151</v>
      </c>
      <c r="L72" s="771" t="s">
        <v>1056</v>
      </c>
      <c r="M72" s="10">
        <f>2*((M61*M65)/(M59*M62))</f>
        <v>26.995260663507107</v>
      </c>
      <c r="N72" s="8" t="s">
        <v>87</v>
      </c>
      <c r="O72" s="771" t="s">
        <v>1056</v>
      </c>
      <c r="P72" s="10">
        <f>2*((M61*P65)/(M59*M62))</f>
        <v>16.197156398104262</v>
      </c>
      <c r="Q72" s="8" t="s">
        <v>87</v>
      </c>
    </row>
    <row r="73" spans="2:24" ht="15.75">
      <c r="B73">
        <v>4</v>
      </c>
      <c r="C73">
        <v>184</v>
      </c>
      <c r="L73" s="771" t="s">
        <v>1057</v>
      </c>
      <c r="M73" s="10">
        <f>2*M76*((M61*M65)/(M59))</f>
        <v>72.529921514815896</v>
      </c>
      <c r="N73" s="8" t="s">
        <v>87</v>
      </c>
      <c r="O73" s="771" t="s">
        <v>1057</v>
      </c>
      <c r="P73" s="10">
        <f>2*M76*((M61*P65)/(M59))</f>
        <v>43.517952908889541</v>
      </c>
      <c r="Q73" s="8" t="s">
        <v>87</v>
      </c>
    </row>
    <row r="74" spans="2:24" ht="15.75">
      <c r="B74">
        <v>5</v>
      </c>
      <c r="C74">
        <v>214</v>
      </c>
      <c r="L74" s="771" t="s">
        <v>1058</v>
      </c>
      <c r="M74" s="10">
        <f>ca*betaMechanical^4+cb*betaMechanical^3+cc*betaMechanical^2+cd*betaMechanical+ce</f>
        <v>1.5804730506428193</v>
      </c>
      <c r="O74" s="771" t="s">
        <v>1058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970</v>
      </c>
      <c r="M75" s="10">
        <f>M65/M66</f>
        <v>0.57831325301204817</v>
      </c>
      <c r="O75" s="725" t="s">
        <v>970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972</v>
      </c>
      <c r="M76" s="10">
        <f>ca*M75^4+cb*M75^3+cc*M75^2+cd*M75+ce</f>
        <v>1.7911766666229116</v>
      </c>
      <c r="O76" s="722" t="s">
        <v>972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982</v>
      </c>
      <c r="O79" s="740"/>
    </row>
    <row r="80" spans="2:24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1054</v>
      </c>
      <c r="M81" s="10">
        <f>((M72*M59^2)/(2*M67*M61))*(1-(M68/2))</f>
        <v>2.8864799999999999E-2</v>
      </c>
      <c r="N81" t="s">
        <v>2</v>
      </c>
    </row>
    <row r="82" spans="2:16">
      <c r="B82">
        <v>13</v>
      </c>
      <c r="C82">
        <v>411</v>
      </c>
      <c r="L82" s="725" t="s">
        <v>1055</v>
      </c>
      <c r="M82" s="10">
        <f>PI()*M81</f>
        <v>9.0681443627338654E-2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1082</v>
      </c>
    </row>
    <row r="85" spans="2:16">
      <c r="L85" s="8" t="s">
        <v>1083</v>
      </c>
      <c r="M85" s="8" t="s">
        <v>878</v>
      </c>
    </row>
    <row r="86" spans="2:16">
      <c r="L86" s="722" t="s">
        <v>962</v>
      </c>
      <c r="M86">
        <v>240</v>
      </c>
      <c r="N86" s="8" t="s">
        <v>87</v>
      </c>
    </row>
    <row r="87" spans="2:16">
      <c r="L87" s="722" t="s">
        <v>964</v>
      </c>
      <c r="M87">
        <v>415</v>
      </c>
      <c r="N87" s="8" t="s">
        <v>87</v>
      </c>
      <c r="P87" s="794"/>
    </row>
    <row r="88" spans="2:16">
      <c r="L88" s="2" t="s">
        <v>965</v>
      </c>
      <c r="M88">
        <v>200000</v>
      </c>
      <c r="N88" s="8" t="s">
        <v>87</v>
      </c>
    </row>
    <row r="89" spans="2:16">
      <c r="L89" s="725" t="s">
        <v>968</v>
      </c>
      <c r="M89">
        <v>0.28999999999999998</v>
      </c>
    </row>
    <row r="91" spans="2:16">
      <c r="L91" s="415" t="s">
        <v>1086</v>
      </c>
    </row>
    <row r="92" spans="2:16">
      <c r="B92" s="789"/>
      <c r="L92" s="8" t="s">
        <v>213</v>
      </c>
      <c r="M92">
        <v>0.23699999999999999</v>
      </c>
      <c r="N92" s="8" t="s">
        <v>802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1172</v>
      </c>
      <c r="F93" s="789" t="s">
        <v>1173</v>
      </c>
      <c r="L93" s="8" t="s">
        <v>1088</v>
      </c>
      <c r="M93">
        <f>M92*((PI()/4)*((M59/1000)^2-(M60/1000)^2))</f>
        <v>1.024201327544571E-4</v>
      </c>
      <c r="N93" s="8" t="s">
        <v>1041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1089</v>
      </c>
      <c r="M94">
        <v>7850</v>
      </c>
      <c r="N94" s="8" t="s">
        <v>805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1087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1132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1050</v>
      </c>
      <c r="O100" s="415" t="s">
        <v>1080</v>
      </c>
    </row>
    <row r="101" spans="2:24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1051</v>
      </c>
      <c r="M101">
        <v>38</v>
      </c>
      <c r="N101" s="8" t="s">
        <v>2</v>
      </c>
      <c r="O101" s="8" t="s">
        <v>1051</v>
      </c>
      <c r="P101">
        <f>M102</f>
        <v>35.08</v>
      </c>
      <c r="Q101" s="8" t="s">
        <v>2</v>
      </c>
      <c r="R101" s="788" t="s">
        <v>1085</v>
      </c>
      <c r="U101" t="s">
        <v>1073</v>
      </c>
    </row>
    <row r="102" spans="2:24" ht="13.5" thickBot="1">
      <c r="L102" s="8" t="s">
        <v>1079</v>
      </c>
      <c r="M102">
        <f>M101-M103*2</f>
        <v>35.08</v>
      </c>
      <c r="N102" s="8" t="s">
        <v>2</v>
      </c>
      <c r="O102" s="8" t="s">
        <v>1079</v>
      </c>
      <c r="P102">
        <f>+P101-P103*2</f>
        <v>31.08</v>
      </c>
      <c r="Q102" s="8" t="s">
        <v>2</v>
      </c>
    </row>
    <row r="103" spans="2:24" ht="13.5" thickBot="1">
      <c r="B103" s="789" t="s">
        <v>53</v>
      </c>
      <c r="C103" s="789" t="s">
        <v>90</v>
      </c>
      <c r="D103" s="789" t="s">
        <v>1174</v>
      </c>
      <c r="E103" s="789" t="s">
        <v>1175</v>
      </c>
      <c r="G103" s="789" t="s">
        <v>1176</v>
      </c>
      <c r="K103">
        <v>1.46</v>
      </c>
      <c r="L103" s="8" t="s">
        <v>957</v>
      </c>
      <c r="M103">
        <v>1.46</v>
      </c>
      <c r="N103" s="8" t="s">
        <v>2</v>
      </c>
      <c r="O103" s="784" t="s">
        <v>957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1177</v>
      </c>
      <c r="L104" s="8" t="s">
        <v>1052</v>
      </c>
      <c r="M104">
        <v>1.5</v>
      </c>
      <c r="O104" s="8" t="s">
        <v>1052</v>
      </c>
    </row>
    <row r="105" spans="2:24">
      <c r="D105" s="40">
        <v>7.3768421052631581</v>
      </c>
      <c r="E105" s="40">
        <v>19.819841178463207</v>
      </c>
      <c r="U105" s="731" t="s">
        <v>975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1053</v>
      </c>
      <c r="O106" s="415" t="s">
        <v>1076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962</v>
      </c>
      <c r="M107">
        <v>240</v>
      </c>
      <c r="N107" s="8" t="s">
        <v>87</v>
      </c>
      <c r="O107" s="722" t="s">
        <v>962</v>
      </c>
      <c r="P107">
        <f>M107*S108</f>
        <v>144</v>
      </c>
      <c r="Q107" s="8" t="s">
        <v>87</v>
      </c>
      <c r="R107" s="8" t="s">
        <v>1075</v>
      </c>
      <c r="S107">
        <v>500</v>
      </c>
      <c r="T107" s="8" t="s">
        <v>799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964</v>
      </c>
      <c r="M108">
        <v>415</v>
      </c>
      <c r="N108" s="8" t="s">
        <v>87</v>
      </c>
      <c r="O108" s="722" t="s">
        <v>964</v>
      </c>
      <c r="P108">
        <f>M108*S109</f>
        <v>332</v>
      </c>
      <c r="Q108" s="8" t="s">
        <v>87</v>
      </c>
      <c r="R108" s="8" t="s">
        <v>1077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965</v>
      </c>
      <c r="M109">
        <v>200000</v>
      </c>
      <c r="N109" s="8" t="s">
        <v>87</v>
      </c>
      <c r="O109" s="2" t="s">
        <v>965</v>
      </c>
      <c r="P109">
        <v>200000</v>
      </c>
      <c r="Q109" s="8" t="s">
        <v>87</v>
      </c>
      <c r="R109" s="8" t="s">
        <v>1078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968</v>
      </c>
      <c r="M110">
        <v>0.28999999999999998</v>
      </c>
      <c r="O110" s="725" t="s">
        <v>968</v>
      </c>
      <c r="P110">
        <v>0.28999999999999998</v>
      </c>
    </row>
    <row r="111" spans="2:24">
      <c r="P111" s="737"/>
      <c r="Q111" s="738"/>
    </row>
    <row r="112" spans="2:24">
      <c r="L112" s="415" t="s">
        <v>974</v>
      </c>
      <c r="O112" s="415" t="s">
        <v>1074</v>
      </c>
      <c r="P112" s="737"/>
      <c r="Q112" s="738"/>
    </row>
    <row r="113" spans="12:17">
      <c r="L113" s="415"/>
      <c r="P113" s="737"/>
      <c r="Q113" s="738"/>
    </row>
    <row r="114" spans="12:17" ht="15.75">
      <c r="L114" s="771" t="s">
        <v>1056</v>
      </c>
      <c r="M114" s="10">
        <f>2*((M103*M107)/(M101*M104))</f>
        <v>12.294736842105262</v>
      </c>
      <c r="N114" s="8" t="s">
        <v>87</v>
      </c>
      <c r="O114" s="771" t="s">
        <v>1056</v>
      </c>
      <c r="P114" s="10">
        <f>2*((M103*P107)/(M101*M104))</f>
        <v>7.3768421052631581</v>
      </c>
      <c r="Q114" s="8" t="s">
        <v>87</v>
      </c>
    </row>
    <row r="115" spans="12:17" ht="15.75">
      <c r="L115" s="771" t="s">
        <v>1057</v>
      </c>
      <c r="M115" s="10">
        <f>2*M118*((M103*M107)/(M101))</f>
        <v>33.033068630772014</v>
      </c>
      <c r="N115" s="8" t="s">
        <v>87</v>
      </c>
      <c r="O115" s="771" t="s">
        <v>1057</v>
      </c>
      <c r="P115" s="10">
        <f>2*M118*((M103*P107)/(M101))</f>
        <v>19.819841178463207</v>
      </c>
      <c r="Q115" s="8" t="s">
        <v>87</v>
      </c>
    </row>
    <row r="116" spans="12:17" ht="15.75">
      <c r="L116" s="771" t="s">
        <v>1058</v>
      </c>
      <c r="M116" s="10">
        <f>ca*betaMechanical^4+cb*betaMechanical^3+cc*betaMechanical^2+cd*betaMechanical+ce</f>
        <v>1.5804730506428193</v>
      </c>
      <c r="O116" s="792" t="s">
        <v>1133</v>
      </c>
      <c r="P116" s="10">
        <f>ca*betaMechanical^4+cb*betaMechanical^3+cc*betaMechanical^2+cd*betaMechanical+ce</f>
        <v>1.5804730506428193</v>
      </c>
    </row>
    <row r="117" spans="12:17">
      <c r="L117" s="725" t="s">
        <v>970</v>
      </c>
      <c r="M117" s="10">
        <f>M107/M108</f>
        <v>0.57831325301204817</v>
      </c>
      <c r="O117" s="725" t="s">
        <v>970</v>
      </c>
      <c r="P117" s="10">
        <f>P107/P108</f>
        <v>0.43373493975903615</v>
      </c>
    </row>
    <row r="118" spans="12:17">
      <c r="L118" s="722" t="s">
        <v>972</v>
      </c>
      <c r="M118" s="10">
        <f>ca*M117^4+cb*M117^3+cc*M117^2+cd*M117+ce</f>
        <v>1.7911766666229116</v>
      </c>
      <c r="O118" s="722" t="s">
        <v>972</v>
      </c>
      <c r="P118" s="10">
        <f>ca*P117^4+cb*P117^3+cc*P117^2+cd*P117+ce</f>
        <v>2.3508638045644323</v>
      </c>
    </row>
    <row r="121" spans="12:17">
      <c r="L121" s="740" t="s">
        <v>982</v>
      </c>
      <c r="O121" s="740"/>
    </row>
    <row r="122" spans="12:17">
      <c r="L122" s="733"/>
    </row>
    <row r="123" spans="12:17">
      <c r="L123" s="725" t="s">
        <v>1054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1055</v>
      </c>
      <c r="M124" s="10">
        <f>PI()*M123</f>
        <v>8.1656276252105892E-2</v>
      </c>
      <c r="N124" t="s">
        <v>2</v>
      </c>
    </row>
    <row r="126" spans="12:17">
      <c r="L126" s="415" t="s">
        <v>1082</v>
      </c>
    </row>
    <row r="127" spans="12:17">
      <c r="L127" s="8" t="s">
        <v>1083</v>
      </c>
      <c r="M127" s="8" t="s">
        <v>878</v>
      </c>
    </row>
    <row r="128" spans="12:17">
      <c r="L128" s="722" t="s">
        <v>962</v>
      </c>
      <c r="M128">
        <v>240</v>
      </c>
      <c r="N128" s="8" t="s">
        <v>87</v>
      </c>
    </row>
    <row r="129" spans="2:17">
      <c r="L129" s="722" t="s">
        <v>964</v>
      </c>
      <c r="M129">
        <v>415</v>
      </c>
      <c r="N129" s="8" t="s">
        <v>87</v>
      </c>
    </row>
    <row r="130" spans="2:17">
      <c r="L130" s="2" t="s">
        <v>965</v>
      </c>
      <c r="M130">
        <v>200000</v>
      </c>
      <c r="N130" s="8" t="s">
        <v>87</v>
      </c>
    </row>
    <row r="131" spans="2:17">
      <c r="L131" s="725" t="s">
        <v>968</v>
      </c>
      <c r="M131">
        <v>0.28999999999999998</v>
      </c>
    </row>
    <row r="132" spans="2:17">
      <c r="J132" t="s">
        <v>1179</v>
      </c>
    </row>
    <row r="133" spans="2:17">
      <c r="L133" s="415" t="s">
        <v>1086</v>
      </c>
    </row>
    <row r="134" spans="2:17">
      <c r="L134" s="8" t="s">
        <v>213</v>
      </c>
      <c r="M134">
        <v>0.23699999999999999</v>
      </c>
      <c r="N134" s="8" t="s">
        <v>802</v>
      </c>
    </row>
    <row r="135" spans="2:17">
      <c r="L135" s="8" t="s">
        <v>1088</v>
      </c>
      <c r="M135">
        <f>M134*((PI()/4)*((M101/1000)^2-(M102/1000)^2))</f>
        <v>3.9720949140422398E-5</v>
      </c>
      <c r="N135" s="8" t="s">
        <v>1041</v>
      </c>
    </row>
    <row r="136" spans="2:17">
      <c r="L136" s="8" t="s">
        <v>1089</v>
      </c>
      <c r="M136">
        <v>7850</v>
      </c>
      <c r="N136" s="8" t="s">
        <v>805</v>
      </c>
      <c r="P136" s="8"/>
    </row>
    <row r="137" spans="2:17">
      <c r="L137" s="8" t="s">
        <v>1087</v>
      </c>
      <c r="M137">
        <f>M136*M135</f>
        <v>0.31180945075231581</v>
      </c>
      <c r="N137" s="8" t="s">
        <v>104</v>
      </c>
    </row>
    <row r="139" spans="2:17">
      <c r="E139" t="s">
        <v>1178</v>
      </c>
    </row>
    <row r="141" spans="2:17">
      <c r="Q141" s="415"/>
    </row>
    <row r="142" spans="2:17">
      <c r="B142" s="8" t="s">
        <v>688</v>
      </c>
    </row>
    <row r="143" spans="2:17">
      <c r="B143" s="8" t="s">
        <v>689</v>
      </c>
    </row>
    <row r="144" spans="2:17">
      <c r="M144" t="s">
        <v>1059</v>
      </c>
    </row>
    <row r="145" spans="2:23">
      <c r="M145" t="s">
        <v>843</v>
      </c>
      <c r="N145" t="s">
        <v>842</v>
      </c>
      <c r="O145" t="s">
        <v>1060</v>
      </c>
      <c r="P145" t="s">
        <v>67</v>
      </c>
      <c r="Q145" t="s">
        <v>1061</v>
      </c>
      <c r="R145" t="s">
        <v>1068</v>
      </c>
      <c r="S145" t="s">
        <v>1062</v>
      </c>
      <c r="T145" t="s">
        <v>1070</v>
      </c>
      <c r="U145" t="s">
        <v>1063</v>
      </c>
      <c r="V145" t="s">
        <v>1065</v>
      </c>
      <c r="W145" t="s">
        <v>1064</v>
      </c>
    </row>
    <row r="146" spans="2:23">
      <c r="M146">
        <v>415</v>
      </c>
      <c r="N146">
        <v>240</v>
      </c>
      <c r="O146" t="s">
        <v>1066</v>
      </c>
      <c r="P146" t="s">
        <v>1067</v>
      </c>
      <c r="Q146">
        <v>0.28999999999999998</v>
      </c>
      <c r="R146">
        <v>50</v>
      </c>
      <c r="S146" t="s">
        <v>1069</v>
      </c>
      <c r="T146">
        <v>486</v>
      </c>
      <c r="U146" t="s">
        <v>1071</v>
      </c>
      <c r="V146">
        <v>7850</v>
      </c>
      <c r="W146" t="s">
        <v>1072</v>
      </c>
    </row>
    <row r="150" spans="2:23">
      <c r="B150" s="8" t="s">
        <v>690</v>
      </c>
    </row>
    <row r="151" spans="2:23">
      <c r="M151" s="151" t="s">
        <v>142</v>
      </c>
      <c r="N151" t="s">
        <v>1030</v>
      </c>
    </row>
    <row r="152" spans="2:23">
      <c r="M152" t="s">
        <v>1024</v>
      </c>
      <c r="N152" t="s">
        <v>1025</v>
      </c>
      <c r="O152" t="s">
        <v>6</v>
      </c>
      <c r="P152" t="s">
        <v>45</v>
      </c>
    </row>
    <row r="153" spans="2:23">
      <c r="M153" s="39" t="s">
        <v>1026</v>
      </c>
      <c r="N153">
        <v>2.87</v>
      </c>
      <c r="O153">
        <f>26.7</f>
        <v>26.7</v>
      </c>
      <c r="P153">
        <f>O153-2*N153</f>
        <v>20.96</v>
      </c>
    </row>
    <row r="154" spans="2:23">
      <c r="M154" s="39" t="s">
        <v>1027</v>
      </c>
      <c r="N154">
        <v>3.91</v>
      </c>
      <c r="O154">
        <f>26.7</f>
        <v>26.7</v>
      </c>
      <c r="P154">
        <f>O154-2*N154</f>
        <v>18.88</v>
      </c>
    </row>
    <row r="155" spans="2:23">
      <c r="B155" s="8" t="s">
        <v>691</v>
      </c>
      <c r="M155" s="39">
        <v>160</v>
      </c>
      <c r="N155">
        <v>5.56</v>
      </c>
      <c r="O155">
        <f>26.7</f>
        <v>26.7</v>
      </c>
      <c r="P155">
        <f>O155-2*N155</f>
        <v>15.58</v>
      </c>
    </row>
    <row r="156" spans="2:23">
      <c r="M156" s="39" t="s">
        <v>1028</v>
      </c>
      <c r="N156">
        <v>7.82</v>
      </c>
      <c r="O156">
        <f>26.7</f>
        <v>26.7</v>
      </c>
      <c r="P156">
        <f>O156-2*N156</f>
        <v>11.059999999999999</v>
      </c>
    </row>
    <row r="158" spans="2:23" ht="13.5" thickBot="1">
      <c r="M158" t="s">
        <v>1024</v>
      </c>
      <c r="N158" t="s">
        <v>1025</v>
      </c>
      <c r="O158" t="s">
        <v>6</v>
      </c>
      <c r="P158" t="s">
        <v>45</v>
      </c>
      <c r="Q158" s="789" t="s">
        <v>1131</v>
      </c>
      <c r="R158" s="789"/>
    </row>
    <row r="159" spans="2:23" ht="13.5" thickBot="1">
      <c r="M159" s="757" t="s">
        <v>1026</v>
      </c>
      <c r="N159" s="758">
        <v>3.56</v>
      </c>
      <c r="O159" s="758">
        <v>42.2</v>
      </c>
      <c r="P159" s="759">
        <f>O159-2*N159</f>
        <v>35.080000000000005</v>
      </c>
      <c r="Q159">
        <f>(38-P159)/2</f>
        <v>1.4599999999999973</v>
      </c>
    </row>
    <row r="160" spans="2:23" ht="13.5" thickBot="1">
      <c r="M160" s="39" t="s">
        <v>1027</v>
      </c>
      <c r="N160">
        <v>4.8499999999999996</v>
      </c>
      <c r="O160" s="758">
        <v>42.2</v>
      </c>
      <c r="P160">
        <f>O160-2*N160</f>
        <v>32.5</v>
      </c>
      <c r="Q160">
        <f t="shared" ref="Q160:Q161" si="10">(38-P160)/2</f>
        <v>2.75</v>
      </c>
    </row>
    <row r="161" spans="2:17" ht="13.5" thickBot="1">
      <c r="B161" s="8" t="s">
        <v>692</v>
      </c>
      <c r="M161" s="39">
        <v>160</v>
      </c>
      <c r="N161">
        <v>6.35</v>
      </c>
      <c r="O161" s="758">
        <v>42.2</v>
      </c>
      <c r="P161">
        <f>O161-2*N161</f>
        <v>29.500000000000004</v>
      </c>
      <c r="Q161">
        <f t="shared" si="10"/>
        <v>4.2499999999999982</v>
      </c>
    </row>
    <row r="172" spans="2:17">
      <c r="B172" t="s">
        <v>941</v>
      </c>
    </row>
    <row r="173" spans="2:17">
      <c r="B173" s="765" t="s">
        <v>142</v>
      </c>
      <c r="C173" s="143" t="s">
        <v>937</v>
      </c>
    </row>
    <row r="174" spans="2:17">
      <c r="B174" s="765" t="s">
        <v>139</v>
      </c>
      <c r="C174" s="143" t="s">
        <v>938</v>
      </c>
    </row>
    <row r="175" spans="2:17">
      <c r="B175" s="765" t="s">
        <v>140</v>
      </c>
      <c r="C175" s="143" t="s">
        <v>939</v>
      </c>
    </row>
    <row r="176" spans="2:17">
      <c r="B176" s="765" t="s">
        <v>141</v>
      </c>
      <c r="C176" s="143" t="s">
        <v>940</v>
      </c>
    </row>
    <row r="177" spans="2:17">
      <c r="B177" s="765" t="s">
        <v>769</v>
      </c>
      <c r="C177" s="143" t="s">
        <v>942</v>
      </c>
    </row>
    <row r="192" spans="2:17">
      <c r="N192" t="s">
        <v>1031</v>
      </c>
      <c r="Q192" t="s">
        <v>1032</v>
      </c>
    </row>
    <row r="193" spans="13:18">
      <c r="M193" t="s">
        <v>1024</v>
      </c>
      <c r="N193" t="s">
        <v>1025</v>
      </c>
      <c r="O193" t="s">
        <v>6</v>
      </c>
      <c r="P193" t="s">
        <v>45</v>
      </c>
      <c r="Q193" t="s">
        <v>6</v>
      </c>
      <c r="R193" t="s">
        <v>1033</v>
      </c>
    </row>
    <row r="194" spans="13:18" ht="13.5" thickBot="1">
      <c r="M194" s="39" t="s">
        <v>1026</v>
      </c>
      <c r="N194">
        <v>3.56</v>
      </c>
      <c r="O194">
        <v>42.2</v>
      </c>
      <c r="P194">
        <f>O194-N194*2</f>
        <v>35.080000000000005</v>
      </c>
      <c r="Q194">
        <f>38</f>
        <v>38</v>
      </c>
      <c r="R194">
        <f>(Q194-P194)/2</f>
        <v>1.4599999999999973</v>
      </c>
    </row>
    <row r="195" spans="13:18" ht="13.5" thickBot="1">
      <c r="M195" s="757" t="s">
        <v>1027</v>
      </c>
      <c r="N195" s="758">
        <v>4.8499999999999996</v>
      </c>
      <c r="O195" s="758">
        <v>42.2</v>
      </c>
      <c r="P195" s="758">
        <f>O195-N195*2</f>
        <v>32.5</v>
      </c>
      <c r="Q195" s="758">
        <f>38</f>
        <v>38</v>
      </c>
      <c r="R195" s="759">
        <f>(Q195-P195)/2</f>
        <v>2.75</v>
      </c>
    </row>
    <row r="196" spans="13:18">
      <c r="M196" s="39">
        <v>160</v>
      </c>
      <c r="N196">
        <v>6.35</v>
      </c>
      <c r="O196">
        <v>42.2</v>
      </c>
      <c r="P196">
        <f>O196-N196*2</f>
        <v>29.500000000000004</v>
      </c>
      <c r="Q196">
        <f>38</f>
        <v>38</v>
      </c>
      <c r="R196">
        <f>(Q196-P196)/2</f>
        <v>4.2499999999999982</v>
      </c>
    </row>
  </sheetData>
  <conditionalFormatting sqref="M36">
    <cfRule type="cellIs" dxfId="0" priority="1" stopIfTrue="1" operator="greaterThan">
      <formula>$M$32</formula>
    </cfRule>
  </conditionalFormatting>
  <hyperlinks>
    <hyperlink ref="C173" r:id="rId1" display="https://www.tubosmonterrey.com.mx/tuberia/"/>
    <hyperlink ref="C174" r:id="rId2" display="https://tuboreymonterrey.com.mx/"/>
    <hyperlink ref="C175" r:id="rId3" display="https://www.tubosmonterrey.com/"/>
    <hyperlink ref="C176" r:id="rId4" display="https://aluminext.mx/"/>
    <hyperlink ref="C177" r:id="rId5" display="https://tubosdeacero.mx/index.html"/>
  </hyperlinks>
  <pageMargins left="0.7" right="0.7" top="0.75" bottom="0.75" header="0.3" footer="0.3"/>
  <pageSetup orientation="portrait" r:id="rId6"/>
  <drawing r:id="rId7"/>
  <legacyDrawing r:id="rId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autoPageBreaks="0"/>
  </sheetPr>
  <dimension ref="A1:AP105"/>
  <sheetViews>
    <sheetView showGridLines="0" topLeftCell="A13" zoomScaleNormal="100" workbookViewId="0">
      <selection activeCell="E23" sqref="E23"/>
    </sheetView>
  </sheetViews>
  <sheetFormatPr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1094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653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.25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25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4.25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>
      <formula1>surfacecondition</formula1>
    </dataValidation>
    <dataValidation type="list" allowBlank="1" showInputMessage="1" showErrorMessage="1" sqref="C14">
      <formula1>propellants</formula1>
    </dataValidation>
    <dataValidation type="list" allowBlank="1" showInputMessage="1" showErrorMessage="1" prompt="Selecct max design pressure" sqref="C34">
      <formula1>pressures</formula1>
    </dataValidation>
  </dataValidations>
  <hyperlinks>
    <hyperlink ref="E14" location="note1" display="See Note [1] below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0000"/>
  </sheetPr>
  <dimension ref="B1:T707"/>
  <sheetViews>
    <sheetView zoomScale="85" zoomScaleNormal="85" workbookViewId="0">
      <selection activeCell="G18" sqref="G18"/>
    </sheetView>
  </sheetViews>
  <sheetFormatPr defaultColWidth="9.140625" defaultRowHeight="12.75"/>
  <cols>
    <col min="1" max="1" width="2.85546875" style="572" customWidth="1"/>
    <col min="2" max="2" width="21.42578125" style="572" customWidth="1"/>
    <col min="3" max="3" width="15.7109375" style="582" customWidth="1"/>
    <col min="4" max="4" width="10.7109375" style="582" bestFit="1" customWidth="1"/>
    <col min="5" max="7" width="9.7109375" style="572" bestFit="1" customWidth="1"/>
    <col min="8" max="8" width="9.85546875" style="710" bestFit="1" customWidth="1"/>
    <col min="9" max="12" width="9.7109375" style="572" bestFit="1" customWidth="1"/>
    <col min="13" max="13" width="9.140625" style="572"/>
    <col min="14" max="14" width="16.7109375" style="572" customWidth="1"/>
    <col min="15" max="15" width="9.140625" style="572"/>
    <col min="16" max="20" width="9.7109375" style="572" bestFit="1" customWidth="1"/>
    <col min="21" max="16384" width="9.140625" style="572"/>
  </cols>
  <sheetData>
    <row r="1" spans="2:6" s="572" customFormat="1">
      <c r="C1" s="582"/>
      <c r="D1" s="582"/>
    </row>
    <row r="2" spans="2:6" s="572" customFormat="1">
      <c r="B2" s="75" t="s">
        <v>832</v>
      </c>
      <c r="C2" s="582"/>
      <c r="D2" s="582"/>
    </row>
    <row r="3" spans="2:6" s="572" customFormat="1" ht="13.5" thickBot="1">
      <c r="C3" s="582"/>
      <c r="D3" s="582"/>
    </row>
    <row r="4" spans="2:6" s="572" customFormat="1" ht="13.5" thickBot="1">
      <c r="B4" s="573" t="s">
        <v>795</v>
      </c>
      <c r="C4" s="797" t="s">
        <v>796</v>
      </c>
      <c r="D4" s="798"/>
      <c r="E4" s="574" t="s">
        <v>797</v>
      </c>
      <c r="F4" s="574" t="s">
        <v>798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799</v>
      </c>
    </row>
    <row r="6" spans="2:6" s="572" customFormat="1">
      <c r="B6" s="576" t="s">
        <v>800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3.5" thickBot="1">
      <c r="B7" s="576" t="s">
        <v>801</v>
      </c>
      <c r="C7" s="692">
        <v>3.56</v>
      </c>
      <c r="D7" s="586">
        <f>C7/1000</f>
        <v>3.5600000000000002E-3</v>
      </c>
      <c r="E7" s="579" t="s">
        <v>2</v>
      </c>
      <c r="F7" s="579" t="s">
        <v>802</v>
      </c>
    </row>
    <row r="8" spans="2:6" s="572" customFormat="1" ht="18.75" customHeight="1" thickBot="1">
      <c r="B8" s="576" t="s">
        <v>803</v>
      </c>
      <c r="C8" s="755" t="s">
        <v>1084</v>
      </c>
      <c r="D8" s="596"/>
      <c r="E8" s="597"/>
      <c r="F8" s="598"/>
    </row>
    <row r="9" spans="2:6" s="572" customFormat="1">
      <c r="B9" s="576" t="s">
        <v>804</v>
      </c>
      <c r="C9" s="583">
        <v>7850</v>
      </c>
      <c r="D9" s="584"/>
      <c r="E9" s="579" t="s">
        <v>805</v>
      </c>
      <c r="F9" s="579"/>
    </row>
    <row r="10" spans="2:6" s="572" customFormat="1">
      <c r="B10" s="576" t="s">
        <v>806</v>
      </c>
      <c r="C10" s="585">
        <v>486</v>
      </c>
      <c r="D10" s="586"/>
      <c r="E10" s="579" t="s">
        <v>807</v>
      </c>
      <c r="F10" s="579"/>
    </row>
    <row r="11" spans="2:6" s="572" customFormat="1">
      <c r="B11" s="576" t="s">
        <v>808</v>
      </c>
      <c r="C11" s="583">
        <v>50</v>
      </c>
      <c r="D11" s="584"/>
      <c r="E11" s="579" t="s">
        <v>809</v>
      </c>
      <c r="F11" s="579"/>
    </row>
    <row r="12" spans="2:6" s="572" customFormat="1">
      <c r="B12" s="576" t="s">
        <v>810</v>
      </c>
      <c r="C12" s="585">
        <v>1000</v>
      </c>
      <c r="D12" s="586"/>
      <c r="E12" s="579" t="s">
        <v>811</v>
      </c>
      <c r="F12" s="579"/>
    </row>
    <row r="13" spans="2:6" s="572" customFormat="1" ht="13.5" thickBot="1">
      <c r="B13" s="576" t="s">
        <v>812</v>
      </c>
      <c r="C13" s="707">
        <f>C11/(C9*C10)</f>
        <v>1.3105816361301146E-5</v>
      </c>
      <c r="D13" s="584"/>
      <c r="E13" s="579" t="s">
        <v>813</v>
      </c>
      <c r="F13" s="579"/>
    </row>
    <row r="14" spans="2:6" s="572" customFormat="1" ht="13.5" thickBot="1">
      <c r="B14" s="576" t="s">
        <v>814</v>
      </c>
      <c r="C14" s="683">
        <f>(C13*C46)/(D39^2)</f>
        <v>0.24562782471998426</v>
      </c>
      <c r="D14" s="584"/>
      <c r="E14" s="579" t="s">
        <v>64</v>
      </c>
      <c r="F14" s="579"/>
    </row>
    <row r="15" spans="2:6" s="572" customFormat="1" ht="13.5" thickBot="1">
      <c r="B15" s="576" t="s">
        <v>815</v>
      </c>
      <c r="C15" s="683">
        <f>($C$12*$D$39)/$C$11</f>
        <v>1.78E-2</v>
      </c>
      <c r="D15" s="586"/>
      <c r="E15" s="579" t="s">
        <v>64</v>
      </c>
      <c r="F15" s="579"/>
    </row>
    <row r="16" spans="2:6" s="572" customFormat="1" ht="13.5" thickBot="1">
      <c r="B16" s="576" t="s">
        <v>816</v>
      </c>
      <c r="C16" s="705">
        <v>10</v>
      </c>
      <c r="D16" s="584"/>
      <c r="E16" s="579" t="s">
        <v>811</v>
      </c>
      <c r="F16" s="579"/>
    </row>
    <row r="17" spans="2:6" s="572" customFormat="1" ht="13.5" thickBot="1">
      <c r="B17" s="577" t="s">
        <v>817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3.5" thickBot="1">
      <c r="C18" s="582"/>
      <c r="D18" s="582"/>
    </row>
    <row r="19" spans="2:6" s="572" customFormat="1" ht="13.5" thickBot="1">
      <c r="B19" s="573" t="s">
        <v>818</v>
      </c>
      <c r="C19" s="795" t="s">
        <v>796</v>
      </c>
      <c r="D19" s="796"/>
      <c r="E19" s="592" t="s">
        <v>797</v>
      </c>
      <c r="F19" s="592" t="s">
        <v>798</v>
      </c>
    </row>
    <row r="20" spans="2:6" s="572" customFormat="1" ht="21.75" customHeight="1" thickBot="1">
      <c r="B20" s="591" t="s">
        <v>803</v>
      </c>
      <c r="C20" s="755" t="s">
        <v>1127</v>
      </c>
      <c r="D20" s="596"/>
      <c r="E20" s="597"/>
      <c r="F20" s="598"/>
    </row>
    <row r="21" spans="2:6" s="572" customFormat="1">
      <c r="B21" s="576" t="s">
        <v>819</v>
      </c>
      <c r="C21" s="760">
        <v>2</v>
      </c>
      <c r="D21" s="594">
        <f>C21/1000</f>
        <v>2E-3</v>
      </c>
      <c r="E21" s="595" t="s">
        <v>2</v>
      </c>
      <c r="F21" s="595" t="s">
        <v>802</v>
      </c>
    </row>
    <row r="22" spans="2:6" s="572" customFormat="1">
      <c r="B22" s="576" t="s">
        <v>804</v>
      </c>
      <c r="C22" s="583">
        <f>(1220+1290)/2</f>
        <v>1255</v>
      </c>
      <c r="D22" s="584"/>
      <c r="E22" s="579" t="s">
        <v>805</v>
      </c>
      <c r="F22" s="579"/>
    </row>
    <row r="23" spans="2:6" s="572" customFormat="1">
      <c r="B23" s="576" t="s">
        <v>806</v>
      </c>
      <c r="C23" s="583">
        <v>1800</v>
      </c>
      <c r="D23" s="584"/>
      <c r="E23" s="579" t="s">
        <v>807</v>
      </c>
      <c r="F23" s="579"/>
    </row>
    <row r="24" spans="2:6" s="572" customFormat="1">
      <c r="B24" s="576" t="s">
        <v>808</v>
      </c>
      <c r="C24" s="697">
        <f>(0.13+0.22)/2</f>
        <v>0.17499999999999999</v>
      </c>
      <c r="D24" s="586"/>
      <c r="E24" s="579" t="s">
        <v>809</v>
      </c>
      <c r="F24" s="579"/>
    </row>
    <row r="25" spans="2:6" s="572" customFormat="1" ht="13.5" thickBot="1">
      <c r="B25" s="576" t="s">
        <v>820</v>
      </c>
      <c r="C25" s="707">
        <f>C24/(C22*C23)</f>
        <v>7.7467906153165109E-8</v>
      </c>
      <c r="D25" s="584"/>
      <c r="E25" s="579" t="s">
        <v>811</v>
      </c>
      <c r="F25" s="579"/>
    </row>
    <row r="26" spans="2:6" s="572" customFormat="1" ht="13.5" thickBot="1">
      <c r="B26" s="576" t="s">
        <v>821</v>
      </c>
      <c r="C26" s="683">
        <f>(C25*C46)/D40^2</f>
        <v>4.600185091819791E-3</v>
      </c>
      <c r="D26" s="584"/>
      <c r="E26" s="579" t="s">
        <v>813</v>
      </c>
      <c r="F26" s="579"/>
    </row>
    <row r="27" spans="2:6" s="572" customFormat="1" ht="13.5" thickBot="1">
      <c r="B27" s="576" t="s">
        <v>822</v>
      </c>
      <c r="C27" s="708">
        <f>(C12*D40)/C24</f>
        <v>2.8571428571428572</v>
      </c>
      <c r="D27" s="586"/>
      <c r="E27" s="579" t="s">
        <v>64</v>
      </c>
      <c r="F27" s="579"/>
    </row>
    <row r="28" spans="2:6" s="572" customFormat="1">
      <c r="B28" s="576" t="s">
        <v>929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930</v>
      </c>
      <c r="C29" s="583">
        <f>C24/C28</f>
        <v>2.8810852636604597E-8</v>
      </c>
      <c r="D29" s="584"/>
      <c r="E29" s="579" t="s">
        <v>811</v>
      </c>
      <c r="F29" s="579"/>
    </row>
    <row r="30" spans="2:6" s="572" customFormat="1" ht="13.5" thickBot="1">
      <c r="B30" s="576" t="s">
        <v>931</v>
      </c>
      <c r="C30" s="709">
        <f>C11/C28</f>
        <v>8.2316721818870282E-6</v>
      </c>
      <c r="D30" s="586"/>
      <c r="E30" s="579" t="s">
        <v>811</v>
      </c>
      <c r="F30" s="579"/>
    </row>
    <row r="31" spans="2:6" s="572" customFormat="1" ht="13.5" thickBot="1">
      <c r="B31" s="576" t="s">
        <v>932</v>
      </c>
      <c r="C31" s="683">
        <f>(C29*C46)/D40^2</f>
        <v>1.7108408031512334E-3</v>
      </c>
      <c r="D31" s="584"/>
      <c r="E31" s="579" t="s">
        <v>64</v>
      </c>
      <c r="F31" s="579"/>
    </row>
    <row r="32" spans="2:6" s="572" customFormat="1" ht="13.5" thickBot="1">
      <c r="B32" s="577" t="s">
        <v>933</v>
      </c>
      <c r="C32" s="706">
        <f>(C30*C46)/D39^2</f>
        <v>0.15427712979523089</v>
      </c>
      <c r="D32" s="587"/>
      <c r="E32" s="580" t="s">
        <v>64</v>
      </c>
      <c r="F32" s="580"/>
    </row>
    <row r="33" spans="2:6" s="572" customFormat="1" ht="13.5" thickBot="1">
      <c r="C33" s="582"/>
      <c r="D33" s="582"/>
    </row>
    <row r="34" spans="2:6" s="572" customFormat="1" ht="13.5" thickBot="1">
      <c r="B34" s="573" t="s">
        <v>823</v>
      </c>
      <c r="C34" s="797" t="s">
        <v>796</v>
      </c>
      <c r="D34" s="798"/>
      <c r="E34" s="574" t="s">
        <v>797</v>
      </c>
      <c r="F34" s="574" t="s">
        <v>798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802</v>
      </c>
    </row>
    <row r="36" spans="2:6" s="572" customFormat="1">
      <c r="B36" s="576" t="s">
        <v>824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825</v>
      </c>
      <c r="C37" s="583"/>
      <c r="D37" s="584"/>
      <c r="E37" s="579"/>
      <c r="F37" s="579"/>
    </row>
    <row r="38" spans="2:6" s="572" customFormat="1">
      <c r="B38" s="576" t="s">
        <v>826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827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802</v>
      </c>
    </row>
    <row r="40" spans="2:6" s="572" customFormat="1">
      <c r="B40" s="576" t="s">
        <v>828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802</v>
      </c>
    </row>
    <row r="41" spans="2:6" s="572" customFormat="1">
      <c r="B41" s="576" t="s">
        <v>829</v>
      </c>
      <c r="C41" s="701">
        <f>(D39^2)/(2*C13*(1+C15))</f>
        <v>2.9690908921202595E-2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830</v>
      </c>
      <c r="C42" s="701">
        <f>(D40^2)/(2*C25*(1+C27))</f>
        <v>0.41833333333333333</v>
      </c>
      <c r="D42" s="584" t="s">
        <v>64</v>
      </c>
      <c r="E42" s="579"/>
      <c r="F42" s="579"/>
    </row>
    <row r="43" spans="2:6" s="572" customFormat="1" ht="13.5" thickBot="1">
      <c r="B43" s="577" t="s">
        <v>831</v>
      </c>
      <c r="C43" s="699"/>
      <c r="D43" s="700"/>
      <c r="E43" s="698"/>
      <c r="F43" s="698"/>
    </row>
    <row r="44" spans="2:6" s="572" customFormat="1" ht="13.5" thickBot="1">
      <c r="B44" s="577" t="s">
        <v>934</v>
      </c>
      <c r="C44" s="703">
        <f>MIN(C41:C42,D41)</f>
        <v>2.9690908921202595E-2</v>
      </c>
      <c r="D44" s="587"/>
      <c r="E44" s="580"/>
      <c r="F44" s="580"/>
    </row>
    <row r="45" spans="2:6" s="572" customFormat="1" ht="13.5" thickBot="1">
      <c r="C45" s="582"/>
      <c r="D45" s="582"/>
    </row>
    <row r="46" spans="2:6" s="572" customFormat="1" ht="13.5" thickBot="1">
      <c r="B46" s="581" t="s">
        <v>654</v>
      </c>
      <c r="C46" s="704">
        <f>C44-(C47*C44)</f>
        <v>1.4845454460601298E-2</v>
      </c>
      <c r="D46" s="582"/>
    </row>
    <row r="47" spans="2:6" s="572" customFormat="1" ht="13.5" thickBot="1">
      <c r="B47" s="581" t="s">
        <v>935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833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1129</v>
      </c>
      <c r="H70" s="572"/>
      <c r="N70" s="75" t="s">
        <v>936</v>
      </c>
    </row>
    <row r="71" spans="2:20" ht="13.5" thickBot="1">
      <c r="H71" s="572"/>
    </row>
    <row r="72" spans="2:20" s="582" customFormat="1" ht="13.5" thickBot="1">
      <c r="B72" s="599">
        <f>C36+C38</f>
        <v>10</v>
      </c>
      <c r="C72" s="600" t="s">
        <v>835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835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3.5" thickBot="1">
      <c r="B73" s="601" t="s">
        <v>834</v>
      </c>
      <c r="C73" s="602">
        <f>C46</f>
        <v>1.4845454460601298E-2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834</v>
      </c>
      <c r="O73" s="602">
        <f>C73</f>
        <v>1.4845454460601298E-2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1.4845454460601298E-2</v>
      </c>
      <c r="D75" s="712">
        <f t="shared" ref="D75:D106" si="1">(1-2*FoAb-2*FoAb*BiCombAb)*D74+2*FoAb*E74+2*FoAb*BiCombAb*Tcomb</f>
        <v>333.11912732954994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1.4845454460601298E-2</v>
      </c>
      <c r="P75" s="712">
        <f t="shared" ref="P75:P106" si="10">(1-2*FoCase-2*FoCase*BiCombCase)*P74+2*FoCase*Q74+2*FoCase*BiCombCase*Tcomb</f>
        <v>309.68245234820205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2.9690908921202595E-2</v>
      </c>
      <c r="D76" s="712">
        <f t="shared" si="1"/>
        <v>366.99197719583242</v>
      </c>
      <c r="E76" s="712">
        <f t="shared" si="2"/>
        <v>298.16155448597908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2.9690908921202595E-2</v>
      </c>
      <c r="P76" s="712">
        <f t="shared" si="10"/>
        <v>315.52367852230304</v>
      </c>
      <c r="Q76" s="712">
        <f t="shared" ref="Q76:Q107" si="14">FoCase*P75+(1-2*FoCase)*Q75+FoCase*R75</f>
        <v>300.86953535768373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4.453636338180389E-2</v>
      </c>
      <c r="D77" s="712">
        <f t="shared" si="1"/>
        <v>399.66426278540428</v>
      </c>
      <c r="E77" s="712">
        <f t="shared" si="2"/>
        <v>298.47744398985469</v>
      </c>
      <c r="F77" s="712">
        <f t="shared" si="3"/>
        <v>298.00074318053788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4.453636338180389E-2</v>
      </c>
      <c r="P77" s="712">
        <f t="shared" si="10"/>
        <v>319.8539670650834</v>
      </c>
      <c r="Q77" s="712">
        <f t="shared" si="14"/>
        <v>303.76416293847944</v>
      </c>
      <c r="R77" s="712">
        <f t="shared" si="15"/>
        <v>298.70483772786497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5.9381817842405191E-2</v>
      </c>
      <c r="D78" s="712">
        <f t="shared" si="1"/>
        <v>431.18000863269452</v>
      </c>
      <c r="E78" s="712">
        <f t="shared" si="2"/>
        <v>298.94072917321034</v>
      </c>
      <c r="F78" s="712">
        <f t="shared" si="3"/>
        <v>298.00293267372615</v>
      </c>
      <c r="G78" s="712">
        <f t="shared" si="4"/>
        <v>298.00000341876802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5.9381817842405191E-2</v>
      </c>
      <c r="P78" s="712">
        <f t="shared" si="10"/>
        <v>323.44111348856421</v>
      </c>
      <c r="Q78" s="712">
        <f t="shared" si="14"/>
        <v>306.47355548023359</v>
      </c>
      <c r="R78" s="712">
        <f t="shared" si="15"/>
        <v>299.7744210160231</v>
      </c>
      <c r="S78" s="712">
        <f t="shared" si="16"/>
        <v>298.17312775787605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7.4227272303006492E-2</v>
      </c>
      <c r="D79" s="712">
        <f t="shared" si="1"/>
        <v>461.58161312273916</v>
      </c>
      <c r="E79" s="712">
        <f t="shared" si="2"/>
        <v>299.54474029765669</v>
      </c>
      <c r="F79" s="712">
        <f t="shared" si="3"/>
        <v>298.00723323608719</v>
      </c>
      <c r="G79" s="712">
        <f t="shared" si="4"/>
        <v>298.00001687815603</v>
      </c>
      <c r="H79" s="719">
        <f t="shared" si="5"/>
        <v>298.00000000584896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7.4227272303006492E-2</v>
      </c>
      <c r="P79" s="712">
        <f t="shared" si="10"/>
        <v>326.56569109299193</v>
      </c>
      <c r="Q79" s="712">
        <f t="shared" si="14"/>
        <v>308.99576601867932</v>
      </c>
      <c r="R79" s="712">
        <f t="shared" si="15"/>
        <v>301.0265926622364</v>
      </c>
      <c r="S79" s="712">
        <f t="shared" si="16"/>
        <v>298.52392494304775</v>
      </c>
      <c r="T79" s="712">
        <f t="shared" si="11"/>
        <v>298.08504998913151</v>
      </c>
    </row>
    <row r="80" spans="2:20" s="582" customFormat="1">
      <c r="B80" s="582">
        <v>6</v>
      </c>
      <c r="C80" s="712">
        <f t="shared" si="12"/>
        <v>8.9072726763607779E-2</v>
      </c>
      <c r="D80" s="712">
        <f t="shared" si="1"/>
        <v>490.90990867899581</v>
      </c>
      <c r="E80" s="712">
        <f t="shared" si="2"/>
        <v>300.28306708728854</v>
      </c>
      <c r="F80" s="712">
        <f t="shared" si="3"/>
        <v>298.01427285656825</v>
      </c>
      <c r="G80" s="712">
        <f t="shared" si="4"/>
        <v>298.00004999712246</v>
      </c>
      <c r="H80" s="719">
        <f t="shared" si="5"/>
        <v>298.00000003381246</v>
      </c>
      <c r="I80" s="712">
        <f t="shared" si="6"/>
        <v>298.00000000143666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8.9072726763607779E-2</v>
      </c>
      <c r="P80" s="712">
        <f t="shared" si="10"/>
        <v>329.36703007129421</v>
      </c>
      <c r="Q80" s="712">
        <f t="shared" si="14"/>
        <v>311.35397777881633</v>
      </c>
      <c r="R80" s="712">
        <f t="shared" si="15"/>
        <v>302.3693185507347</v>
      </c>
      <c r="S80" s="712">
        <f t="shared" si="16"/>
        <v>299.03084987065449</v>
      </c>
      <c r="T80" s="712">
        <f t="shared" si="11"/>
        <v>298.3006423525714</v>
      </c>
    </row>
    <row r="81" spans="2:20" s="582" customFormat="1">
      <c r="B81" s="582">
        <v>7</v>
      </c>
      <c r="C81" s="712">
        <f t="shared" si="12"/>
        <v>0.10391818122420908</v>
      </c>
      <c r="D81" s="712">
        <f t="shared" si="1"/>
        <v>519.20421972199586</v>
      </c>
      <c r="E81" s="712">
        <f t="shared" si="2"/>
        <v>301.14954896868284</v>
      </c>
      <c r="F81" s="712">
        <f t="shared" si="3"/>
        <v>298.02464430217879</v>
      </c>
      <c r="G81" s="712">
        <f t="shared" si="4"/>
        <v>298.00011519506796</v>
      </c>
      <c r="H81" s="719">
        <f t="shared" si="5"/>
        <v>298.00000011429688</v>
      </c>
      <c r="I81" s="712">
        <f t="shared" si="6"/>
        <v>298.00000000903617</v>
      </c>
      <c r="J81" s="712">
        <f t="shared" si="7"/>
        <v>298.00000000035288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0.10391818122420908</v>
      </c>
      <c r="P81" s="712">
        <f t="shared" si="10"/>
        <v>331.92618441018845</v>
      </c>
      <c r="Q81" s="712">
        <f t="shared" si="14"/>
        <v>313.57160232794098</v>
      </c>
      <c r="R81" s="712">
        <f t="shared" si="15"/>
        <v>303.75618005299486</v>
      </c>
      <c r="S81" s="712">
        <f t="shared" si="16"/>
        <v>299.67151138617749</v>
      </c>
      <c r="T81" s="712">
        <f t="shared" si="11"/>
        <v>298.65933463187201</v>
      </c>
    </row>
    <row r="82" spans="2:20" s="582" customFormat="1">
      <c r="B82" s="582">
        <v>8</v>
      </c>
      <c r="C82" s="712">
        <f t="shared" si="12"/>
        <v>0.11876363568481038</v>
      </c>
      <c r="D82" s="712">
        <f t="shared" si="1"/>
        <v>546.50241848141366</v>
      </c>
      <c r="E82" s="712">
        <f t="shared" si="2"/>
        <v>302.13826567442368</v>
      </c>
      <c r="F82" s="712">
        <f t="shared" si="3"/>
        <v>298.03890660360616</v>
      </c>
      <c r="G82" s="712">
        <f t="shared" si="4"/>
        <v>298.00022750410795</v>
      </c>
      <c r="H82" s="719">
        <f t="shared" si="5"/>
        <v>298.00000029494242</v>
      </c>
      <c r="I82" s="712">
        <f t="shared" si="6"/>
        <v>298.00000003275829</v>
      </c>
      <c r="J82" s="712">
        <f t="shared" si="7"/>
        <v>298.00000000239908</v>
      </c>
      <c r="K82" s="712">
        <f t="shared" si="8"/>
        <v>298.00000000008669</v>
      </c>
      <c r="L82" s="712">
        <f t="shared" si="9"/>
        <v>298</v>
      </c>
      <c r="N82" s="582">
        <v>8</v>
      </c>
      <c r="O82" s="712">
        <f t="shared" si="13"/>
        <v>0.11876363568481038</v>
      </c>
      <c r="P82" s="712">
        <f t="shared" si="10"/>
        <v>334.29518216772982</v>
      </c>
      <c r="Q82" s="712">
        <f t="shared" si="14"/>
        <v>315.66905757634476</v>
      </c>
      <c r="R82" s="712">
        <f t="shared" ref="R82:R145" si="17">FoCase*Q81+(1-2*FoCase)*R81+FoCase*S81</f>
        <v>305.16381259576576</v>
      </c>
      <c r="S82" s="712">
        <f t="shared" ref="S82:S145" si="18">FoCase*R81+(1-2*FoCase)*S81+FoCase*T81</f>
        <v>300.42620089111756</v>
      </c>
      <c r="T82" s="712">
        <f t="shared" si="11"/>
        <v>299.15651452612479</v>
      </c>
    </row>
    <row r="83" spans="2:20" s="582" customFormat="1">
      <c r="B83" s="582">
        <v>9</v>
      </c>
      <c r="C83" s="712">
        <f t="shared" si="12"/>
        <v>0.13360909014541167</v>
      </c>
      <c r="D83" s="712">
        <f t="shared" si="1"/>
        <v>572.84097874107431</v>
      </c>
      <c r="E83" s="712">
        <f t="shared" si="2"/>
        <v>303.24352819665796</v>
      </c>
      <c r="F83" s="712">
        <f t="shared" si="3"/>
        <v>298.0575864830729</v>
      </c>
      <c r="G83" s="712">
        <f t="shared" si="4"/>
        <v>298.00040438992067</v>
      </c>
      <c r="H83" s="719">
        <f t="shared" si="5"/>
        <v>298.00000064321216</v>
      </c>
      <c r="I83" s="712">
        <f t="shared" si="6"/>
        <v>298.00000008970096</v>
      </c>
      <c r="J83" s="712">
        <f t="shared" si="7"/>
        <v>298.00000000928816</v>
      </c>
      <c r="K83" s="712">
        <f t="shared" si="8"/>
        <v>298.00000000063335</v>
      </c>
      <c r="L83" s="712">
        <f t="shared" si="9"/>
        <v>298.00000000004258</v>
      </c>
      <c r="N83" s="582">
        <v>9</v>
      </c>
      <c r="O83" s="712">
        <f t="shared" si="13"/>
        <v>0.13360909014541167</v>
      </c>
      <c r="P83" s="712">
        <f t="shared" si="10"/>
        <v>336.51006778672638</v>
      </c>
      <c r="Q83" s="712">
        <f t="shared" si="14"/>
        <v>317.66377156995998</v>
      </c>
      <c r="R83" s="712">
        <f t="shared" si="17"/>
        <v>306.58050381111525</v>
      </c>
      <c r="S83" s="712">
        <f t="shared" si="18"/>
        <v>301.27801984858843</v>
      </c>
      <c r="T83" s="712">
        <f t="shared" si="11"/>
        <v>299.78015399625997</v>
      </c>
    </row>
    <row r="84" spans="2:20" s="582" customFormat="1">
      <c r="B84" s="582">
        <v>10</v>
      </c>
      <c r="C84" s="712">
        <f t="shared" si="12"/>
        <v>0.14845454460601298</v>
      </c>
      <c r="D84" s="712">
        <f t="shared" si="1"/>
        <v>598.25502759347387</v>
      </c>
      <c r="E84" s="712">
        <f t="shared" si="2"/>
        <v>304.45987007768713</v>
      </c>
      <c r="F84" s="712">
        <f t="shared" si="3"/>
        <v>298.0811797266183</v>
      </c>
      <c r="G84" s="712">
        <f t="shared" si="4"/>
        <v>298.00066558082352</v>
      </c>
      <c r="H84" s="719">
        <f t="shared" si="5"/>
        <v>298.00000124856444</v>
      </c>
      <c r="I84" s="712">
        <f t="shared" si="6"/>
        <v>298.0000002059071</v>
      </c>
      <c r="J84" s="712">
        <f t="shared" si="7"/>
        <v>298.00000002691399</v>
      </c>
      <c r="K84" s="712">
        <f t="shared" si="8"/>
        <v>298.00000000261412</v>
      </c>
      <c r="L84" s="712">
        <f t="shared" si="9"/>
        <v>298.00000000033282</v>
      </c>
      <c r="N84" s="582">
        <v>10</v>
      </c>
      <c r="O84" s="712">
        <f t="shared" si="13"/>
        <v>0.14845454460601298</v>
      </c>
      <c r="P84" s="712">
        <f t="shared" si="10"/>
        <v>338.59742511460507</v>
      </c>
      <c r="Q84" s="712">
        <f t="shared" si="14"/>
        <v>319.57058736331862</v>
      </c>
      <c r="R84" s="712">
        <f t="shared" si="17"/>
        <v>308.00042516018141</v>
      </c>
      <c r="S84" s="712">
        <f t="shared" si="18"/>
        <v>302.2125399188867</v>
      </c>
      <c r="T84" s="712">
        <f t="shared" si="11"/>
        <v>300.51583339541361</v>
      </c>
    </row>
    <row r="85" spans="2:20" s="582" customFormat="1">
      <c r="B85" s="582">
        <v>11</v>
      </c>
      <c r="C85" s="712">
        <f t="shared" si="12"/>
        <v>0.16329999906661427</v>
      </c>
      <c r="D85" s="712">
        <f t="shared" si="1"/>
        <v>622.77839527754963</v>
      </c>
      <c r="E85" s="712">
        <f t="shared" si="2"/>
        <v>305.78203902508181</v>
      </c>
      <c r="F85" s="712">
        <f t="shared" si="3"/>
        <v>298.11015250290342</v>
      </c>
      <c r="G85" s="712">
        <f t="shared" si="4"/>
        <v>298.00103290474533</v>
      </c>
      <c r="H85" s="719">
        <f t="shared" si="5"/>
        <v>298.00000222427298</v>
      </c>
      <c r="I85" s="712">
        <f t="shared" si="6"/>
        <v>298.00000041804708</v>
      </c>
      <c r="J85" s="712">
        <f t="shared" si="7"/>
        <v>298.00000006491098</v>
      </c>
      <c r="K85" s="712">
        <f t="shared" si="8"/>
        <v>298.00000000802248</v>
      </c>
      <c r="L85" s="712">
        <f t="shared" si="9"/>
        <v>298.00000000145349</v>
      </c>
      <c r="N85" s="582">
        <v>11</v>
      </c>
      <c r="O85" s="712">
        <f t="shared" si="13"/>
        <v>0.16329999906661427</v>
      </c>
      <c r="P85" s="712">
        <f t="shared" si="10"/>
        <v>340.57783780947324</v>
      </c>
      <c r="Q85" s="712">
        <f t="shared" si="14"/>
        <v>321.40215435785325</v>
      </c>
      <c r="R85" s="712">
        <f t="shared" si="17"/>
        <v>309.42071327224727</v>
      </c>
      <c r="S85" s="712">
        <f t="shared" si="18"/>
        <v>303.21744724788596</v>
      </c>
      <c r="T85" s="712">
        <f t="shared" si="11"/>
        <v>301.34913006721985</v>
      </c>
    </row>
    <row r="86" spans="2:20" s="582" customFormat="1">
      <c r="B86" s="582">
        <v>12</v>
      </c>
      <c r="C86" s="712">
        <f t="shared" si="12"/>
        <v>0.17814545352721556</v>
      </c>
      <c r="D86" s="712">
        <f t="shared" si="1"/>
        <v>646.44366317070671</v>
      </c>
      <c r="E86" s="712">
        <f t="shared" si="2"/>
        <v>307.20498883927013</v>
      </c>
      <c r="F86" s="712">
        <f t="shared" si="3"/>
        <v>298.14494263056019</v>
      </c>
      <c r="G86" s="712">
        <f t="shared" si="4"/>
        <v>298.00153013377303</v>
      </c>
      <c r="H86" s="719">
        <f t="shared" si="5"/>
        <v>298.00000370894384</v>
      </c>
      <c r="I86" s="712">
        <f t="shared" si="6"/>
        <v>298.00000077496634</v>
      </c>
      <c r="J86" s="712">
        <f t="shared" si="7"/>
        <v>298.00000013767766</v>
      </c>
      <c r="K86" s="712">
        <f t="shared" si="8"/>
        <v>298.00000002038234</v>
      </c>
      <c r="L86" s="712">
        <f t="shared" si="9"/>
        <v>298.00000000468043</v>
      </c>
      <c r="N86" s="582">
        <v>12</v>
      </c>
      <c r="O86" s="712">
        <f t="shared" si="13"/>
        <v>0.17814545352721556</v>
      </c>
      <c r="P86" s="712">
        <f t="shared" si="10"/>
        <v>342.46781179030023</v>
      </c>
      <c r="Q86" s="712">
        <f t="shared" si="14"/>
        <v>323.16926046072564</v>
      </c>
      <c r="R86" s="712">
        <f t="shared" si="17"/>
        <v>310.83999384339211</v>
      </c>
      <c r="S86" s="712">
        <f t="shared" si="18"/>
        <v>304.28223130263524</v>
      </c>
      <c r="T86" s="712">
        <f t="shared" si="11"/>
        <v>302.26665857749407</v>
      </c>
    </row>
    <row r="87" spans="2:20" s="582" customFormat="1">
      <c r="B87" s="582">
        <v>13</v>
      </c>
      <c r="C87" s="712">
        <f t="shared" si="12"/>
        <v>0.19299090798781687</v>
      </c>
      <c r="D87" s="712">
        <f t="shared" si="1"/>
        <v>669.2822100034748</v>
      </c>
      <c r="E87" s="712">
        <f t="shared" si="2"/>
        <v>308.72387164199779</v>
      </c>
      <c r="F87" s="712">
        <f t="shared" si="3"/>
        <v>298.185960796031</v>
      </c>
      <c r="G87" s="712">
        <f t="shared" si="4"/>
        <v>298.00218283596598</v>
      </c>
      <c r="H87" s="719">
        <f t="shared" si="5"/>
        <v>298.0000058677681</v>
      </c>
      <c r="I87" s="712">
        <f t="shared" si="6"/>
        <v>298.00000133909703</v>
      </c>
      <c r="J87" s="712">
        <f t="shared" si="7"/>
        <v>298.00000026540249</v>
      </c>
      <c r="K87" s="712">
        <f t="shared" si="8"/>
        <v>298.00000004533649</v>
      </c>
      <c r="L87" s="712">
        <f t="shared" si="9"/>
        <v>298.00000001239368</v>
      </c>
      <c r="N87" s="582">
        <v>13</v>
      </c>
      <c r="O87" s="712">
        <f t="shared" si="13"/>
        <v>0.19299090798781687</v>
      </c>
      <c r="P87" s="712">
        <f t="shared" si="10"/>
        <v>344.28089963690962</v>
      </c>
      <c r="Q87" s="712">
        <f t="shared" si="14"/>
        <v>324.88111070444768</v>
      </c>
      <c r="R87" s="712">
        <f t="shared" si="17"/>
        <v>312.25763583508416</v>
      </c>
      <c r="S87" s="712">
        <f t="shared" si="18"/>
        <v>305.39791950651022</v>
      </c>
      <c r="T87" s="712">
        <f t="shared" si="11"/>
        <v>303.2564469739936</v>
      </c>
    </row>
    <row r="88" spans="2:20" s="582" customFormat="1">
      <c r="B88" s="582">
        <v>14</v>
      </c>
      <c r="C88" s="712">
        <f t="shared" si="12"/>
        <v>0.20783636244841816</v>
      </c>
      <c r="D88" s="712">
        <f t="shared" si="1"/>
        <v>691.32425636263895</v>
      </c>
      <c r="E88" s="712">
        <f t="shared" si="2"/>
        <v>310.334030394487</v>
      </c>
      <c r="F88" s="712">
        <f t="shared" si="3"/>
        <v>298.23359172377144</v>
      </c>
      <c r="G88" s="712">
        <f t="shared" si="4"/>
        <v>298.00301823414139</v>
      </c>
      <c r="H88" s="719">
        <f t="shared" si="5"/>
        <v>298.00000889354374</v>
      </c>
      <c r="I88" s="712">
        <f t="shared" si="6"/>
        <v>298.00000218773539</v>
      </c>
      <c r="J88" s="712">
        <f t="shared" si="7"/>
        <v>298.0000004750774</v>
      </c>
      <c r="K88" s="712">
        <f t="shared" si="8"/>
        <v>298.00000009129917</v>
      </c>
      <c r="L88" s="712">
        <f t="shared" si="9"/>
        <v>298.00000002857593</v>
      </c>
      <c r="N88" s="582">
        <v>14</v>
      </c>
      <c r="O88" s="712">
        <f t="shared" si="13"/>
        <v>0.20783636244841816</v>
      </c>
      <c r="P88" s="712">
        <f t="shared" si="10"/>
        <v>346.02839966343794</v>
      </c>
      <c r="Q88" s="712">
        <f t="shared" si="14"/>
        <v>326.54556198738601</v>
      </c>
      <c r="R88" s="712">
        <f t="shared" si="17"/>
        <v>313.67337530766952</v>
      </c>
      <c r="S88" s="712">
        <f t="shared" si="18"/>
        <v>306.55685146663438</v>
      </c>
      <c r="T88" s="712">
        <f t="shared" si="11"/>
        <v>304.30799781156253</v>
      </c>
    </row>
    <row r="89" spans="2:20" s="582" customFormat="1">
      <c r="B89" s="582">
        <v>15</v>
      </c>
      <c r="C89" s="712">
        <f t="shared" si="12"/>
        <v>0.22268181690901948</v>
      </c>
      <c r="D89" s="712">
        <f t="shared" si="1"/>
        <v>712.59890754624473</v>
      </c>
      <c r="E89" s="712">
        <f t="shared" si="2"/>
        <v>312.03099169453719</v>
      </c>
      <c r="F89" s="712">
        <f t="shared" si="3"/>
        <v>298.28819530061941</v>
      </c>
      <c r="G89" s="712">
        <f t="shared" si="4"/>
        <v>298.00406507134716</v>
      </c>
      <c r="H89" s="719">
        <f t="shared" si="5"/>
        <v>298.00001300749358</v>
      </c>
      <c r="I89" s="712">
        <f t="shared" si="6"/>
        <v>298.00000341419207</v>
      </c>
      <c r="J89" s="712">
        <f t="shared" si="7"/>
        <v>298.00000080148726</v>
      </c>
      <c r="K89" s="712">
        <f t="shared" si="8"/>
        <v>298.00000017015924</v>
      </c>
      <c r="L89" s="712">
        <f t="shared" si="9"/>
        <v>298.00000005938659</v>
      </c>
      <c r="N89" s="582">
        <v>15</v>
      </c>
      <c r="O89" s="712">
        <f t="shared" si="13"/>
        <v>0.22268181690901948</v>
      </c>
      <c r="P89" s="712">
        <f t="shared" si="10"/>
        <v>347.71982077266318</v>
      </c>
      <c r="Q89" s="712">
        <f t="shared" si="14"/>
        <v>328.16932181159888</v>
      </c>
      <c r="R89" s="712">
        <f t="shared" si="17"/>
        <v>315.08712625055648</v>
      </c>
      <c r="S89" s="712">
        <f t="shared" si="18"/>
        <v>307.75248670586689</v>
      </c>
      <c r="T89" s="712">
        <f t="shared" si="11"/>
        <v>305.41220828093839</v>
      </c>
    </row>
    <row r="90" spans="2:20" s="582" customFormat="1">
      <c r="B90" s="582">
        <v>16</v>
      </c>
      <c r="C90" s="712">
        <f t="shared" si="12"/>
        <v>0.23752727136962076</v>
      </c>
      <c r="D90" s="712">
        <f t="shared" si="1"/>
        <v>733.1341948315328</v>
      </c>
      <c r="E90" s="712">
        <f t="shared" si="2"/>
        <v>313.81045884220828</v>
      </c>
      <c r="F90" s="712">
        <f t="shared" si="3"/>
        <v>298.3501076560658</v>
      </c>
      <c r="G90" s="712">
        <f t="shared" si="4"/>
        <v>298.00535348274821</v>
      </c>
      <c r="H90" s="719">
        <f t="shared" si="5"/>
        <v>298.00001845990272</v>
      </c>
      <c r="I90" s="712">
        <f t="shared" si="6"/>
        <v>298.00000512882087</v>
      </c>
      <c r="J90" s="712">
        <f t="shared" si="7"/>
        <v>298.00000128816856</v>
      </c>
      <c r="K90" s="712">
        <f t="shared" si="8"/>
        <v>298.00000029802214</v>
      </c>
      <c r="L90" s="712">
        <f t="shared" si="9"/>
        <v>298.0000001137991</v>
      </c>
      <c r="N90" s="582">
        <v>16</v>
      </c>
      <c r="O90" s="712">
        <f t="shared" si="13"/>
        <v>0.23752727136962076</v>
      </c>
      <c r="P90" s="712">
        <f t="shared" si="10"/>
        <v>349.36321251425403</v>
      </c>
      <c r="Q90" s="712">
        <f t="shared" si="14"/>
        <v>329.75811710537516</v>
      </c>
      <c r="R90" s="712">
        <f t="shared" si="17"/>
        <v>316.49888593230946</v>
      </c>
      <c r="S90" s="712">
        <f t="shared" si="18"/>
        <v>308.97924076357987</v>
      </c>
      <c r="T90" s="712">
        <f t="shared" si="11"/>
        <v>306.56123512897062</v>
      </c>
    </row>
    <row r="91" spans="2:20" s="582" customFormat="1">
      <c r="B91" s="582">
        <v>17</v>
      </c>
      <c r="C91" s="712">
        <f t="shared" si="12"/>
        <v>0.25237272583022208</v>
      </c>
      <c r="D91" s="712">
        <f t="shared" si="1"/>
        <v>752.95711521459407</v>
      </c>
      <c r="E91" s="712">
        <f t="shared" si="2"/>
        <v>315.66830516411176</v>
      </c>
      <c r="F91" s="712">
        <f t="shared" si="3"/>
        <v>298.41964220009817</v>
      </c>
      <c r="G91" s="712">
        <f t="shared" si="4"/>
        <v>298.00691487366407</v>
      </c>
      <c r="H91" s="719">
        <f t="shared" si="5"/>
        <v>298.00002553059647</v>
      </c>
      <c r="I91" s="712">
        <f t="shared" si="6"/>
        <v>298.00000745993447</v>
      </c>
      <c r="J91" s="712">
        <f t="shared" si="7"/>
        <v>298.00000198833214</v>
      </c>
      <c r="K91" s="712">
        <f t="shared" si="8"/>
        <v>298.00000049597941</v>
      </c>
      <c r="L91" s="712">
        <f t="shared" si="9"/>
        <v>298.00000020428979</v>
      </c>
      <c r="N91" s="582">
        <v>17</v>
      </c>
      <c r="O91" s="712">
        <f t="shared" si="13"/>
        <v>0.25237272583022208</v>
      </c>
      <c r="P91" s="712">
        <f t="shared" si="10"/>
        <v>350.96541304892071</v>
      </c>
      <c r="Q91" s="712">
        <f t="shared" si="14"/>
        <v>331.31683793358633</v>
      </c>
      <c r="R91" s="712">
        <f t="shared" si="17"/>
        <v>317.90868795734787</v>
      </c>
      <c r="S91" s="712">
        <f t="shared" si="18"/>
        <v>310.23234538485133</v>
      </c>
      <c r="T91" s="712">
        <f t="shared" si="11"/>
        <v>307.74834543293815</v>
      </c>
    </row>
    <row r="92" spans="2:20" s="582" customFormat="1">
      <c r="B92" s="582">
        <v>18</v>
      </c>
      <c r="C92" s="712">
        <f t="shared" si="12"/>
        <v>0.26721818029082334</v>
      </c>
      <c r="D92" s="712">
        <f t="shared" si="1"/>
        <v>772.09366967835911</v>
      </c>
      <c r="E92" s="712">
        <f t="shared" si="2"/>
        <v>317.60056758670476</v>
      </c>
      <c r="F92" s="712">
        <f t="shared" si="3"/>
        <v>298.49709062022498</v>
      </c>
      <c r="G92" s="712">
        <f t="shared" si="4"/>
        <v>298.00878180350486</v>
      </c>
      <c r="H92" s="719">
        <f t="shared" si="5"/>
        <v>298.00003452927587</v>
      </c>
      <c r="I92" s="712">
        <f t="shared" si="6"/>
        <v>298.00001055461411</v>
      </c>
      <c r="J92" s="712">
        <f t="shared" si="7"/>
        <v>298.00000296574655</v>
      </c>
      <c r="K92" s="712">
        <f t="shared" si="8"/>
        <v>298.00000079089568</v>
      </c>
      <c r="L92" s="712">
        <f t="shared" si="9"/>
        <v>298.00000034756607</v>
      </c>
      <c r="N92" s="582">
        <v>18</v>
      </c>
      <c r="O92" s="712">
        <f t="shared" si="13"/>
        <v>0.26721818029082334</v>
      </c>
      <c r="P92" s="712">
        <f t="shared" si="10"/>
        <v>352.53224372901252</v>
      </c>
      <c r="Q92" s="712">
        <f t="shared" si="14"/>
        <v>332.84965998583039</v>
      </c>
      <c r="R92" s="712">
        <f t="shared" si="17"/>
        <v>319.31657934164292</v>
      </c>
      <c r="S92" s="712">
        <f t="shared" si="18"/>
        <v>311.50772920794611</v>
      </c>
      <c r="T92" s="712">
        <f t="shared" si="11"/>
        <v>308.96777201302569</v>
      </c>
    </row>
    <row r="93" spans="2:20" s="582" customFormat="1">
      <c r="B93" s="582">
        <v>19</v>
      </c>
      <c r="C93" s="712">
        <f t="shared" si="12"/>
        <v>0.28206363475142465</v>
      </c>
      <c r="D93" s="712">
        <f t="shared" si="1"/>
        <v>790.56890004343779</v>
      </c>
      <c r="E93" s="712">
        <f t="shared" si="2"/>
        <v>319.60344044933856</v>
      </c>
      <c r="F93" s="712">
        <f t="shared" si="3"/>
        <v>298.58272383922923</v>
      </c>
      <c r="G93" s="712">
        <f t="shared" si="4"/>
        <v>298.01098787536324</v>
      </c>
      <c r="H93" s="719">
        <f t="shared" si="5"/>
        <v>298.00004579572754</v>
      </c>
      <c r="I93" s="712">
        <f t="shared" si="6"/>
        <v>298.00001457942113</v>
      </c>
      <c r="J93" s="712">
        <f t="shared" si="7"/>
        <v>298.00000429557974</v>
      </c>
      <c r="K93" s="712">
        <f t="shared" si="8"/>
        <v>298.00000121620553</v>
      </c>
      <c r="L93" s="712">
        <f t="shared" si="9"/>
        <v>298.00000056532389</v>
      </c>
      <c r="N93" s="582">
        <v>19</v>
      </c>
      <c r="O93" s="712">
        <f t="shared" si="13"/>
        <v>0.28206363475142465</v>
      </c>
      <c r="P93" s="712">
        <f t="shared" si="10"/>
        <v>354.06866656180949</v>
      </c>
      <c r="Q93" s="712">
        <f t="shared" si="14"/>
        <v>334.36014905514526</v>
      </c>
      <c r="R93" s="712">
        <f t="shared" si="17"/>
        <v>320.72260963013053</v>
      </c>
      <c r="S93" s="712">
        <f t="shared" si="18"/>
        <v>312.80191591918026</v>
      </c>
      <c r="T93" s="712">
        <f t="shared" si="11"/>
        <v>310.21458127393265</v>
      </c>
    </row>
    <row r="94" spans="2:20">
      <c r="B94" s="582">
        <v>20</v>
      </c>
      <c r="C94" s="712">
        <f t="shared" si="12"/>
        <v>0.29690908921202597</v>
      </c>
      <c r="D94" s="712">
        <f t="shared" si="1"/>
        <v>808.40692445430614</v>
      </c>
      <c r="E94" s="712">
        <f t="shared" si="2"/>
        <v>321.67326954815621</v>
      </c>
      <c r="F94" s="712">
        <f t="shared" si="3"/>
        <v>298.67679293514095</v>
      </c>
      <c r="G94" s="712">
        <f t="shared" si="4"/>
        <v>298.01356763102905</v>
      </c>
      <c r="H94" s="719">
        <f t="shared" si="5"/>
        <v>298.00005969992174</v>
      </c>
      <c r="I94" s="712">
        <f t="shared" si="6"/>
        <v>298.000019721017</v>
      </c>
      <c r="J94" s="712">
        <f t="shared" si="7"/>
        <v>298.00000606519734</v>
      </c>
      <c r="K94" s="712">
        <f t="shared" si="8"/>
        <v>298.00000181271088</v>
      </c>
      <c r="L94" s="712">
        <f t="shared" si="9"/>
        <v>298.00000088502378</v>
      </c>
      <c r="N94" s="582">
        <v>20</v>
      </c>
      <c r="O94" s="712">
        <f t="shared" si="13"/>
        <v>0.29690908921202597</v>
      </c>
      <c r="P94" s="712">
        <f t="shared" si="10"/>
        <v>355.57891426692623</v>
      </c>
      <c r="Q94" s="712">
        <f t="shared" si="14"/>
        <v>335.85135019526354</v>
      </c>
      <c r="R94" s="712">
        <f t="shared" si="17"/>
        <v>322.126826007136</v>
      </c>
      <c r="S94" s="712">
        <f t="shared" si="18"/>
        <v>314.11193730493943</v>
      </c>
      <c r="T94" s="712">
        <f t="shared" si="11"/>
        <v>311.48455594959631</v>
      </c>
    </row>
    <row r="95" spans="2:20">
      <c r="B95" s="582">
        <v>21</v>
      </c>
      <c r="C95" s="712">
        <f t="shared" si="12"/>
        <v>0.31175454367262723</v>
      </c>
      <c r="D95" s="712">
        <f t="shared" si="1"/>
        <v>825.63097155139053</v>
      </c>
      <c r="E95" s="712">
        <f t="shared" si="2"/>
        <v>323.80654640226288</v>
      </c>
      <c r="F95" s="712">
        <f t="shared" si="3"/>
        <v>298.77953002486402</v>
      </c>
      <c r="G95" s="712">
        <f t="shared" si="4"/>
        <v>298.01655645120223</v>
      </c>
      <c r="H95" s="719">
        <f t="shared" si="5"/>
        <v>298.00007664201075</v>
      </c>
      <c r="I95" s="712">
        <f t="shared" si="6"/>
        <v>298.00002618669913</v>
      </c>
      <c r="J95" s="712">
        <f t="shared" si="7"/>
        <v>298.00000837491763</v>
      </c>
      <c r="K95" s="712">
        <f t="shared" si="8"/>
        <v>298.00000262937414</v>
      </c>
      <c r="L95" s="712">
        <f t="shared" si="9"/>
        <v>298.0000013406779</v>
      </c>
      <c r="N95" s="582">
        <v>21</v>
      </c>
      <c r="O95" s="712">
        <f t="shared" si="13"/>
        <v>0.31175454367262723</v>
      </c>
      <c r="P95" s="712">
        <f t="shared" si="10"/>
        <v>357.06659910401902</v>
      </c>
      <c r="Q95" s="712">
        <f t="shared" si="14"/>
        <v>337.32586382356362</v>
      </c>
      <c r="R95" s="712">
        <f t="shared" si="17"/>
        <v>323.52927135148923</v>
      </c>
      <c r="S95" s="712">
        <f t="shared" si="18"/>
        <v>315.43525901520997</v>
      </c>
      <c r="T95" s="712">
        <f t="shared" si="11"/>
        <v>312.7740927467982</v>
      </c>
    </row>
    <row r="96" spans="2:20">
      <c r="B96" s="582">
        <v>22</v>
      </c>
      <c r="C96" s="712">
        <f t="shared" si="12"/>
        <v>0.32659999813322854</v>
      </c>
      <c r="D96" s="712">
        <f t="shared" si="1"/>
        <v>842.2634133777301</v>
      </c>
      <c r="E96" s="712">
        <f t="shared" si="2"/>
        <v>325.99990273391285</v>
      </c>
      <c r="F96" s="712">
        <f t="shared" si="3"/>
        <v>298.89114911283701</v>
      </c>
      <c r="G96" s="712">
        <f t="shared" si="4"/>
        <v>298.01999046068869</v>
      </c>
      <c r="H96" s="719">
        <f t="shared" si="5"/>
        <v>298.00009705224011</v>
      </c>
      <c r="I96" s="712">
        <f t="shared" si="6"/>
        <v>298.00003420485842</v>
      </c>
      <c r="J96" s="712">
        <f t="shared" si="7"/>
        <v>298.00001133872144</v>
      </c>
      <c r="K96" s="712">
        <f t="shared" si="8"/>
        <v>298.00000372409988</v>
      </c>
      <c r="L96" s="712">
        <f t="shared" si="9"/>
        <v>298.00000197363994</v>
      </c>
      <c r="N96" s="582">
        <v>22</v>
      </c>
      <c r="O96" s="712">
        <f t="shared" si="13"/>
        <v>0.32659999813322854</v>
      </c>
      <c r="P96" s="712">
        <f t="shared" si="10"/>
        <v>358.53480467264404</v>
      </c>
      <c r="Q96" s="712">
        <f t="shared" si="14"/>
        <v>338.78591069141123</v>
      </c>
      <c r="R96" s="712">
        <f t="shared" si="17"/>
        <v>324.92998370553602</v>
      </c>
      <c r="S96" s="712">
        <f t="shared" si="18"/>
        <v>316.76971717689878</v>
      </c>
      <c r="T96" s="712">
        <f t="shared" si="11"/>
        <v>314.08011381179273</v>
      </c>
    </row>
    <row r="97" spans="2:20">
      <c r="B97" s="582">
        <v>23</v>
      </c>
      <c r="C97" s="712">
        <f t="shared" si="12"/>
        <v>0.34144545259382986</v>
      </c>
      <c r="D97" s="712">
        <f t="shared" si="1"/>
        <v>858.32579706709055</v>
      </c>
      <c r="E97" s="712">
        <f t="shared" si="2"/>
        <v>328.25010515476163</v>
      </c>
      <c r="F97" s="712">
        <f t="shared" si="3"/>
        <v>299.01184690605822</v>
      </c>
      <c r="G97" s="712">
        <f t="shared" si="4"/>
        <v>298.02390643837197</v>
      </c>
      <c r="H97" s="719">
        <f t="shared" si="5"/>
        <v>298.00012139078137</v>
      </c>
      <c r="I97" s="712">
        <f t="shared" si="6"/>
        <v>298.00004402536456</v>
      </c>
      <c r="J97" s="712">
        <f t="shared" si="7"/>
        <v>298.000015084918</v>
      </c>
      <c r="K97" s="712">
        <f t="shared" si="8"/>
        <v>298.00000516450115</v>
      </c>
      <c r="L97" s="712">
        <f t="shared" si="9"/>
        <v>298.00000283339074</v>
      </c>
      <c r="N97" s="582">
        <v>23</v>
      </c>
      <c r="O97" s="712">
        <f t="shared" si="13"/>
        <v>0.34144545259382986</v>
      </c>
      <c r="P97" s="712">
        <f t="shared" si="10"/>
        <v>359.98616372923385</v>
      </c>
      <c r="Q97" s="712">
        <f t="shared" si="14"/>
        <v>340.23338735562754</v>
      </c>
      <c r="R97" s="712">
        <f t="shared" si="17"/>
        <v>326.32899639399102</v>
      </c>
      <c r="S97" s="712">
        <f t="shared" si="18"/>
        <v>318.1134642695327</v>
      </c>
      <c r="T97" s="712">
        <f t="shared" si="11"/>
        <v>315.39999055813172</v>
      </c>
    </row>
    <row r="98" spans="2:20">
      <c r="B98" s="582">
        <v>24</v>
      </c>
      <c r="C98" s="712">
        <f t="shared" si="12"/>
        <v>0.35629090705443112</v>
      </c>
      <c r="D98" s="712">
        <f t="shared" si="1"/>
        <v>873.83887535866927</v>
      </c>
      <c r="E98" s="712">
        <f t="shared" si="2"/>
        <v>330.55405005052626</v>
      </c>
      <c r="F98" s="712">
        <f t="shared" si="3"/>
        <v>299.14180359675362</v>
      </c>
      <c r="G98" s="712">
        <f t="shared" si="4"/>
        <v>298.02834173176166</v>
      </c>
      <c r="H98" s="719">
        <f t="shared" si="5"/>
        <v>298.00015014749687</v>
      </c>
      <c r="I98" s="712">
        <f t="shared" si="6"/>
        <v>298.00005591988469</v>
      </c>
      <c r="J98" s="712">
        <f t="shared" si="7"/>
        <v>298.00001975676651</v>
      </c>
      <c r="K98" s="712">
        <f t="shared" si="8"/>
        <v>298.000007028646</v>
      </c>
      <c r="L98" s="712">
        <f t="shared" si="9"/>
        <v>298.00000397831417</v>
      </c>
      <c r="N98" s="582">
        <v>24</v>
      </c>
      <c r="O98" s="712">
        <f t="shared" si="13"/>
        <v>0.35629090705443112</v>
      </c>
      <c r="P98" s="712">
        <f t="shared" si="10"/>
        <v>361.4229243462575</v>
      </c>
      <c r="Q98" s="712">
        <f t="shared" si="14"/>
        <v>341.66991354249382</v>
      </c>
      <c r="R98" s="712">
        <f t="shared" si="17"/>
        <v>327.7263384153062</v>
      </c>
      <c r="S98" s="712">
        <f t="shared" si="18"/>
        <v>319.46492290901426</v>
      </c>
      <c r="T98" s="712">
        <f t="shared" si="11"/>
        <v>316.73147833229251</v>
      </c>
    </row>
    <row r="99" spans="2:20">
      <c r="B99" s="582">
        <v>25</v>
      </c>
      <c r="C99" s="712">
        <f t="shared" si="12"/>
        <v>0.37113636151503243</v>
      </c>
      <c r="D99" s="712">
        <f t="shared" si="1"/>
        <v>888.82263598185762</v>
      </c>
      <c r="E99" s="712">
        <f t="shared" si="2"/>
        <v>332.90875865668346</v>
      </c>
      <c r="F99" s="712">
        <f t="shared" si="3"/>
        <v>299.28118361391915</v>
      </c>
      <c r="G99" s="712">
        <f t="shared" si="4"/>
        <v>298.03333417592762</v>
      </c>
      <c r="H99" s="719">
        <f t="shared" si="5"/>
        <v>298.000183841644</v>
      </c>
      <c r="I99" s="712">
        <f t="shared" si="6"/>
        <v>298.00007018214006</v>
      </c>
      <c r="J99" s="712">
        <f t="shared" si="7"/>
        <v>298.00002551305397</v>
      </c>
      <c r="K99" s="712">
        <f t="shared" si="8"/>
        <v>298.00000940578019</v>
      </c>
      <c r="L99" s="712">
        <f t="shared" si="9"/>
        <v>298.00000547645908</v>
      </c>
      <c r="N99" s="582">
        <v>25</v>
      </c>
      <c r="O99" s="712">
        <f t="shared" si="13"/>
        <v>0.37113636151503243</v>
      </c>
      <c r="P99" s="712">
        <f t="shared" si="10"/>
        <v>362.84700625963586</v>
      </c>
      <c r="Q99" s="712">
        <f t="shared" si="14"/>
        <v>343.09687259058188</v>
      </c>
      <c r="R99" s="712">
        <f t="shared" si="17"/>
        <v>329.12203492269856</v>
      </c>
      <c r="S99" s="712">
        <f t="shared" si="18"/>
        <v>320.82274638355995</v>
      </c>
      <c r="T99" s="712">
        <f t="shared" si="11"/>
        <v>318.07266047690763</v>
      </c>
    </row>
    <row r="100" spans="2:20">
      <c r="B100" s="582">
        <v>26</v>
      </c>
      <c r="C100" s="712">
        <f t="shared" si="12"/>
        <v>0.38598181597563375</v>
      </c>
      <c r="D100" s="712">
        <f t="shared" si="1"/>
        <v>903.29632995291695</v>
      </c>
      <c r="E100" s="712">
        <f t="shared" si="2"/>
        <v>335.31137231810465</v>
      </c>
      <c r="F100" s="712">
        <f t="shared" si="3"/>
        <v>299.43013634492343</v>
      </c>
      <c r="G100" s="712">
        <f t="shared" si="4"/>
        <v>298.03892201663552</v>
      </c>
      <c r="H100" s="719">
        <f t="shared" si="5"/>
        <v>298.00022302152649</v>
      </c>
      <c r="I100" s="712">
        <f t="shared" si="6"/>
        <v>298.00008712810632</v>
      </c>
      <c r="J100" s="712">
        <f t="shared" si="7"/>
        <v>298.00003252862984</v>
      </c>
      <c r="K100" s="712">
        <f t="shared" si="8"/>
        <v>298.00001239702425</v>
      </c>
      <c r="L100" s="712">
        <f t="shared" si="9"/>
        <v>298.00000740628144</v>
      </c>
      <c r="N100" s="582">
        <v>26</v>
      </c>
      <c r="O100" s="712">
        <f t="shared" si="13"/>
        <v>0.38598181597563375</v>
      </c>
      <c r="P100" s="712">
        <f t="shared" si="10"/>
        <v>364.26004891021779</v>
      </c>
      <c r="Q100" s="712">
        <f t="shared" si="14"/>
        <v>344.51544598446344</v>
      </c>
      <c r="R100" s="712">
        <f t="shared" si="17"/>
        <v>330.51610770928357</v>
      </c>
      <c r="S100" s="712">
        <f t="shared" si="18"/>
        <v>322.18578495510798</v>
      </c>
      <c r="T100" s="712">
        <f t="shared" si="11"/>
        <v>319.42190049119699</v>
      </c>
    </row>
    <row r="101" spans="2:20">
      <c r="B101" s="582">
        <v>27</v>
      </c>
      <c r="C101" s="712">
        <f t="shared" si="12"/>
        <v>0.40082727043623506</v>
      </c>
      <c r="D101" s="712">
        <f t="shared" si="1"/>
        <v>917.27849882387272</v>
      </c>
      <c r="E101" s="712">
        <f t="shared" si="2"/>
        <v>337.75914792579431</v>
      </c>
      <c r="F101" s="712">
        <f t="shared" si="3"/>
        <v>299.58879682831082</v>
      </c>
      <c r="G101" s="712">
        <f t="shared" si="4"/>
        <v>298.04514383750768</v>
      </c>
      <c r="H101" s="719">
        <f t="shared" si="5"/>
        <v>298.00026826409953</v>
      </c>
      <c r="I101" s="712">
        <f t="shared" si="6"/>
        <v>298.00010709616089</v>
      </c>
      <c r="J101" s="712">
        <f t="shared" si="7"/>
        <v>298.00004099489803</v>
      </c>
      <c r="K101" s="712">
        <f t="shared" si="8"/>
        <v>298.00001611604148</v>
      </c>
      <c r="L101" s="712">
        <f t="shared" si="9"/>
        <v>298.00000985736443</v>
      </c>
      <c r="N101" s="582">
        <v>27</v>
      </c>
      <c r="O101" s="712">
        <f t="shared" si="13"/>
        <v>0.40082727043623506</v>
      </c>
      <c r="P101" s="712">
        <f t="shared" si="10"/>
        <v>365.66345242939832</v>
      </c>
      <c r="Q101" s="712">
        <f t="shared" si="14"/>
        <v>345.92664284302475</v>
      </c>
      <c r="R101" s="712">
        <f t="shared" si="17"/>
        <v>331.90857566001171</v>
      </c>
      <c r="S101" s="712">
        <f t="shared" si="18"/>
        <v>323.55305708378376</v>
      </c>
      <c r="T101" s="712">
        <f t="shared" si="11"/>
        <v>320.77780114241705</v>
      </c>
    </row>
    <row r="102" spans="2:20">
      <c r="B102" s="582">
        <v>28</v>
      </c>
      <c r="C102" s="712">
        <f t="shared" si="12"/>
        <v>0.41567272489683632</v>
      </c>
      <c r="D102" s="712">
        <f t="shared" si="1"/>
        <v>930.78700092244003</v>
      </c>
      <c r="E102" s="712">
        <f t="shared" si="2"/>
        <v>340.24945352414858</v>
      </c>
      <c r="F102" s="712">
        <f t="shared" si="3"/>
        <v>299.75728641890373</v>
      </c>
      <c r="G102" s="712">
        <f t="shared" si="4"/>
        <v>298.05203849103913</v>
      </c>
      <c r="H102" s="719">
        <f t="shared" si="5"/>
        <v>298.00032017453464</v>
      </c>
      <c r="I102" s="712">
        <f t="shared" si="6"/>
        <v>298.00013044718168</v>
      </c>
      <c r="J102" s="712">
        <f t="shared" si="7"/>
        <v>298.00005112026804</v>
      </c>
      <c r="K102" s="712">
        <f t="shared" si="8"/>
        <v>298.00002068967569</v>
      </c>
      <c r="L102" s="712">
        <f t="shared" si="9"/>
        <v>298.00001293111296</v>
      </c>
      <c r="N102" s="582">
        <v>28</v>
      </c>
      <c r="O102" s="712">
        <f t="shared" si="13"/>
        <v>0.41567272489683632</v>
      </c>
      <c r="P102" s="712">
        <f t="shared" si="10"/>
        <v>367.05841261822872</v>
      </c>
      <c r="Q102" s="712">
        <f t="shared" si="14"/>
        <v>347.33132509969619</v>
      </c>
      <c r="R102" s="712">
        <f t="shared" si="17"/>
        <v>333.29945515666748</v>
      </c>
      <c r="S102" s="712">
        <f t="shared" si="18"/>
        <v>324.9237248561509</v>
      </c>
      <c r="T102" s="712">
        <f t="shared" si="11"/>
        <v>322.13916953147356</v>
      </c>
    </row>
    <row r="103" spans="2:20">
      <c r="B103" s="582">
        <v>29</v>
      </c>
      <c r="C103" s="712">
        <f t="shared" si="12"/>
        <v>0.43051817935743764</v>
      </c>
      <c r="D103" s="712">
        <f t="shared" si="1"/>
        <v>943.83903662035414</v>
      </c>
      <c r="E103" s="712">
        <f t="shared" si="2"/>
        <v>342.77976408239698</v>
      </c>
      <c r="F103" s="712">
        <f t="shared" si="3"/>
        <v>299.93571342626115</v>
      </c>
      <c r="G103" s="712">
        <f t="shared" si="4"/>
        <v>298.05964503330614</v>
      </c>
      <c r="H103" s="719">
        <f t="shared" si="5"/>
        <v>298.00037938574934</v>
      </c>
      <c r="I103" s="712">
        <f t="shared" si="6"/>
        <v>298.00015756460147</v>
      </c>
      <c r="J103" s="712">
        <f t="shared" si="7"/>
        <v>298.00006313056508</v>
      </c>
      <c r="K103" s="712">
        <f t="shared" si="8"/>
        <v>298.00002625855706</v>
      </c>
      <c r="L103" s="712">
        <f t="shared" si="9"/>
        <v>298.00001674141998</v>
      </c>
      <c r="N103" s="582">
        <v>29</v>
      </c>
      <c r="O103" s="712">
        <f t="shared" si="13"/>
        <v>0.43051817935743764</v>
      </c>
      <c r="P103" s="712">
        <f t="shared" si="10"/>
        <v>368.44595080690186</v>
      </c>
      <c r="Q103" s="712">
        <f t="shared" si="14"/>
        <v>348.7302290040742</v>
      </c>
      <c r="R103" s="712">
        <f t="shared" si="17"/>
        <v>334.68876043337025</v>
      </c>
      <c r="S103" s="712">
        <f t="shared" si="18"/>
        <v>326.29707300309514</v>
      </c>
      <c r="T103" s="712">
        <f t="shared" si="11"/>
        <v>323.50498725229335</v>
      </c>
    </row>
    <row r="104" spans="2:20">
      <c r="B104" s="582">
        <v>30</v>
      </c>
      <c r="C104" s="712">
        <f t="shared" si="12"/>
        <v>0.44536363381803895</v>
      </c>
      <c r="D104" s="712">
        <f t="shared" si="1"/>
        <v>956.451172666096</v>
      </c>
      <c r="E104" s="712">
        <f t="shared" si="2"/>
        <v>345.34765742412458</v>
      </c>
      <c r="F104" s="712">
        <f t="shared" si="3"/>
        <v>300.1241737275102</v>
      </c>
      <c r="G104" s="712">
        <f t="shared" si="4"/>
        <v>298.06800266221029</v>
      </c>
      <c r="H104" s="719">
        <f t="shared" si="5"/>
        <v>298.00044655790737</v>
      </c>
      <c r="I104" s="712">
        <f t="shared" si="6"/>
        <v>298.00018885442057</v>
      </c>
      <c r="J104" s="712">
        <f t="shared" si="7"/>
        <v>298.00007726940089</v>
      </c>
      <c r="K104" s="712">
        <f t="shared" si="8"/>
        <v>298.00003297767455</v>
      </c>
      <c r="L104" s="712">
        <f t="shared" si="9"/>
        <v>298.00002141530342</v>
      </c>
      <c r="N104" s="582">
        <v>30</v>
      </c>
      <c r="O104" s="712">
        <f t="shared" si="13"/>
        <v>0.44536363381803895</v>
      </c>
      <c r="P104" s="712">
        <f t="shared" si="10"/>
        <v>369.82693934728781</v>
      </c>
      <c r="Q104" s="712">
        <f t="shared" si="14"/>
        <v>350.12398348239111</v>
      </c>
      <c r="R104" s="712">
        <f t="shared" si="17"/>
        <v>336.07650388503782</v>
      </c>
      <c r="S104" s="712">
        <f t="shared" si="18"/>
        <v>327.67249098292257</v>
      </c>
      <c r="T104" s="712">
        <f t="shared" si="11"/>
        <v>324.87438490559992</v>
      </c>
    </row>
    <row r="105" spans="2:20">
      <c r="B105" s="582">
        <v>31</v>
      </c>
      <c r="C105" s="712">
        <f t="shared" si="12"/>
        <v>0.46020908827864021</v>
      </c>
      <c r="D105" s="712">
        <f t="shared" si="1"/>
        <v>968.63936561666878</v>
      </c>
      <c r="E105" s="712">
        <f t="shared" si="2"/>
        <v>347.95081030899803</v>
      </c>
      <c r="F105" s="712">
        <f t="shared" si="3"/>
        <v>300.32275135553067</v>
      </c>
      <c r="G105" s="712">
        <f t="shared" si="4"/>
        <v>298.07715065910725</v>
      </c>
      <c r="H105" s="719">
        <f t="shared" si="5"/>
        <v>298.00052237789282</v>
      </c>
      <c r="I105" s="712">
        <f t="shared" si="6"/>
        <v>298.00022474518181</v>
      </c>
      <c r="J105" s="712">
        <f t="shared" si="7"/>
        <v>298.00009379850616</v>
      </c>
      <c r="K105" s="712">
        <f t="shared" si="8"/>
        <v>298.00004101691491</v>
      </c>
      <c r="L105" s="712">
        <f t="shared" si="9"/>
        <v>298.00002709351094</v>
      </c>
      <c r="N105" s="582">
        <v>31</v>
      </c>
      <c r="O105" s="712">
        <f t="shared" si="13"/>
        <v>0.46020908827864021</v>
      </c>
      <c r="P105" s="712">
        <f t="shared" si="10"/>
        <v>371.20212337888614</v>
      </c>
      <c r="Q105" s="712">
        <f t="shared" si="14"/>
        <v>351.51312581574331</v>
      </c>
      <c r="R105" s="712">
        <f t="shared" si="17"/>
        <v>337.46269633326881</v>
      </c>
      <c r="S105" s="712">
        <f t="shared" si="18"/>
        <v>329.04945768187929</v>
      </c>
      <c r="T105" s="712">
        <f t="shared" si="11"/>
        <v>326.24662033339001</v>
      </c>
    </row>
    <row r="106" spans="2:20">
      <c r="B106" s="582">
        <v>32</v>
      </c>
      <c r="C106" s="712">
        <f t="shared" si="12"/>
        <v>0.47505454273924153</v>
      </c>
      <c r="D106" s="712">
        <f t="shared" si="1"/>
        <v>980.41898440179807</v>
      </c>
      <c r="E106" s="712">
        <f t="shared" si="2"/>
        <v>350.58699466103747</v>
      </c>
      <c r="F106" s="712">
        <f t="shared" si="3"/>
        <v>300.53151906343481</v>
      </c>
      <c r="G106" s="712">
        <f t="shared" si="4"/>
        <v>298.08712833367622</v>
      </c>
      <c r="H106" s="719">
        <f t="shared" si="5"/>
        <v>298.00060755876262</v>
      </c>
      <c r="I106" s="712">
        <f t="shared" si="6"/>
        <v>298.00026568791009</v>
      </c>
      <c r="J106" s="712">
        <f t="shared" si="7"/>
        <v>298.00011299802583</v>
      </c>
      <c r="K106" s="712">
        <f t="shared" si="8"/>
        <v>298.00005056156692</v>
      </c>
      <c r="L106" s="712">
        <f t="shared" si="9"/>
        <v>298.00003393109267</v>
      </c>
      <c r="N106" s="582">
        <v>32</v>
      </c>
      <c r="O106" s="712">
        <f t="shared" si="13"/>
        <v>0.47505454273924153</v>
      </c>
      <c r="P106" s="712">
        <f t="shared" si="10"/>
        <v>372.57213941382082</v>
      </c>
      <c r="Q106" s="712">
        <f t="shared" si="14"/>
        <v>352.89811502793339</v>
      </c>
      <c r="R106" s="712">
        <f t="shared" si="17"/>
        <v>338.84734725463966</v>
      </c>
      <c r="S106" s="712">
        <f t="shared" si="18"/>
        <v>330.42752834971685</v>
      </c>
      <c r="T106" s="712">
        <f t="shared" si="11"/>
        <v>327.62106003179343</v>
      </c>
    </row>
    <row r="107" spans="2:20">
      <c r="B107" s="582">
        <v>33</v>
      </c>
      <c r="C107" s="712">
        <f t="shared" si="12"/>
        <v>0.48989999719984284</v>
      </c>
      <c r="D107" s="712">
        <f t="shared" ref="D107:D138" si="19">(1-2*FoAb-2*FoAb*BiCombAb)*D106+2*FoAb*E106+2*FoAb*BiCombAb*Tcomb</f>
        <v>991.80483205269218</v>
      </c>
      <c r="E107" s="712">
        <f t="shared" ref="E107:E138" si="20">FoAb*D106+(1-2*FoAb)*E106+FoAb*F106</f>
        <v>353.25407393798605</v>
      </c>
      <c r="F107" s="712">
        <f t="shared" ref="F107:F138" si="21">FoAb*E106+(1-2*FoAb)*F106+FoAb*G106</f>
        <v>300.75053886624926</v>
      </c>
      <c r="G107" s="712">
        <f t="shared" ref="G107:G138" si="22">FoAb*F106+(1-2*FoAb)*G106+FoAb*H106</f>
        <v>298.09797497189095</v>
      </c>
      <c r="H107" s="719">
        <f t="shared" ref="H107:H138" si="23">_FoN1*G106+(1-_FoN1-_FoN2)*H106+_FoN2*I106</f>
        <v>298.0007028391808</v>
      </c>
      <c r="I107" s="712">
        <f t="shared" ref="I107:I138" si="24">FoCase*H106+(1-2*FoCase)*I106+FoCase*J106</f>
        <v>298.00031215601985</v>
      </c>
      <c r="J107" s="712">
        <f t="shared" ref="J107:J138" si="25">FoCase*I106+(1-2*FoCase)*J106+FoCase*K106</f>
        <v>298.00013516677836</v>
      </c>
      <c r="K107" s="712">
        <f t="shared" ref="K107:K138" si="26">FoCase*J106+(1-2*FoCase)*K106+FoCase*L106</f>
        <v>298.00006181279127</v>
      </c>
      <c r="L107" s="712">
        <f t="shared" ref="L107:L138" si="27">(1-2*FoCase-2*FoCase*BiAtmCase)*L106+2*FoCase*K106+2*FoCase*BiAtmCase*Tatm</f>
        <v>298.00004209794002</v>
      </c>
      <c r="N107" s="582">
        <v>33</v>
      </c>
      <c r="O107" s="712">
        <f t="shared" si="13"/>
        <v>0.48989999719984284</v>
      </c>
      <c r="P107" s="712">
        <f t="shared" ref="P107:P138" si="28">(1-2*FoCase-2*FoCase*BiCombCase)*P106+2*FoCase*Q106+2*FoCase*BiCombCase*Tcomb</f>
        <v>373.93753120618993</v>
      </c>
      <c r="Q107" s="712">
        <f t="shared" si="14"/>
        <v>354.27934331752709</v>
      </c>
      <c r="R107" s="712">
        <f t="shared" si="17"/>
        <v>340.23046497628707</v>
      </c>
      <c r="S107" s="712">
        <f t="shared" si="18"/>
        <v>331.80632344379217</v>
      </c>
      <c r="T107" s="712">
        <f t="shared" ref="T107:T138" si="29">(1-2*FoCase-2*FoCase*BiAtmCase)*T106+2*FoCase*S106+2*FoCase*BiAtmCase*Tatm</f>
        <v>328.99716327861881</v>
      </c>
    </row>
    <row r="108" spans="2:20">
      <c r="B108" s="582">
        <v>34</v>
      </c>
      <c r="C108" s="712">
        <f t="shared" si="12"/>
        <v>0.50474545166044416</v>
      </c>
      <c r="D108" s="712">
        <f t="shared" si="19"/>
        <v>1002.811166626307</v>
      </c>
      <c r="E108" s="712">
        <f t="shared" si="20"/>
        <v>355.94999963653066</v>
      </c>
      <c r="F108" s="712">
        <f t="shared" si="21"/>
        <v>300.97986256067219</v>
      </c>
      <c r="G108" s="712">
        <f t="shared" si="22"/>
        <v>298.1097297869581</v>
      </c>
      <c r="H108" s="719">
        <f t="shared" si="23"/>
        <v>298.00080898283773</v>
      </c>
      <c r="I108" s="712">
        <f t="shared" si="24"/>
        <v>298.00036464519246</v>
      </c>
      <c r="J108" s="712">
        <f t="shared" si="25"/>
        <v>298.00016062248051</v>
      </c>
      <c r="K108" s="712">
        <f t="shared" si="26"/>
        <v>298.00007498805553</v>
      </c>
      <c r="L108" s="712">
        <f t="shared" si="27"/>
        <v>298.00005177929091</v>
      </c>
      <c r="N108" s="582">
        <v>34</v>
      </c>
      <c r="O108" s="712">
        <f t="shared" si="13"/>
        <v>0.50474545166044416</v>
      </c>
      <c r="P108" s="712">
        <f t="shared" si="28"/>
        <v>375.29876330280371</v>
      </c>
      <c r="Q108" s="712">
        <f t="shared" ref="Q108:Q139" si="30">FoCase*P107+(1-2*FoCase)*Q107+FoCase*R107</f>
        <v>355.65714581984162</v>
      </c>
      <c r="R108" s="712">
        <f t="shared" si="17"/>
        <v>341.61205684324159</v>
      </c>
      <c r="S108" s="712">
        <f t="shared" si="18"/>
        <v>333.18551910289062</v>
      </c>
      <c r="T108" s="712">
        <f t="shared" si="29"/>
        <v>330.37446857932122</v>
      </c>
    </row>
    <row r="109" spans="2:20">
      <c r="B109" s="582">
        <v>35</v>
      </c>
      <c r="C109" s="712">
        <f t="shared" si="12"/>
        <v>0.51959090612104541</v>
      </c>
      <c r="D109" s="712">
        <f t="shared" si="19"/>
        <v>1013.4517213549159</v>
      </c>
      <c r="E109" s="712">
        <f t="shared" si="20"/>
        <v>358.67280792832253</v>
      </c>
      <c r="F109" s="712">
        <f t="shared" si="21"/>
        <v>301.21953222374668</v>
      </c>
      <c r="G109" s="712">
        <f t="shared" si="22"/>
        <v>298.12243187309593</v>
      </c>
      <c r="H109" s="719">
        <f t="shared" si="23"/>
        <v>298.00092677785716</v>
      </c>
      <c r="I109" s="712">
        <f t="shared" si="24"/>
        <v>298.00042367322681</v>
      </c>
      <c r="J109" s="712">
        <f t="shared" si="25"/>
        <v>298.00018970193793</v>
      </c>
      <c r="K109" s="712">
        <f t="shared" si="26"/>
        <v>298.00009032153474</v>
      </c>
      <c r="L109" s="712">
        <f t="shared" si="27"/>
        <v>298.00006317619989</v>
      </c>
      <c r="N109" s="582">
        <v>35</v>
      </c>
      <c r="O109" s="712">
        <f t="shared" si="13"/>
        <v>0.51959090612104541</v>
      </c>
      <c r="P109" s="712">
        <f t="shared" si="28"/>
        <v>376.65623261418517</v>
      </c>
      <c r="Q109" s="712">
        <f t="shared" si="30"/>
        <v>357.03180894284276</v>
      </c>
      <c r="R109" s="712">
        <f t="shared" si="17"/>
        <v>342.99212936147921</v>
      </c>
      <c r="S109" s="712">
        <f t="shared" si="18"/>
        <v>334.56483901269155</v>
      </c>
      <c r="T109" s="712">
        <f t="shared" si="29"/>
        <v>331.75258209286136</v>
      </c>
    </row>
    <row r="110" spans="2:20">
      <c r="B110" s="582">
        <v>36</v>
      </c>
      <c r="C110" s="712">
        <f t="shared" si="12"/>
        <v>0.53443636058164667</v>
      </c>
      <c r="D110" s="712">
        <f t="shared" si="19"/>
        <v>1023.7397240496788</v>
      </c>
      <c r="E110" s="712">
        <f t="shared" si="20"/>
        <v>361.42061642193306</v>
      </c>
      <c r="F110" s="712">
        <f t="shared" si="21"/>
        <v>301.4695806912581</v>
      </c>
      <c r="G110" s="712">
        <f t="shared" si="22"/>
        <v>298.1361201620291</v>
      </c>
      <c r="H110" s="719">
        <f t="shared" si="23"/>
        <v>298.00105703619357</v>
      </c>
      <c r="I110" s="712">
        <f t="shared" si="24"/>
        <v>298.00048977986404</v>
      </c>
      <c r="J110" s="712">
        <f t="shared" si="25"/>
        <v>298.00022276120444</v>
      </c>
      <c r="K110" s="712">
        <f t="shared" si="26"/>
        <v>298.00010806447744</v>
      </c>
      <c r="L110" s="712">
        <f t="shared" si="27"/>
        <v>298.00007650597462</v>
      </c>
      <c r="N110" s="582">
        <v>36</v>
      </c>
      <c r="O110" s="712">
        <f t="shared" si="13"/>
        <v>0.53443636058164667</v>
      </c>
      <c r="P110" s="712">
        <f t="shared" si="28"/>
        <v>378.01027829512697</v>
      </c>
      <c r="Q110" s="712">
        <f t="shared" si="30"/>
        <v>358.40357748528209</v>
      </c>
      <c r="R110" s="712">
        <f t="shared" si="17"/>
        <v>344.37068832015871</v>
      </c>
      <c r="S110" s="712">
        <f t="shared" si="18"/>
        <v>335.94404745957638</v>
      </c>
      <c r="T110" s="712">
        <f t="shared" si="29"/>
        <v>333.13116774830331</v>
      </c>
    </row>
    <row r="111" spans="2:20">
      <c r="B111" s="582">
        <v>37</v>
      </c>
      <c r="C111" s="712">
        <f t="shared" si="12"/>
        <v>0.54928181504224804</v>
      </c>
      <c r="D111" s="712">
        <f t="shared" si="19"/>
        <v>1033.687915785843</v>
      </c>
      <c r="E111" s="712">
        <f t="shared" si="20"/>
        <v>364.19162104606221</v>
      </c>
      <c r="F111" s="712">
        <f t="shared" si="21"/>
        <v>301.73003201663477</v>
      </c>
      <c r="G111" s="712">
        <f t="shared" si="22"/>
        <v>298.15083338208188</v>
      </c>
      <c r="H111" s="719">
        <f t="shared" si="23"/>
        <v>298.00120059302185</v>
      </c>
      <c r="I111" s="712">
        <f t="shared" si="24"/>
        <v>298.00056352658981</v>
      </c>
      <c r="J111" s="712">
        <f t="shared" si="25"/>
        <v>298.0002601757094</v>
      </c>
      <c r="K111" s="712">
        <f t="shared" si="26"/>
        <v>298.00012848553865</v>
      </c>
      <c r="L111" s="712">
        <f t="shared" si="27"/>
        <v>298.00009200257745</v>
      </c>
      <c r="N111" s="582">
        <v>37</v>
      </c>
      <c r="O111" s="712">
        <f t="shared" si="13"/>
        <v>0.54928181504224804</v>
      </c>
      <c r="P111" s="712">
        <f t="shared" si="28"/>
        <v>379.36119018179522</v>
      </c>
      <c r="Q111" s="712">
        <f t="shared" si="30"/>
        <v>359.77266071497399</v>
      </c>
      <c r="R111" s="712">
        <f t="shared" si="17"/>
        <v>345.74773889604324</v>
      </c>
      <c r="S111" s="712">
        <f t="shared" si="18"/>
        <v>337.32294339917877</v>
      </c>
      <c r="T111" s="712">
        <f t="shared" si="29"/>
        <v>334.50993880519752</v>
      </c>
    </row>
    <row r="112" spans="2:20">
      <c r="B112" s="582">
        <v>38</v>
      </c>
      <c r="C112" s="712">
        <f t="shared" si="12"/>
        <v>0.5641272695028493</v>
      </c>
      <c r="D112" s="712">
        <f t="shared" si="19"/>
        <v>1043.3085688961833</v>
      </c>
      <c r="E112" s="712">
        <f t="shared" si="20"/>
        <v>366.98409304948819</v>
      </c>
      <c r="F112" s="712">
        <f t="shared" si="21"/>
        <v>302.00090191110002</v>
      </c>
      <c r="G112" s="712">
        <f t="shared" si="22"/>
        <v>298.16661001975575</v>
      </c>
      <c r="H112" s="719">
        <f t="shared" si="23"/>
        <v>298.00135830612226</v>
      </c>
      <c r="I112" s="712">
        <f t="shared" si="24"/>
        <v>298.00064549641485</v>
      </c>
      <c r="J112" s="712">
        <f t="shared" si="25"/>
        <v>298.00030234035614</v>
      </c>
      <c r="K112" s="712">
        <f t="shared" si="26"/>
        <v>298.00015187107846</v>
      </c>
      <c r="L112" s="712">
        <f t="shared" si="27"/>
        <v>298.00010991699327</v>
      </c>
      <c r="N112" s="582">
        <v>38</v>
      </c>
      <c r="O112" s="712">
        <f t="shared" si="13"/>
        <v>0.5641272695028493</v>
      </c>
      <c r="P112" s="712">
        <f t="shared" si="28"/>
        <v>380.70921599626905</v>
      </c>
      <c r="Q112" s="712">
        <f t="shared" si="30"/>
        <v>361.13923755912083</v>
      </c>
      <c r="R112" s="712">
        <f t="shared" si="17"/>
        <v>347.12328574268952</v>
      </c>
      <c r="S112" s="712">
        <f t="shared" si="18"/>
        <v>338.70135539143735</v>
      </c>
      <c r="T112" s="712">
        <f t="shared" si="29"/>
        <v>335.88865064685302</v>
      </c>
    </row>
    <row r="113" spans="2:20">
      <c r="B113" s="582">
        <v>39</v>
      </c>
      <c r="C113" s="712">
        <f t="shared" si="12"/>
        <v>0.57897272396345056</v>
      </c>
      <c r="D113" s="712">
        <f t="shared" si="19"/>
        <v>1052.6135042983062</v>
      </c>
      <c r="E113" s="712">
        <f t="shared" si="20"/>
        <v>369.7963761134173</v>
      </c>
      <c r="F113" s="712">
        <f t="shared" si="21"/>
        <v>302.28219816579741</v>
      </c>
      <c r="G113" s="712">
        <f t="shared" si="22"/>
        <v>298.18348828368255</v>
      </c>
      <c r="H113" s="719">
        <f t="shared" si="23"/>
        <v>298.00153105526095</v>
      </c>
      <c r="I113" s="712">
        <f t="shared" si="24"/>
        <v>298.00073629363652</v>
      </c>
      <c r="J113" s="712">
        <f t="shared" si="25"/>
        <v>298.00034966959106</v>
      </c>
      <c r="K113" s="712">
        <f t="shared" si="26"/>
        <v>298.00017852542919</v>
      </c>
      <c r="L113" s="712">
        <f t="shared" si="27"/>
        <v>298.00013051756315</v>
      </c>
      <c r="N113" s="582">
        <v>39</v>
      </c>
      <c r="O113" s="712">
        <f t="shared" si="13"/>
        <v>0.57897272396345056</v>
      </c>
      <c r="P113" s="712">
        <f t="shared" si="28"/>
        <v>382.05456749858689</v>
      </c>
      <c r="Q113" s="712">
        <f t="shared" si="30"/>
        <v>362.50346103640447</v>
      </c>
      <c r="R113" s="712">
        <f t="shared" si="17"/>
        <v>348.49733306661835</v>
      </c>
      <c r="S113" s="712">
        <f t="shared" si="18"/>
        <v>340.07913727556684</v>
      </c>
      <c r="T113" s="712">
        <f t="shared" si="29"/>
        <v>337.26709462640167</v>
      </c>
    </row>
    <row r="114" spans="2:20">
      <c r="B114" s="582">
        <v>40</v>
      </c>
      <c r="C114" s="712">
        <f t="shared" si="12"/>
        <v>0.59381817842405193</v>
      </c>
      <c r="D114" s="712">
        <f t="shared" si="19"/>
        <v>1061.6141081804888</v>
      </c>
      <c r="E114" s="712">
        <f t="shared" si="20"/>
        <v>372.6268835720515</v>
      </c>
      <c r="F114" s="712">
        <f t="shared" si="21"/>
        <v>302.57392105658312</v>
      </c>
      <c r="G114" s="712">
        <f t="shared" si="22"/>
        <v>298.20150607084838</v>
      </c>
      <c r="H114" s="719">
        <f t="shared" si="23"/>
        <v>298.00171974156945</v>
      </c>
      <c r="I114" s="712">
        <f t="shared" si="24"/>
        <v>298.00083654358224</v>
      </c>
      <c r="J114" s="712">
        <f t="shared" si="25"/>
        <v>298.00040259744617</v>
      </c>
      <c r="K114" s="712">
        <f t="shared" si="26"/>
        <v>298.00020877112968</v>
      </c>
      <c r="L114" s="712">
        <f t="shared" si="27"/>
        <v>298.00015409028566</v>
      </c>
      <c r="N114" s="582">
        <v>40</v>
      </c>
      <c r="O114" s="712">
        <f t="shared" si="13"/>
        <v>0.59381817842405193</v>
      </c>
      <c r="P114" s="712">
        <f t="shared" si="28"/>
        <v>383.3974257400601</v>
      </c>
      <c r="Q114" s="712">
        <f t="shared" si="30"/>
        <v>363.86546204161095</v>
      </c>
      <c r="R114" s="712">
        <f t="shared" si="17"/>
        <v>349.86988469236377</v>
      </c>
      <c r="S114" s="712">
        <f t="shared" si="18"/>
        <v>341.45616447685552</v>
      </c>
      <c r="T114" s="712">
        <f t="shared" si="29"/>
        <v>338.64509281186133</v>
      </c>
    </row>
    <row r="115" spans="2:20">
      <c r="B115" s="582">
        <v>41</v>
      </c>
      <c r="C115" s="712">
        <f t="shared" si="12"/>
        <v>0.60866363288465319</v>
      </c>
      <c r="D115" s="712">
        <f t="shared" si="19"/>
        <v>1070.3213480698132</v>
      </c>
      <c r="E115" s="712">
        <f t="shared" si="20"/>
        <v>375.47409573734797</v>
      </c>
      <c r="F115" s="712">
        <f t="shared" si="21"/>
        <v>302.87606373215198</v>
      </c>
      <c r="G115" s="712">
        <f t="shared" si="22"/>
        <v>298.22070093498746</v>
      </c>
      <c r="H115" s="719">
        <f t="shared" si="23"/>
        <v>298.00192528692298</v>
      </c>
      <c r="I115" s="712">
        <f t="shared" si="24"/>
        <v>298.0009468923372</v>
      </c>
      <c r="J115" s="712">
        <f t="shared" si="25"/>
        <v>298.00046157755514</v>
      </c>
      <c r="K115" s="712">
        <f t="shared" si="26"/>
        <v>298.00024294912942</v>
      </c>
      <c r="L115" s="712">
        <f t="shared" si="27"/>
        <v>298.00018093908506</v>
      </c>
      <c r="N115" s="582">
        <v>41</v>
      </c>
      <c r="O115" s="712">
        <f t="shared" si="13"/>
        <v>0.60866363288465319</v>
      </c>
      <c r="P115" s="712">
        <f t="shared" si="28"/>
        <v>384.73794554914724</v>
      </c>
      <c r="Q115" s="712">
        <f t="shared" si="30"/>
        <v>365.22535257737491</v>
      </c>
      <c r="R115" s="712">
        <f t="shared" si="17"/>
        <v>351.24094411802179</v>
      </c>
      <c r="S115" s="712">
        <f t="shared" si="18"/>
        <v>342.83233085298889</v>
      </c>
      <c r="T115" s="712">
        <f t="shared" si="29"/>
        <v>340.02249349886944</v>
      </c>
    </row>
    <row r="116" spans="2:20">
      <c r="B116" s="582">
        <v>42</v>
      </c>
      <c r="C116" s="712">
        <f t="shared" si="12"/>
        <v>0.62350908734525445</v>
      </c>
      <c r="D116" s="712">
        <f t="shared" si="19"/>
        <v>1078.7457883054774</v>
      </c>
      <c r="E116" s="712">
        <f t="shared" si="20"/>
        <v>378.33655732409397</v>
      </c>
      <c r="F116" s="712">
        <f t="shared" si="21"/>
        <v>303.18861258614118</v>
      </c>
      <c r="G116" s="712">
        <f t="shared" si="22"/>
        <v>298.2411100570493</v>
      </c>
      <c r="H116" s="719">
        <f t="shared" si="23"/>
        <v>298.00214863331996</v>
      </c>
      <c r="I116" s="712">
        <f t="shared" si="24"/>
        <v>298.00106800645676</v>
      </c>
      <c r="J116" s="712">
        <f t="shared" si="25"/>
        <v>298.00052708314473</v>
      </c>
      <c r="K116" s="712">
        <f t="shared" si="26"/>
        <v>298.00028141896178</v>
      </c>
      <c r="L116" s="712">
        <f t="shared" si="27"/>
        <v>298.00021138604774</v>
      </c>
      <c r="N116" s="582">
        <v>42</v>
      </c>
      <c r="O116" s="712">
        <f t="shared" si="13"/>
        <v>0.62350908734525445</v>
      </c>
      <c r="P116" s="712">
        <f t="shared" si="28"/>
        <v>386.07625936200486</v>
      </c>
      <c r="Q116" s="712">
        <f t="shared" si="30"/>
        <v>366.58322851381115</v>
      </c>
      <c r="R116" s="712">
        <f t="shared" si="17"/>
        <v>352.61051456268683</v>
      </c>
      <c r="S116" s="712">
        <f t="shared" si="18"/>
        <v>344.2075460010812</v>
      </c>
      <c r="T116" s="712">
        <f t="shared" si="29"/>
        <v>341.39916737894242</v>
      </c>
    </row>
    <row r="117" spans="2:20">
      <c r="B117" s="582">
        <v>43</v>
      </c>
      <c r="C117" s="712">
        <f t="shared" si="12"/>
        <v>0.63835454180585582</v>
      </c>
      <c r="D117" s="712">
        <f t="shared" si="19"/>
        <v>1086.8976049393091</v>
      </c>
      <c r="E117" s="712">
        <f t="shared" si="20"/>
        <v>381.21287497156305</v>
      </c>
      <c r="F117" s="712">
        <f t="shared" si="21"/>
        <v>303.51154761382952</v>
      </c>
      <c r="G117" s="712">
        <f t="shared" si="22"/>
        <v>298.26277021764645</v>
      </c>
      <c r="H117" s="719">
        <f t="shared" si="23"/>
        <v>298.00239074226323</v>
      </c>
      <c r="I117" s="712">
        <f t="shared" si="24"/>
        <v>298.00120057266599</v>
      </c>
      <c r="J117" s="712">
        <f t="shared" si="25"/>
        <v>298.00059960700236</v>
      </c>
      <c r="K117" s="712">
        <f t="shared" si="26"/>
        <v>298.00032455888834</v>
      </c>
      <c r="L117" s="712">
        <f t="shared" si="27"/>
        <v>298.00024577162804</v>
      </c>
      <c r="N117" s="582">
        <v>43</v>
      </c>
      <c r="O117" s="712">
        <f t="shared" si="13"/>
        <v>0.63835454180585582</v>
      </c>
      <c r="P117" s="712">
        <f t="shared" si="28"/>
        <v>387.41248049344659</v>
      </c>
      <c r="Q117" s="712">
        <f t="shared" si="30"/>
        <v>367.9391719450033</v>
      </c>
      <c r="R117" s="712">
        <f t="shared" si="17"/>
        <v>353.97859900695846</v>
      </c>
      <c r="S117" s="712">
        <f t="shared" si="18"/>
        <v>345.58173295811275</v>
      </c>
      <c r="T117" s="712">
        <f t="shared" si="29"/>
        <v>342.77500426749879</v>
      </c>
    </row>
    <row r="118" spans="2:20">
      <c r="B118" s="582">
        <v>44</v>
      </c>
      <c r="C118" s="712">
        <f t="shared" si="12"/>
        <v>0.65319999626645708</v>
      </c>
      <c r="D118" s="712">
        <f t="shared" si="19"/>
        <v>1094.7866000847048</v>
      </c>
      <c r="E118" s="712">
        <f t="shared" si="20"/>
        <v>384.10171485815988</v>
      </c>
      <c r="F118" s="712">
        <f t="shared" si="21"/>
        <v>303.84484275402696</v>
      </c>
      <c r="G118" s="712">
        <f t="shared" si="22"/>
        <v>298.28571777139376</v>
      </c>
      <c r="H118" s="719">
        <f t="shared" si="23"/>
        <v>298.00265259414459</v>
      </c>
      <c r="I118" s="712">
        <f t="shared" si="24"/>
        <v>298.00134529754655</v>
      </c>
      <c r="J118" s="712">
        <f t="shared" si="25"/>
        <v>298.00067966142115</v>
      </c>
      <c r="K118" s="712">
        <f t="shared" si="26"/>
        <v>298.00037276601495</v>
      </c>
      <c r="L118" s="712">
        <f t="shared" si="27"/>
        <v>298.00028445482366</v>
      </c>
      <c r="N118" s="582">
        <v>44</v>
      </c>
      <c r="O118" s="712">
        <f t="shared" si="13"/>
        <v>0.65319999626645708</v>
      </c>
      <c r="P118" s="712">
        <f t="shared" si="28"/>
        <v>388.74670593006158</v>
      </c>
      <c r="Q118" s="712">
        <f t="shared" si="30"/>
        <v>369.2932532012419</v>
      </c>
      <c r="R118" s="712">
        <f t="shared" si="17"/>
        <v>355.34520022753208</v>
      </c>
      <c r="S118" s="712">
        <f t="shared" si="18"/>
        <v>346.95482623730112</v>
      </c>
      <c r="T118" s="712">
        <f t="shared" si="29"/>
        <v>344.14991030987176</v>
      </c>
    </row>
    <row r="119" spans="2:20">
      <c r="B119" s="582">
        <v>45</v>
      </c>
      <c r="C119" s="712">
        <f t="shared" si="12"/>
        <v>0.66804545072705834</v>
      </c>
      <c r="D119" s="712">
        <f t="shared" si="19"/>
        <v>1102.4222157344163</v>
      </c>
      <c r="E119" s="712">
        <f t="shared" si="20"/>
        <v>387.00180040559115</v>
      </c>
      <c r="F119" s="712">
        <f t="shared" si="21"/>
        <v>304.18846621672782</v>
      </c>
      <c r="G119" s="712">
        <f t="shared" si="22"/>
        <v>298.30998862305404</v>
      </c>
      <c r="H119" s="719">
        <f t="shared" si="23"/>
        <v>298.00293518763283</v>
      </c>
      <c r="I119" s="712">
        <f t="shared" si="24"/>
        <v>298.00150290721263</v>
      </c>
      <c r="J119" s="712">
        <f t="shared" si="25"/>
        <v>298.00076777812365</v>
      </c>
      <c r="K119" s="712">
        <f t="shared" si="26"/>
        <v>298.00042645638018</v>
      </c>
      <c r="L119" s="712">
        <f t="shared" si="27"/>
        <v>298.00032781332158</v>
      </c>
      <c r="N119" s="582">
        <v>45</v>
      </c>
      <c r="O119" s="712">
        <f t="shared" si="13"/>
        <v>0.66804545072705834</v>
      </c>
      <c r="P119" s="712">
        <f t="shared" si="28"/>
        <v>390.07901871529708</v>
      </c>
      <c r="Q119" s="712">
        <f t="shared" si="30"/>
        <v>370.64553256730352</v>
      </c>
      <c r="R119" s="712">
        <f t="shared" si="17"/>
        <v>356.71032082673599</v>
      </c>
      <c r="S119" s="712">
        <f t="shared" si="18"/>
        <v>348.32677015133174</v>
      </c>
      <c r="T119" s="712">
        <f t="shared" si="29"/>
        <v>345.52380559548493</v>
      </c>
    </row>
    <row r="120" spans="2:20">
      <c r="B120" s="582">
        <v>46</v>
      </c>
      <c r="C120" s="712">
        <f t="shared" si="12"/>
        <v>0.68289090518765971</v>
      </c>
      <c r="D120" s="712">
        <f t="shared" si="19"/>
        <v>1109.8135470668644</v>
      </c>
      <c r="E120" s="712">
        <f t="shared" si="20"/>
        <v>389.91191006923083</v>
      </c>
      <c r="F120" s="712">
        <f t="shared" si="21"/>
        <v>304.54238079707824</v>
      </c>
      <c r="G120" s="712">
        <f t="shared" si="22"/>
        <v>298.33561820540706</v>
      </c>
      <c r="H120" s="719">
        <f t="shared" si="23"/>
        <v>298.00323953906661</v>
      </c>
      <c r="I120" s="712">
        <f t="shared" si="24"/>
        <v>298.00167414697762</v>
      </c>
      <c r="J120" s="712">
        <f t="shared" si="25"/>
        <v>298.00086450816531</v>
      </c>
      <c r="K120" s="712">
        <f t="shared" si="26"/>
        <v>298.00048606501764</v>
      </c>
      <c r="L120" s="712">
        <f t="shared" si="27"/>
        <v>298.00037624361624</v>
      </c>
      <c r="N120" s="582">
        <v>46</v>
      </c>
      <c r="O120" s="712">
        <f t="shared" si="13"/>
        <v>0.68289090518765971</v>
      </c>
      <c r="P120" s="712">
        <f t="shared" si="28"/>
        <v>391.40948998611367</v>
      </c>
      <c r="Q120" s="712">
        <f t="shared" si="30"/>
        <v>371.99606174971314</v>
      </c>
      <c r="R120" s="712">
        <f t="shared" si="17"/>
        <v>358.07396325775471</v>
      </c>
      <c r="S120" s="712">
        <f t="shared" si="18"/>
        <v>349.69751738054123</v>
      </c>
      <c r="T120" s="712">
        <f t="shared" si="29"/>
        <v>346.89662212056396</v>
      </c>
    </row>
    <row r="121" spans="2:20">
      <c r="B121" s="582">
        <v>47</v>
      </c>
      <c r="C121" s="712">
        <f t="shared" si="12"/>
        <v>0.69773635964826097</v>
      </c>
      <c r="D121" s="712">
        <f t="shared" si="19"/>
        <v>1116.9693552599176</v>
      </c>
      <c r="E121" s="712">
        <f t="shared" si="20"/>
        <v>392.83087521147058</v>
      </c>
      <c r="F121" s="712">
        <f t="shared" si="21"/>
        <v>304.90654417618902</v>
      </c>
      <c r="G121" s="712">
        <f t="shared" si="22"/>
        <v>298.36264145876396</v>
      </c>
      <c r="H121" s="719">
        <f t="shared" si="23"/>
        <v>298.00356668185259</v>
      </c>
      <c r="I121" s="712">
        <f t="shared" si="24"/>
        <v>298.00185978101104</v>
      </c>
      <c r="J121" s="712">
        <f t="shared" si="25"/>
        <v>298.00097042181847</v>
      </c>
      <c r="K121" s="712">
        <f t="shared" si="26"/>
        <v>298.00055204599289</v>
      </c>
      <c r="L121" s="712">
        <f t="shared" si="27"/>
        <v>298.00043016110004</v>
      </c>
      <c r="N121" s="582">
        <v>47</v>
      </c>
      <c r="O121" s="712">
        <f t="shared" si="13"/>
        <v>0.69773635964826097</v>
      </c>
      <c r="P121" s="712">
        <f t="shared" si="28"/>
        <v>392.73818071211423</v>
      </c>
      <c r="Q121" s="712">
        <f t="shared" si="30"/>
        <v>373.34488512966061</v>
      </c>
      <c r="R121" s="712">
        <f t="shared" si="17"/>
        <v>359.4361298461672</v>
      </c>
      <c r="S121" s="712">
        <f t="shared" si="18"/>
        <v>351.06702775026918</v>
      </c>
      <c r="T121" s="712">
        <f t="shared" si="29"/>
        <v>348.26830204846721</v>
      </c>
    </row>
    <row r="122" spans="2:20">
      <c r="B122" s="582">
        <v>48</v>
      </c>
      <c r="C122" s="712">
        <f t="shared" si="12"/>
        <v>0.71258181410886223</v>
      </c>
      <c r="D122" s="712">
        <f t="shared" si="19"/>
        <v>1123.8980798303812</v>
      </c>
      <c r="E122" s="712">
        <f t="shared" si="20"/>
        <v>395.75757805496579</v>
      </c>
      <c r="F122" s="712">
        <f t="shared" si="21"/>
        <v>305.28090920930271</v>
      </c>
      <c r="G122" s="712">
        <f t="shared" si="22"/>
        <v>298.3910928120514</v>
      </c>
      <c r="H122" s="719">
        <f t="shared" si="23"/>
        <v>298.00391766586961</v>
      </c>
      <c r="I122" s="712">
        <f t="shared" si="24"/>
        <v>298.00206059198791</v>
      </c>
      <c r="J122" s="712">
        <f t="shared" si="25"/>
        <v>298.00108610843841</v>
      </c>
      <c r="K122" s="712">
        <f t="shared" si="26"/>
        <v>298.00062487241581</v>
      </c>
      <c r="L122" s="712">
        <f t="shared" si="27"/>
        <v>298.00049000012746</v>
      </c>
      <c r="N122" s="582">
        <v>48</v>
      </c>
      <c r="O122" s="712">
        <f t="shared" si="13"/>
        <v>0.71258181410886223</v>
      </c>
      <c r="P122" s="712">
        <f t="shared" si="28"/>
        <v>394.06514318061039</v>
      </c>
      <c r="Q122" s="712">
        <f t="shared" si="30"/>
        <v>374.69204083288332</v>
      </c>
      <c r="R122" s="712">
        <f t="shared" si="17"/>
        <v>360.79682280833936</v>
      </c>
      <c r="S122" s="712">
        <f t="shared" si="18"/>
        <v>352.43526718682256</v>
      </c>
      <c r="T122" s="712">
        <f t="shared" si="29"/>
        <v>349.63879622415857</v>
      </c>
    </row>
    <row r="123" spans="2:20">
      <c r="B123" s="582">
        <v>49</v>
      </c>
      <c r="C123" s="712">
        <f t="shared" si="12"/>
        <v>0.7274272685694636</v>
      </c>
      <c r="D123" s="712">
        <f t="shared" si="19"/>
        <v>1130.6078505167632</v>
      </c>
      <c r="E123" s="712">
        <f t="shared" si="20"/>
        <v>398.69094971280191</v>
      </c>
      <c r="F123" s="712">
        <f t="shared" si="21"/>
        <v>305.66542420180804</v>
      </c>
      <c r="G123" s="712">
        <f t="shared" si="22"/>
        <v>298.42100616539204</v>
      </c>
      <c r="H123" s="719">
        <f t="shared" si="23"/>
        <v>298.00429355687942</v>
      </c>
      <c r="I123" s="712">
        <f t="shared" si="24"/>
        <v>298.00227738073136</v>
      </c>
      <c r="J123" s="712">
        <f t="shared" si="25"/>
        <v>298.00121217631204</v>
      </c>
      <c r="K123" s="712">
        <f t="shared" si="26"/>
        <v>298.00070503642996</v>
      </c>
      <c r="L123" s="712">
        <f t="shared" si="27"/>
        <v>298.00055621405374</v>
      </c>
      <c r="N123" s="582">
        <v>49</v>
      </c>
      <c r="O123" s="712">
        <f t="shared" si="13"/>
        <v>0.7274272685694636</v>
      </c>
      <c r="P123" s="712">
        <f t="shared" si="28"/>
        <v>395.39042226474197</v>
      </c>
      <c r="Q123" s="712">
        <f t="shared" si="30"/>
        <v>376.03756164325449</v>
      </c>
      <c r="R123" s="712">
        <f t="shared" si="17"/>
        <v>362.15604426712974</v>
      </c>
      <c r="S123" s="712">
        <f t="shared" si="18"/>
        <v>353.80220682595916</v>
      </c>
      <c r="T123" s="712">
        <f t="shared" si="29"/>
        <v>351.00806290569528</v>
      </c>
    </row>
    <row r="124" spans="2:20">
      <c r="B124" s="582">
        <v>50</v>
      </c>
      <c r="C124" s="712">
        <f t="shared" si="12"/>
        <v>0.74227272303006486</v>
      </c>
      <c r="D124" s="712">
        <f t="shared" si="19"/>
        <v>1137.1064987222298</v>
      </c>
      <c r="E124" s="712">
        <f t="shared" si="20"/>
        <v>401.62996829271685</v>
      </c>
      <c r="F124" s="712">
        <f t="shared" si="21"/>
        <v>306.06003317357232</v>
      </c>
      <c r="G124" s="712">
        <f t="shared" si="22"/>
        <v>298.45241487411283</v>
      </c>
      <c r="H124" s="719">
        <f t="shared" si="23"/>
        <v>298.00469543594397</v>
      </c>
      <c r="I124" s="712">
        <f t="shared" si="24"/>
        <v>298.0025109658485</v>
      </c>
      <c r="J124" s="712">
        <f t="shared" si="25"/>
        <v>298.00134925249034</v>
      </c>
      <c r="K124" s="712">
        <f t="shared" si="26"/>
        <v>298.00079304917949</v>
      </c>
      <c r="L124" s="712">
        <f t="shared" si="27"/>
        <v>298.00062927524954</v>
      </c>
      <c r="N124" s="582">
        <v>50</v>
      </c>
      <c r="O124" s="712">
        <f t="shared" si="13"/>
        <v>0.74227272303006486</v>
      </c>
      <c r="P124" s="712">
        <f t="shared" si="28"/>
        <v>396.71405650634159</v>
      </c>
      <c r="Q124" s="712">
        <f t="shared" si="30"/>
        <v>377.38147578290938</v>
      </c>
      <c r="R124" s="712">
        <f t="shared" si="17"/>
        <v>363.51379626530087</v>
      </c>
      <c r="S124" s="712">
        <f t="shared" si="18"/>
        <v>355.16782225160927</v>
      </c>
      <c r="T124" s="712">
        <f t="shared" si="29"/>
        <v>352.37606668102768</v>
      </c>
    </row>
    <row r="125" spans="2:20">
      <c r="B125" s="582">
        <v>51</v>
      </c>
      <c r="C125" s="712">
        <f t="shared" si="12"/>
        <v>0.75711817749066623</v>
      </c>
      <c r="D125" s="712">
        <f t="shared" si="19"/>
        <v>1143.4015685340432</v>
      </c>
      <c r="E125" s="712">
        <f t="shared" si="20"/>
        <v>404.57365707262079</v>
      </c>
      <c r="F125" s="712">
        <f t="shared" si="21"/>
        <v>306.46467611204821</v>
      </c>
      <c r="G125" s="712">
        <f t="shared" si="22"/>
        <v>298.48535173411346</v>
      </c>
      <c r="H125" s="719">
        <f t="shared" si="23"/>
        <v>298.00512439885074</v>
      </c>
      <c r="I125" s="712">
        <f t="shared" si="24"/>
        <v>298.00276218336114</v>
      </c>
      <c r="J125" s="712">
        <f t="shared" si="25"/>
        <v>298.00149798260611</v>
      </c>
      <c r="K125" s="712">
        <f t="shared" si="26"/>
        <v>298.00088944075469</v>
      </c>
      <c r="L125" s="712">
        <f t="shared" si="27"/>
        <v>298.00070967509185</v>
      </c>
      <c r="N125" s="582">
        <v>51</v>
      </c>
      <c r="O125" s="712">
        <f t="shared" si="13"/>
        <v>0.75711817749066623</v>
      </c>
      <c r="P125" s="712">
        <f t="shared" si="28"/>
        <v>398.03607904060914</v>
      </c>
      <c r="Q125" s="712">
        <f t="shared" si="30"/>
        <v>378.72380757840546</v>
      </c>
      <c r="R125" s="712">
        <f t="shared" si="17"/>
        <v>364.87008077697237</v>
      </c>
      <c r="S125" s="712">
        <f t="shared" si="18"/>
        <v>356.53209284580998</v>
      </c>
      <c r="T125" s="712">
        <f t="shared" si="29"/>
        <v>353.74277754304006</v>
      </c>
    </row>
    <row r="126" spans="2:20">
      <c r="B126" s="582">
        <v>52</v>
      </c>
      <c r="C126" s="712">
        <f t="shared" si="12"/>
        <v>0.77196363195126749</v>
      </c>
      <c r="D126" s="712">
        <f t="shared" si="19"/>
        <v>1149.5003273351635</v>
      </c>
      <c r="E126" s="712">
        <f t="shared" si="20"/>
        <v>407.52108274475751</v>
      </c>
      <c r="F126" s="712">
        <f t="shared" si="21"/>
        <v>306.87928921459041</v>
      </c>
      <c r="G126" s="712">
        <f t="shared" si="22"/>
        <v>298.51984896853128</v>
      </c>
      <c r="H126" s="719">
        <f t="shared" si="23"/>
        <v>298.00558155554501</v>
      </c>
      <c r="I126" s="712">
        <f t="shared" si="24"/>
        <v>298.00303188633194</v>
      </c>
      <c r="J126" s="712">
        <f t="shared" si="25"/>
        <v>298.00165903067636</v>
      </c>
      <c r="K126" s="712">
        <f t="shared" si="26"/>
        <v>298.00099476011718</v>
      </c>
      <c r="L126" s="712">
        <f t="shared" si="27"/>
        <v>298.00079792393279</v>
      </c>
      <c r="N126" s="582">
        <v>52</v>
      </c>
      <c r="O126" s="712">
        <f t="shared" si="13"/>
        <v>0.77196363195126749</v>
      </c>
      <c r="P126" s="712">
        <f t="shared" si="28"/>
        <v>399.35651838570328</v>
      </c>
      <c r="Q126" s="712">
        <f t="shared" si="30"/>
        <v>380.06457802956743</v>
      </c>
      <c r="R126" s="712">
        <f t="shared" si="17"/>
        <v>366.22489971740043</v>
      </c>
      <c r="S126" s="712">
        <f t="shared" si="18"/>
        <v>357.89500123360534</v>
      </c>
      <c r="T126" s="712">
        <f t="shared" si="29"/>
        <v>355.10817009971487</v>
      </c>
    </row>
    <row r="127" spans="2:20">
      <c r="B127" s="582">
        <v>53</v>
      </c>
      <c r="C127" s="712">
        <f t="shared" si="12"/>
        <v>0.78680908641186875</v>
      </c>
      <c r="D127" s="712">
        <f t="shared" si="19"/>
        <v>1155.4097760231223</v>
      </c>
      <c r="E127" s="712">
        <f t="shared" si="20"/>
        <v>410.47135372595051</v>
      </c>
      <c r="F127" s="712">
        <f t="shared" si="21"/>
        <v>307.30380512040603</v>
      </c>
      <c r="G127" s="712">
        <f t="shared" si="22"/>
        <v>298.55593821564077</v>
      </c>
      <c r="H127" s="719">
        <f t="shared" si="23"/>
        <v>298.00606802957077</v>
      </c>
      <c r="I127" s="712">
        <f t="shared" si="24"/>
        <v>298.00332094448618</v>
      </c>
      <c r="J127" s="712">
        <f t="shared" si="25"/>
        <v>298.00183307889222</v>
      </c>
      <c r="K127" s="712">
        <f t="shared" si="26"/>
        <v>298.0011095750059</v>
      </c>
      <c r="L127" s="712">
        <f t="shared" si="27"/>
        <v>298.00089455104711</v>
      </c>
      <c r="N127" s="582">
        <v>53</v>
      </c>
      <c r="O127" s="712">
        <f t="shared" si="13"/>
        <v>0.78680908641186875</v>
      </c>
      <c r="P127" s="712">
        <f t="shared" si="28"/>
        <v>400.67539911698583</v>
      </c>
      <c r="Q127" s="712">
        <f t="shared" si="30"/>
        <v>381.40380529523082</v>
      </c>
      <c r="R127" s="712">
        <f t="shared" si="17"/>
        <v>367.57825495132954</v>
      </c>
      <c r="S127" s="712">
        <f t="shared" si="18"/>
        <v>359.25653280903884</v>
      </c>
      <c r="T127" s="712">
        <f t="shared" si="29"/>
        <v>356.47222289968187</v>
      </c>
    </row>
    <row r="128" spans="2:20">
      <c r="B128" s="582">
        <v>54</v>
      </c>
      <c r="C128" s="712">
        <f t="shared" si="12"/>
        <v>0.80165454087247012</v>
      </c>
      <c r="D128" s="712">
        <f t="shared" si="19"/>
        <v>1161.1366588507099</v>
      </c>
      <c r="E128" s="712">
        <f t="shared" si="20"/>
        <v>413.42361853147094</v>
      </c>
      <c r="F128" s="712">
        <f t="shared" si="21"/>
        <v>307.73815313254033</v>
      </c>
      <c r="G128" s="712">
        <f t="shared" si="22"/>
        <v>298.59365051792889</v>
      </c>
      <c r="H128" s="719">
        <f t="shared" si="23"/>
        <v>298.00658495751941</v>
      </c>
      <c r="I128" s="712">
        <f t="shared" si="24"/>
        <v>298.00363024383051</v>
      </c>
      <c r="J128" s="712">
        <f t="shared" si="25"/>
        <v>298.00202082739577</v>
      </c>
      <c r="K128" s="712">
        <f t="shared" si="26"/>
        <v>298.00123447182443</v>
      </c>
      <c r="L128" s="712">
        <f t="shared" si="27"/>
        <v>298.00100010455895</v>
      </c>
      <c r="N128" s="582">
        <v>54</v>
      </c>
      <c r="O128" s="712">
        <f t="shared" si="13"/>
        <v>0.80165454087247012</v>
      </c>
      <c r="P128" s="712">
        <f t="shared" si="28"/>
        <v>401.99274244276825</v>
      </c>
      <c r="Q128" s="712">
        <f t="shared" si="30"/>
        <v>382.7415051080265</v>
      </c>
      <c r="R128" s="712">
        <f t="shared" si="17"/>
        <v>368.93014830012373</v>
      </c>
      <c r="S128" s="712">
        <f t="shared" si="18"/>
        <v>360.61667533039224</v>
      </c>
      <c r="T128" s="712">
        <f t="shared" si="29"/>
        <v>357.83491785629457</v>
      </c>
    </row>
    <row r="129" spans="2:20">
      <c r="B129" s="582">
        <v>55</v>
      </c>
      <c r="C129" s="712">
        <f t="shared" si="12"/>
        <v>0.81649999533307138</v>
      </c>
      <c r="D129" s="712">
        <f t="shared" si="19"/>
        <v>1166.6874729024844</v>
      </c>
      <c r="E129" s="712">
        <f t="shared" si="20"/>
        <v>416.37706421015656</v>
      </c>
      <c r="F129" s="712">
        <f t="shared" si="21"/>
        <v>308.18225943029069</v>
      </c>
      <c r="G129" s="712">
        <f t="shared" si="22"/>
        <v>298.63301631228978</v>
      </c>
      <c r="H129" s="719">
        <f t="shared" si="23"/>
        <v>298.007133488487</v>
      </c>
      <c r="I129" s="712">
        <f t="shared" si="24"/>
        <v>298.00396068626867</v>
      </c>
      <c r="J129" s="712">
        <f t="shared" si="25"/>
        <v>298.00222299404527</v>
      </c>
      <c r="K129" s="712">
        <f t="shared" si="26"/>
        <v>298.0013700555113</v>
      </c>
      <c r="L129" s="712">
        <f t="shared" si="27"/>
        <v>298.00111515134955</v>
      </c>
      <c r="N129" s="582">
        <v>55</v>
      </c>
      <c r="O129" s="712">
        <f t="shared" si="13"/>
        <v>0.81649999533307138</v>
      </c>
      <c r="P129" s="712">
        <f t="shared" si="28"/>
        <v>403.30856669595016</v>
      </c>
      <c r="Q129" s="712">
        <f t="shared" si="30"/>
        <v>384.07769112857062</v>
      </c>
      <c r="R129" s="712">
        <f t="shared" si="17"/>
        <v>370.28058154785691</v>
      </c>
      <c r="S129" s="712">
        <f t="shared" si="18"/>
        <v>361.97541857455462</v>
      </c>
      <c r="T129" s="712">
        <f t="shared" si="29"/>
        <v>359.19623975584221</v>
      </c>
    </row>
    <row r="130" spans="2:20">
      <c r="B130" s="582">
        <v>56</v>
      </c>
      <c r="C130" s="712">
        <f t="shared" si="12"/>
        <v>0.83134544979367264</v>
      </c>
      <c r="D130" s="712">
        <f t="shared" si="19"/>
        <v>1172.0684772205893</v>
      </c>
      <c r="E130" s="712">
        <f t="shared" si="20"/>
        <v>419.3309148384995</v>
      </c>
      <c r="F130" s="712">
        <f t="shared" si="21"/>
        <v>308.63604727242176</v>
      </c>
      <c r="G130" s="712">
        <f t="shared" si="22"/>
        <v>298.67406542128407</v>
      </c>
      <c r="H130" s="719">
        <f t="shared" si="23"/>
        <v>298.00771478354028</v>
      </c>
      <c r="I130" s="712">
        <f t="shared" si="24"/>
        <v>298.004313189215</v>
      </c>
      <c r="J130" s="712">
        <f t="shared" si="25"/>
        <v>298.00244031416941</v>
      </c>
      <c r="K130" s="712">
        <f t="shared" si="26"/>
        <v>298.00151694939331</v>
      </c>
      <c r="L130" s="712">
        <f t="shared" si="27"/>
        <v>298.00124027694636</v>
      </c>
      <c r="N130" s="582">
        <v>56</v>
      </c>
      <c r="O130" s="712">
        <f t="shared" si="13"/>
        <v>0.83134544979367264</v>
      </c>
      <c r="P130" s="712">
        <f t="shared" si="28"/>
        <v>404.6228877538361</v>
      </c>
      <c r="Q130" s="712">
        <f t="shared" si="30"/>
        <v>385.41237524791279</v>
      </c>
      <c r="R130" s="712">
        <f t="shared" si="17"/>
        <v>371.62955644651373</v>
      </c>
      <c r="S130" s="712">
        <f t="shared" si="18"/>
        <v>363.33275404188362</v>
      </c>
      <c r="T130" s="712">
        <f t="shared" si="29"/>
        <v>360.55617583760477</v>
      </c>
    </row>
    <row r="131" spans="2:20">
      <c r="B131" s="582">
        <v>57</v>
      </c>
      <c r="C131" s="712">
        <f t="shared" si="12"/>
        <v>0.84619090425427401</v>
      </c>
      <c r="D131" s="712">
        <f t="shared" si="19"/>
        <v>1177.2857015928662</v>
      </c>
      <c r="E131" s="712">
        <f t="shared" si="20"/>
        <v>422.28443007150395</v>
      </c>
      <c r="F131" s="712">
        <f t="shared" si="21"/>
        <v>309.09943719154364</v>
      </c>
      <c r="G131" s="712">
        <f t="shared" si="22"/>
        <v>298.71682704541098</v>
      </c>
      <c r="H131" s="719">
        <f t="shared" si="23"/>
        <v>298.00833001519135</v>
      </c>
      <c r="I131" s="712">
        <f t="shared" si="24"/>
        <v>298.00468868520625</v>
      </c>
      <c r="J131" s="712">
        <f t="shared" si="25"/>
        <v>298.00267354031143</v>
      </c>
      <c r="K131" s="712">
        <f t="shared" si="26"/>
        <v>298.0016757950234</v>
      </c>
      <c r="L131" s="712">
        <f t="shared" si="27"/>
        <v>298.00137608539484</v>
      </c>
      <c r="N131" s="582">
        <v>57</v>
      </c>
      <c r="O131" s="712">
        <f t="shared" si="13"/>
        <v>0.84619090425427401</v>
      </c>
      <c r="P131" s="712">
        <f t="shared" si="28"/>
        <v>405.93571939662371</v>
      </c>
      <c r="Q131" s="712">
        <f t="shared" si="30"/>
        <v>386.74556784580147</v>
      </c>
      <c r="R131" s="712">
        <f t="shared" si="17"/>
        <v>372.97707472043027</v>
      </c>
      <c r="S131" s="712">
        <f t="shared" si="18"/>
        <v>364.68867470418252</v>
      </c>
      <c r="T131" s="712">
        <f t="shared" si="29"/>
        <v>361.91471543525648</v>
      </c>
    </row>
    <row r="132" spans="2:20">
      <c r="B132" s="582">
        <v>58</v>
      </c>
      <c r="C132" s="712">
        <f t="shared" si="12"/>
        <v>0.86103635871487527</v>
      </c>
      <c r="D132" s="712">
        <f t="shared" si="19"/>
        <v>1182.3449550157707</v>
      </c>
      <c r="E132" s="712">
        <f t="shared" si="20"/>
        <v>425.23690374819739</v>
      </c>
      <c r="F132" s="712">
        <f t="shared" si="21"/>
        <v>309.57234717999933</v>
      </c>
      <c r="G132" s="712">
        <f t="shared" si="22"/>
        <v>298.7613297563434</v>
      </c>
      <c r="H132" s="719">
        <f t="shared" si="23"/>
        <v>298.00898036688085</v>
      </c>
      <c r="I132" s="712">
        <f t="shared" si="24"/>
        <v>298.00508812151259</v>
      </c>
      <c r="J132" s="712">
        <f t="shared" si="25"/>
        <v>298.00292344196373</v>
      </c>
      <c r="K132" s="712">
        <f t="shared" si="26"/>
        <v>298.00184725200404</v>
      </c>
      <c r="L132" s="712">
        <f t="shared" si="27"/>
        <v>298.00152319911336</v>
      </c>
      <c r="N132" s="582">
        <v>58</v>
      </c>
      <c r="O132" s="712">
        <f t="shared" si="13"/>
        <v>0.86103635871487527</v>
      </c>
      <c r="P132" s="712">
        <f t="shared" si="28"/>
        <v>407.24707361352188</v>
      </c>
      <c r="Q132" s="712">
        <f t="shared" si="30"/>
        <v>388.07727801121985</v>
      </c>
      <c r="R132" s="712">
        <f t="shared" si="17"/>
        <v>374.32313807008723</v>
      </c>
      <c r="S132" s="712">
        <f t="shared" si="18"/>
        <v>366.0431747894944</v>
      </c>
      <c r="T132" s="712">
        <f t="shared" si="29"/>
        <v>363.27184967065563</v>
      </c>
    </row>
    <row r="133" spans="2:20">
      <c r="B133" s="582">
        <v>59</v>
      </c>
      <c r="C133" s="712">
        <f t="shared" si="12"/>
        <v>0.87588181317547653</v>
      </c>
      <c r="D133" s="712">
        <f t="shared" si="19"/>
        <v>1187.251833844133</v>
      </c>
      <c r="E133" s="712">
        <f t="shared" si="20"/>
        <v>428.18766254975822</v>
      </c>
      <c r="F133" s="712">
        <f t="shared" si="21"/>
        <v>310.05469286759654</v>
      </c>
      <c r="G133" s="712">
        <f t="shared" si="22"/>
        <v>298.80760149107783</v>
      </c>
      <c r="H133" s="719">
        <f t="shared" si="23"/>
        <v>298.0096670324707</v>
      </c>
      <c r="I133" s="712">
        <f t="shared" si="24"/>
        <v>298.00551245974691</v>
      </c>
      <c r="J133" s="712">
        <f t="shared" si="25"/>
        <v>298.0031908052938</v>
      </c>
      <c r="K133" s="712">
        <f t="shared" si="26"/>
        <v>298.00203199779622</v>
      </c>
      <c r="L133" s="712">
        <f t="shared" si="27"/>
        <v>298.00168225873273</v>
      </c>
      <c r="N133" s="582">
        <v>59</v>
      </c>
      <c r="O133" s="712">
        <f t="shared" si="13"/>
        <v>0.87588181317547653</v>
      </c>
      <c r="P133" s="712">
        <f t="shared" si="28"/>
        <v>408.5569608641494</v>
      </c>
      <c r="Q133" s="712">
        <f t="shared" si="30"/>
        <v>389.40751373070543</v>
      </c>
      <c r="R133" s="712">
        <f t="shared" si="17"/>
        <v>375.66774817534855</v>
      </c>
      <c r="S133" s="712">
        <f t="shared" si="18"/>
        <v>367.39624959833554</v>
      </c>
      <c r="T133" s="712">
        <f t="shared" si="29"/>
        <v>364.62757119236784</v>
      </c>
    </row>
    <row r="134" spans="2:20">
      <c r="B134" s="582">
        <v>60</v>
      </c>
      <c r="C134" s="712">
        <f t="shared" si="12"/>
        <v>0.8907272676360779</v>
      </c>
      <c r="D134" s="712">
        <f t="shared" si="19"/>
        <v>1192.0117296393616</v>
      </c>
      <c r="E134" s="712">
        <f t="shared" si="20"/>
        <v>431.13606470829683</v>
      </c>
      <c r="F134" s="712">
        <f t="shared" si="21"/>
        <v>310.54638769150421</v>
      </c>
      <c r="G134" s="712">
        <f t="shared" si="22"/>
        <v>298.85566954695366</v>
      </c>
      <c r="H134" s="719">
        <f t="shared" si="23"/>
        <v>298.01039121574541</v>
      </c>
      <c r="I134" s="712">
        <f t="shared" si="24"/>
        <v>298.00596267547462</v>
      </c>
      <c r="J134" s="712">
        <f t="shared" si="25"/>
        <v>298.00347643286199</v>
      </c>
      <c r="K134" s="712">
        <f t="shared" si="26"/>
        <v>298.00223072751578</v>
      </c>
      <c r="L134" s="712">
        <f t="shared" si="27"/>
        <v>298.00185392292093</v>
      </c>
      <c r="N134" s="582">
        <v>60</v>
      </c>
      <c r="O134" s="712">
        <f t="shared" si="13"/>
        <v>0.8907272676360779</v>
      </c>
      <c r="P134" s="712">
        <f t="shared" si="28"/>
        <v>409.86539030174731</v>
      </c>
      <c r="Q134" s="712">
        <f t="shared" si="30"/>
        <v>390.73628204915872</v>
      </c>
      <c r="R134" s="712">
        <f t="shared" si="17"/>
        <v>377.0109066982273</v>
      </c>
      <c r="S134" s="712">
        <f t="shared" si="18"/>
        <v>368.74789534677473</v>
      </c>
      <c r="T134" s="712">
        <f t="shared" si="29"/>
        <v>365.98187395238728</v>
      </c>
    </row>
    <row r="135" spans="2:20">
      <c r="B135" s="582">
        <v>61</v>
      </c>
      <c r="C135" s="712">
        <f t="shared" si="12"/>
        <v>0.90557272209667916</v>
      </c>
      <c r="D135" s="712">
        <f t="shared" si="19"/>
        <v>1196.629836727257</v>
      </c>
      <c r="E135" s="712">
        <f t="shared" si="20"/>
        <v>434.08149876440115</v>
      </c>
      <c r="F135" s="712">
        <f t="shared" si="21"/>
        <v>311.04734305862297</v>
      </c>
      <c r="G135" s="712">
        <f t="shared" si="22"/>
        <v>298.90556057749717</v>
      </c>
      <c r="H135" s="719">
        <f t="shared" si="23"/>
        <v>298.01115412992232</v>
      </c>
      <c r="I135" s="712">
        <f t="shared" si="24"/>
        <v>298.00643975782339</v>
      </c>
      <c r="J135" s="712">
        <f t="shared" si="25"/>
        <v>298.00378114333222</v>
      </c>
      <c r="K135" s="712">
        <f t="shared" si="26"/>
        <v>298.00244415371725</v>
      </c>
      <c r="L135" s="712">
        <f t="shared" si="27"/>
        <v>298.00203886819338</v>
      </c>
      <c r="N135" s="582">
        <v>61</v>
      </c>
      <c r="O135" s="712">
        <f t="shared" si="13"/>
        <v>0.90557272209667916</v>
      </c>
      <c r="P135" s="712">
        <f t="shared" si="28"/>
        <v>411.1723699637833</v>
      </c>
      <c r="Q135" s="712">
        <f t="shared" si="30"/>
        <v>392.06358920716059</v>
      </c>
      <c r="R135" s="712">
        <f t="shared" si="17"/>
        <v>378.35261528524802</v>
      </c>
      <c r="S135" s="712">
        <f t="shared" si="18"/>
        <v>370.09810903243624</v>
      </c>
      <c r="T135" s="712">
        <f t="shared" si="29"/>
        <v>367.33475301547628</v>
      </c>
    </row>
    <row r="136" spans="2:20">
      <c r="B136" s="582">
        <v>62</v>
      </c>
      <c r="C136" s="712">
        <f t="shared" si="12"/>
        <v>0.92041817655728042</v>
      </c>
      <c r="D136" s="712">
        <f t="shared" si="19"/>
        <v>1201.1111594761885</v>
      </c>
      <c r="E136" s="712">
        <f t="shared" si="20"/>
        <v>437.02338237162741</v>
      </c>
      <c r="F136" s="712">
        <f t="shared" si="21"/>
        <v>311.55746850072751</v>
      </c>
      <c r="G136" s="712">
        <f t="shared" si="22"/>
        <v>298.95730058904877</v>
      </c>
      <c r="H136" s="719">
        <f t="shared" si="23"/>
        <v>298.01195699717124</v>
      </c>
      <c r="I136" s="712">
        <f t="shared" si="24"/>
        <v>298.00694470909275</v>
      </c>
      <c r="J136" s="712">
        <f t="shared" si="25"/>
        <v>298.00410577117566</v>
      </c>
      <c r="K136" s="712">
        <f t="shared" si="26"/>
        <v>298.00267300616645</v>
      </c>
      <c r="L136" s="712">
        <f t="shared" si="27"/>
        <v>298.00223778871083</v>
      </c>
      <c r="N136" s="582">
        <v>62</v>
      </c>
      <c r="O136" s="712">
        <f t="shared" si="13"/>
        <v>0.92041817655728042</v>
      </c>
      <c r="P136" s="712">
        <f t="shared" si="28"/>
        <v>412.47790693471183</v>
      </c>
      <c r="Q136" s="712">
        <f t="shared" si="30"/>
        <v>393.38944075822911</v>
      </c>
      <c r="R136" s="712">
        <f t="shared" si="17"/>
        <v>379.69287556946421</v>
      </c>
      <c r="S136" s="712">
        <f t="shared" si="18"/>
        <v>371.44688832007915</v>
      </c>
      <c r="T136" s="712">
        <f t="shared" si="29"/>
        <v>368.68620439635816</v>
      </c>
    </row>
    <row r="137" spans="2:20">
      <c r="B137" s="582">
        <v>63</v>
      </c>
      <c r="C137" s="712">
        <f t="shared" si="12"/>
        <v>0.93526363101788179</v>
      </c>
      <c r="D137" s="712">
        <f t="shared" si="19"/>
        <v>1205.4605193059911</v>
      </c>
      <c r="E137" s="712">
        <f t="shared" si="20"/>
        <v>439.96116114618508</v>
      </c>
      <c r="F137" s="712">
        <f t="shared" si="21"/>
        <v>312.07667182266624</v>
      </c>
      <c r="G137" s="712">
        <f t="shared" si="22"/>
        <v>299.01091493813249</v>
      </c>
      <c r="H137" s="719">
        <f t="shared" si="23"/>
        <v>298.01280104814276</v>
      </c>
      <c r="I137" s="712">
        <f t="shared" si="24"/>
        <v>298.00747854436526</v>
      </c>
      <c r="J137" s="712">
        <f t="shared" si="25"/>
        <v>298.0044511663682</v>
      </c>
      <c r="K137" s="712">
        <f t="shared" si="26"/>
        <v>298.00291803160212</v>
      </c>
      <c r="L137" s="712">
        <f t="shared" si="27"/>
        <v>298.00245139606454</v>
      </c>
      <c r="N137" s="582">
        <v>63</v>
      </c>
      <c r="O137" s="712">
        <f t="shared" si="13"/>
        <v>0.93526363101788179</v>
      </c>
      <c r="P137" s="712">
        <f t="shared" si="28"/>
        <v>413.78200748495721</v>
      </c>
      <c r="Q137" s="712">
        <f t="shared" si="30"/>
        <v>394.71384166894779</v>
      </c>
      <c r="R137" s="712">
        <f t="shared" si="17"/>
        <v>381.03168917218085</v>
      </c>
      <c r="S137" s="712">
        <f t="shared" si="18"/>
        <v>372.79423144389131</v>
      </c>
      <c r="T137" s="712">
        <f t="shared" si="29"/>
        <v>370.03622492069422</v>
      </c>
    </row>
    <row r="138" spans="2:20">
      <c r="B138" s="582">
        <v>64</v>
      </c>
      <c r="C138" s="712">
        <f t="shared" si="12"/>
        <v>0.95010908547848305</v>
      </c>
      <c r="D138" s="712">
        <f t="shared" si="19"/>
        <v>1209.6825614375525</v>
      </c>
      <c r="E138" s="712">
        <f t="shared" si="20"/>
        <v>442.89430756012837</v>
      </c>
      <c r="F138" s="712">
        <f t="shared" si="21"/>
        <v>312.60485924389366</v>
      </c>
      <c r="G138" s="712">
        <f t="shared" si="22"/>
        <v>299.06642832952934</v>
      </c>
      <c r="H138" s="719">
        <f t="shared" si="23"/>
        <v>298.0136875215058</v>
      </c>
      <c r="I138" s="712">
        <f t="shared" si="24"/>
        <v>298.00804229111822</v>
      </c>
      <c r="J138" s="712">
        <f t="shared" si="25"/>
        <v>298.00481819408265</v>
      </c>
      <c r="K138" s="712">
        <f t="shared" si="26"/>
        <v>298.00317999348772</v>
      </c>
      <c r="L138" s="712">
        <f t="shared" si="27"/>
        <v>298.00268041904991</v>
      </c>
      <c r="N138" s="582">
        <v>64</v>
      </c>
      <c r="O138" s="712">
        <f t="shared" si="13"/>
        <v>0.95010908547848305</v>
      </c>
      <c r="P138" s="712">
        <f t="shared" si="28"/>
        <v>415.08467718959389</v>
      </c>
      <c r="Q138" s="712">
        <f t="shared" si="30"/>
        <v>396.0367964044662</v>
      </c>
      <c r="R138" s="712">
        <f t="shared" si="17"/>
        <v>382.36905770442627</v>
      </c>
      <c r="S138" s="712">
        <f t="shared" si="18"/>
        <v>374.14013712405745</v>
      </c>
      <c r="T138" s="712">
        <f t="shared" si="29"/>
        <v>371.38481210636979</v>
      </c>
    </row>
    <row r="139" spans="2:20">
      <c r="B139" s="582">
        <v>65</v>
      </c>
      <c r="C139" s="712">
        <f t="shared" si="12"/>
        <v>0.96495453993908431</v>
      </c>
      <c r="D139" s="712">
        <f t="shared" ref="D139:D170" si="31">(1-2*FoAb-2*FoAb*BiCombAb)*D138+2*FoAb*E138+2*FoAb*BiCombAb*Tcomb</f>
        <v>1213.7817613926943</v>
      </c>
      <c r="E139" s="712">
        <f t="shared" ref="E139:E170" si="32">FoAb*D138+(1-2*FoAb)*E138+FoAb*F138</f>
        <v>445.82231987643206</v>
      </c>
      <c r="F139" s="712">
        <f t="shared" ref="F139:F170" si="33">FoAb*E138+(1-2*FoAb)*F138+FoAb*G138</f>
        <v>313.14193553360047</v>
      </c>
      <c r="G139" s="712">
        <f t="shared" ref="G139:G170" si="34">FoAb*F138+(1-2*FoAb)*G138+FoAb*H138</f>
        <v>299.12386481501761</v>
      </c>
      <c r="H139" s="719">
        <f t="shared" ref="H139:H170" si="35">_FoN1*G138+(1-_FoN1-_FoN2)*H138+_FoN2*I138</f>
        <v>298.01461766349411</v>
      </c>
      <c r="I139" s="712">
        <f t="shared" ref="I139:I170" si="36">FoCase*H138+(1-2*FoCase)*I138+FoCase*J138</f>
        <v>298.00863698883683</v>
      </c>
      <c r="J139" s="712">
        <f t="shared" ref="J139:J170" si="37">FoCase*I138+(1-2*FoCase)*J138+FoCase*K138</f>
        <v>298.00520773437563</v>
      </c>
      <c r="K139" s="712">
        <f t="shared" ref="K139:K170" si="38">FoCase*J138+(1-2*FoCase)*K138+FoCase*L138</f>
        <v>298.00345967175383</v>
      </c>
      <c r="L139" s="712">
        <f t="shared" ref="L139:L170" si="39">(1-2*FoCase-2*FoCase*BiAtmCase)*L138+2*FoCase*K138+2*FoCase*BiAtmCase*Tatm</f>
        <v>298.00292560342956</v>
      </c>
      <c r="N139" s="582">
        <v>65</v>
      </c>
      <c r="O139" s="712">
        <f t="shared" si="13"/>
        <v>0.96495453993908431</v>
      </c>
      <c r="P139" s="712">
        <f t="shared" ref="P139:P170" si="40">(1-2*FoCase-2*FoCase*BiCombCase)*P138+2*FoCase*Q138+2*FoCase*BiCombCase*Tcomb</f>
        <v>416.38592102968903</v>
      </c>
      <c r="Q139" s="712">
        <f t="shared" si="30"/>
        <v>397.35830900151075</v>
      </c>
      <c r="R139" s="712">
        <f t="shared" si="17"/>
        <v>383.70498276820877</v>
      </c>
      <c r="S139" s="712">
        <f t="shared" si="18"/>
        <v>375.48460449551578</v>
      </c>
      <c r="T139" s="712">
        <f t="shared" ref="T139:T170" si="41">(1-2*FoCase-2*FoCase*BiAtmCase)*T138+2*FoCase*S138+2*FoCase*BiAtmCase*Tatm</f>
        <v>372.73196406212372</v>
      </c>
    </row>
    <row r="140" spans="2:20">
      <c r="B140" s="582">
        <v>66</v>
      </c>
      <c r="C140" s="712">
        <f t="shared" ref="C140:C202" si="42">$C$73*B140</f>
        <v>0.97979999439968568</v>
      </c>
      <c r="D140" s="712">
        <f t="shared" si="31"/>
        <v>1217.7624312535927</v>
      </c>
      <c r="E140" s="712">
        <f t="shared" si="32"/>
        <v>448.74472112438661</v>
      </c>
      <c r="F140" s="712">
        <f t="shared" si="33"/>
        <v>313.68780413969552</v>
      </c>
      <c r="G140" s="712">
        <f t="shared" si="34"/>
        <v>299.18324779274371</v>
      </c>
      <c r="H140" s="719">
        <f t="shared" si="35"/>
        <v>298.01559272746135</v>
      </c>
      <c r="I140" s="712">
        <f t="shared" si="36"/>
        <v>298.00926368862952</v>
      </c>
      <c r="J140" s="712">
        <f t="shared" si="37"/>
        <v>298.00562068187008</v>
      </c>
      <c r="K140" s="712">
        <f t="shared" si="38"/>
        <v>298.00375786253238</v>
      </c>
      <c r="L140" s="712">
        <f t="shared" si="39"/>
        <v>298.00318771168605</v>
      </c>
      <c r="N140" s="582">
        <v>66</v>
      </c>
      <c r="O140" s="712">
        <f t="shared" ref="O140:O200" si="43">$O$73*N140</f>
        <v>0.97979999439968568</v>
      </c>
      <c r="P140" s="712">
        <f t="shared" si="40"/>
        <v>417.68574347884083</v>
      </c>
      <c r="Q140" s="712">
        <f t="shared" ref="Q140:Q171" si="44">FoCase*P139+(1-2*FoCase)*Q139+FoCase*R139</f>
        <v>398.67838313072974</v>
      </c>
      <c r="R140" s="712">
        <f t="shared" si="17"/>
        <v>385.0394659575901</v>
      </c>
      <c r="S140" s="712">
        <f t="shared" si="18"/>
        <v>376.82763304712245</v>
      </c>
      <c r="T140" s="712">
        <f t="shared" si="41"/>
        <v>374.07767940098648</v>
      </c>
    </row>
    <row r="141" spans="2:20">
      <c r="B141" s="582">
        <v>67</v>
      </c>
      <c r="C141" s="712">
        <f t="shared" si="42"/>
        <v>0.99464544886028694</v>
      </c>
      <c r="D141" s="712">
        <f t="shared" si="31"/>
        <v>1221.6287256906437</v>
      </c>
      <c r="E141" s="712">
        <f t="shared" si="32"/>
        <v>451.66105811380828</v>
      </c>
      <c r="F141" s="712">
        <f t="shared" si="33"/>
        <v>314.24236731188495</v>
      </c>
      <c r="G141" s="712">
        <f t="shared" si="34"/>
        <v>299.24460000719074</v>
      </c>
      <c r="H141" s="719">
        <f t="shared" si="35"/>
        <v>298.01661397344571</v>
      </c>
      <c r="I141" s="712">
        <f t="shared" si="36"/>
        <v>298.00992345284459</v>
      </c>
      <c r="J141" s="712">
        <f t="shared" si="37"/>
        <v>298.00605794543407</v>
      </c>
      <c r="K141" s="712">
        <f t="shared" si="38"/>
        <v>298.00407537788197</v>
      </c>
      <c r="L141" s="712">
        <f t="shared" si="39"/>
        <v>298.00346752276567</v>
      </c>
      <c r="N141" s="582">
        <v>67</v>
      </c>
      <c r="O141" s="712">
        <f t="shared" si="43"/>
        <v>0.99464544886028694</v>
      </c>
      <c r="P141" s="712">
        <f t="shared" si="40"/>
        <v>418.98414857707508</v>
      </c>
      <c r="Q141" s="712">
        <f t="shared" si="44"/>
        <v>399.99702214993079</v>
      </c>
      <c r="R141" s="712">
        <f t="shared" si="17"/>
        <v>386.37250885960225</v>
      </c>
      <c r="S141" s="712">
        <f t="shared" si="18"/>
        <v>378.16922256970344</v>
      </c>
      <c r="T141" s="712">
        <f t="shared" si="41"/>
        <v>375.42195716636405</v>
      </c>
    </row>
    <row r="142" spans="2:20">
      <c r="B142" s="582">
        <v>68</v>
      </c>
      <c r="C142" s="712">
        <f t="shared" si="42"/>
        <v>1.0094909033208883</v>
      </c>
      <c r="D142" s="712">
        <f t="shared" si="31"/>
        <v>1225.3846477673469</v>
      </c>
      <c r="E142" s="712">
        <f t="shared" si="32"/>
        <v>454.57090048661411</v>
      </c>
      <c r="F142" s="712">
        <f t="shared" si="33"/>
        <v>314.80552621908373</v>
      </c>
      <c r="G142" s="712">
        <f t="shared" si="34"/>
        <v>299.30794354971101</v>
      </c>
      <c r="H142" s="719">
        <f t="shared" si="35"/>
        <v>298.0176826677428</v>
      </c>
      <c r="I142" s="712">
        <f t="shared" si="36"/>
        <v>298.01061735468943</v>
      </c>
      <c r="J142" s="712">
        <f t="shared" si="37"/>
        <v>298.00652044785562</v>
      </c>
      <c r="K142" s="712">
        <f t="shared" si="38"/>
        <v>298.00441304550719</v>
      </c>
      <c r="L142" s="712">
        <f t="shared" si="39"/>
        <v>298.00376583181327</v>
      </c>
      <c r="N142" s="582">
        <v>68</v>
      </c>
      <c r="O142" s="712">
        <f t="shared" si="43"/>
        <v>1.0094909033208883</v>
      </c>
      <c r="P142" s="712">
        <f t="shared" si="40"/>
        <v>420.28113999394674</v>
      </c>
      <c r="Q142" s="712">
        <f t="shared" si="44"/>
        <v>401.31422914954163</v>
      </c>
      <c r="R142" s="712">
        <f t="shared" si="17"/>
        <v>387.70411305503103</v>
      </c>
      <c r="S142" s="712">
        <f t="shared" si="18"/>
        <v>379.50937311169582</v>
      </c>
      <c r="T142" s="712">
        <f t="shared" si="41"/>
        <v>376.76479676892046</v>
      </c>
    </row>
    <row r="143" spans="2:20">
      <c r="B143" s="582">
        <v>69</v>
      </c>
      <c r="C143" s="712">
        <f t="shared" si="42"/>
        <v>1.0243363577814895</v>
      </c>
      <c r="D143" s="712">
        <f t="shared" si="31"/>
        <v>1229.0340545304648</v>
      </c>
      <c r="E143" s="712">
        <f t="shared" si="32"/>
        <v>457.47383980436649</v>
      </c>
      <c r="F143" s="712">
        <f t="shared" si="33"/>
        <v>315.37718106138698</v>
      </c>
      <c r="G143" s="712">
        <f t="shared" si="34"/>
        <v>299.37329985959212</v>
      </c>
      <c r="H143" s="719">
        <f t="shared" si="35"/>
        <v>298.01880008248742</v>
      </c>
      <c r="I143" s="712">
        <f t="shared" si="36"/>
        <v>298.01134647785204</v>
      </c>
      <c r="J143" s="712">
        <f t="shared" si="37"/>
        <v>298.00700912551468</v>
      </c>
      <c r="K143" s="712">
        <f t="shared" si="38"/>
        <v>298.00477170847012</v>
      </c>
      <c r="L143" s="712">
        <f t="shared" si="39"/>
        <v>298.00408344989927</v>
      </c>
      <c r="N143" s="582">
        <v>69</v>
      </c>
      <c r="O143" s="712">
        <f t="shared" si="43"/>
        <v>1.0243363577814895</v>
      </c>
      <c r="P143" s="712">
        <f t="shared" si="40"/>
        <v>421.57672108242326</v>
      </c>
      <c r="Q143" s="712">
        <f t="shared" si="44"/>
        <v>402.6300069914297</v>
      </c>
      <c r="R143" s="712">
        <f t="shared" si="17"/>
        <v>389.03428011908471</v>
      </c>
      <c r="S143" s="712">
        <f t="shared" si="18"/>
        <v>380.84808494126935</v>
      </c>
      <c r="T143" s="712">
        <f t="shared" si="41"/>
        <v>378.1061979326808</v>
      </c>
    </row>
    <row r="144" spans="2:20">
      <c r="B144" s="582">
        <v>70</v>
      </c>
      <c r="C144" s="712">
        <f t="shared" si="42"/>
        <v>1.0391818122420908</v>
      </c>
      <c r="D144" s="712">
        <f t="shared" si="31"/>
        <v>1232.5806623934086</v>
      </c>
      <c r="E144" s="712">
        <f t="shared" si="32"/>
        <v>460.36948867044384</v>
      </c>
      <c r="F144" s="712">
        <f t="shared" si="33"/>
        <v>315.95723117681808</v>
      </c>
      <c r="G144" s="712">
        <f t="shared" si="34"/>
        <v>299.44068972562633</v>
      </c>
      <c r="H144" s="719">
        <f t="shared" si="35"/>
        <v>298.0199674952442</v>
      </c>
      <c r="I144" s="712">
        <f t="shared" si="36"/>
        <v>298.01211191612526</v>
      </c>
      <c r="J144" s="712">
        <f t="shared" si="37"/>
        <v>298.0075249280527</v>
      </c>
      <c r="K144" s="712">
        <f t="shared" si="38"/>
        <v>298.00515222489616</v>
      </c>
      <c r="L144" s="712">
        <f t="shared" si="39"/>
        <v>298.0044212037393</v>
      </c>
      <c r="N144" s="582">
        <v>70</v>
      </c>
      <c r="O144" s="712">
        <f t="shared" si="43"/>
        <v>1.0391818122420908</v>
      </c>
      <c r="P144" s="712">
        <f t="shared" si="40"/>
        <v>422.87089492489696</v>
      </c>
      <c r="Q144" s="712">
        <f t="shared" si="44"/>
        <v>403.9443583420508</v>
      </c>
      <c r="R144" s="712">
        <f t="shared" si="17"/>
        <v>390.36301162196582</v>
      </c>
      <c r="S144" s="712">
        <f t="shared" si="18"/>
        <v>382.18535851398178</v>
      </c>
      <c r="T144" s="712">
        <f t="shared" si="41"/>
        <v>379.44616064900845</v>
      </c>
    </row>
    <row r="145" spans="2:20">
      <c r="B145" s="582">
        <v>71</v>
      </c>
      <c r="C145" s="712">
        <f t="shared" si="42"/>
        <v>1.0540272667026922</v>
      </c>
      <c r="D145" s="712">
        <f t="shared" si="31"/>
        <v>1236.028052320506</v>
      </c>
      <c r="E145" s="712">
        <f t="shared" si="32"/>
        <v>463.25747988554269</v>
      </c>
      <c r="F145" s="712">
        <f t="shared" si="33"/>
        <v>316.54557514306413</v>
      </c>
      <c r="G145" s="712">
        <f t="shared" si="34"/>
        <v>299.51013328815469</v>
      </c>
      <c r="H145" s="719">
        <f t="shared" si="35"/>
        <v>298.02118618860652</v>
      </c>
      <c r="I145" s="712">
        <f t="shared" si="36"/>
        <v>298.01291477303391</v>
      </c>
      <c r="J145" s="712">
        <f t="shared" si="37"/>
        <v>298.00806881803993</v>
      </c>
      <c r="K145" s="712">
        <f t="shared" si="38"/>
        <v>298.00555546767464</v>
      </c>
      <c r="L145" s="712">
        <f t="shared" si="39"/>
        <v>298.00477993540693</v>
      </c>
      <c r="N145" s="582">
        <v>71</v>
      </c>
      <c r="O145" s="712">
        <f t="shared" si="43"/>
        <v>1.0540272667026922</v>
      </c>
      <c r="P145" s="712">
        <f t="shared" si="40"/>
        <v>424.16366437247547</v>
      </c>
      <c r="Q145" s="712">
        <f t="shared" si="44"/>
        <v>405.25728570075614</v>
      </c>
      <c r="R145" s="712">
        <f t="shared" si="17"/>
        <v>391.69030912935949</v>
      </c>
      <c r="S145" s="712">
        <f t="shared" si="18"/>
        <v>383.52119444515955</v>
      </c>
      <c r="T145" s="712">
        <f t="shared" si="41"/>
        <v>380.78468513730564</v>
      </c>
    </row>
    <row r="146" spans="2:20">
      <c r="B146" s="582">
        <v>72</v>
      </c>
      <c r="C146" s="712">
        <f t="shared" si="42"/>
        <v>1.0688727211632933</v>
      </c>
      <c r="D146" s="712">
        <f t="shared" si="31"/>
        <v>1239.3796748195252</v>
      </c>
      <c r="E146" s="712">
        <f t="shared" si="32"/>
        <v>466.13746563526627</v>
      </c>
      <c r="F146" s="712">
        <f t="shared" si="33"/>
        <v>317.14211087439946</v>
      </c>
      <c r="G146" s="712">
        <f t="shared" si="34"/>
        <v>299.58165004155842</v>
      </c>
      <c r="H146" s="719">
        <f t="shared" si="35"/>
        <v>298.02245744980428</v>
      </c>
      <c r="I146" s="712">
        <f t="shared" si="36"/>
        <v>298.01375616146453</v>
      </c>
      <c r="J146" s="712">
        <f t="shared" si="37"/>
        <v>298.00864177064079</v>
      </c>
      <c r="K146" s="712">
        <f t="shared" si="38"/>
        <v>298.00598232415371</v>
      </c>
      <c r="L146" s="712">
        <f t="shared" si="39"/>
        <v>298.0051605020405</v>
      </c>
      <c r="N146" s="582">
        <v>72</v>
      </c>
      <c r="O146" s="712">
        <f t="shared" si="43"/>
        <v>1.0688727211632933</v>
      </c>
      <c r="P146" s="712">
        <f t="shared" si="40"/>
        <v>425.45503207853301</v>
      </c>
      <c r="Q146" s="712">
        <f t="shared" si="44"/>
        <v>406.56879142396377</v>
      </c>
      <c r="R146" s="712">
        <f t="shared" ref="R146:R202" si="45">FoCase*Q145+(1-2*FoCase)*R145+FoCase*S145</f>
        <v>393.01617420285055</v>
      </c>
      <c r="S146" s="712">
        <f t="shared" ref="S146:S202" si="46">FoCase*R145+(1-2*FoCase)*S145+FoCase*T145</f>
        <v>384.85559348631352</v>
      </c>
      <c r="T146" s="712">
        <f t="shared" si="41"/>
        <v>382.12177181145552</v>
      </c>
    </row>
    <row r="147" spans="2:20">
      <c r="B147" s="582">
        <v>73</v>
      </c>
      <c r="C147" s="712">
        <f t="shared" si="42"/>
        <v>1.0837181756238947</v>
      </c>
      <c r="D147" s="712">
        <f t="shared" si="31"/>
        <v>1242.6388547495535</v>
      </c>
      <c r="E147" s="712">
        <f t="shared" si="32"/>
        <v>469.00911670860012</v>
      </c>
      <c r="F147" s="712">
        <f t="shared" si="33"/>
        <v>317.74673571399211</v>
      </c>
      <c r="G147" s="712">
        <f t="shared" si="34"/>
        <v>299.65525883717123</v>
      </c>
      <c r="H147" s="719">
        <f t="shared" si="35"/>
        <v>298.02378257031961</v>
      </c>
      <c r="I147" s="712">
        <f t="shared" si="36"/>
        <v>298.01463720329889</v>
      </c>
      <c r="J147" s="712">
        <f t="shared" si="37"/>
        <v>298.00924477327806</v>
      </c>
      <c r="K147" s="712">
        <f t="shared" si="38"/>
        <v>298.00643369583133</v>
      </c>
      <c r="L147" s="712">
        <f t="shared" si="39"/>
        <v>298.00556377554409</v>
      </c>
      <c r="N147" s="582">
        <v>73</v>
      </c>
      <c r="O147" s="712">
        <f t="shared" si="43"/>
        <v>1.0837181756238947</v>
      </c>
      <c r="P147" s="712">
        <f t="shared" si="40"/>
        <v>426.74500052736033</v>
      </c>
      <c r="Q147" s="712">
        <f t="shared" si="44"/>
        <v>407.87887774579906</v>
      </c>
      <c r="R147" s="712">
        <f t="shared" si="45"/>
        <v>394.34060840028042</v>
      </c>
      <c r="S147" s="712">
        <f t="shared" si="46"/>
        <v>386.18855650500069</v>
      </c>
      <c r="T147" s="712">
        <f t="shared" si="41"/>
        <v>383.45742125116647</v>
      </c>
    </row>
    <row r="148" spans="2:20">
      <c r="B148" s="582">
        <v>74</v>
      </c>
      <c r="C148" s="712">
        <f t="shared" si="42"/>
        <v>1.0985636300844961</v>
      </c>
      <c r="D148" s="712">
        <f t="shared" si="31"/>
        <v>1245.8087959510683</v>
      </c>
      <c r="E148" s="712">
        <f t="shared" si="32"/>
        <v>471.87212174612</v>
      </c>
      <c r="F148" s="712">
        <f t="shared" si="33"/>
        <v>318.35934652177889</v>
      </c>
      <c r="G148" s="712">
        <f t="shared" si="34"/>
        <v>299.73097788658856</v>
      </c>
      <c r="H148" s="719">
        <f t="shared" si="35"/>
        <v>298.02516284551143</v>
      </c>
      <c r="I148" s="712">
        <f t="shared" si="36"/>
        <v>298.01555902905045</v>
      </c>
      <c r="J148" s="712">
        <f t="shared" si="37"/>
        <v>298.00987882529569</v>
      </c>
      <c r="K148" s="712">
        <f t="shared" si="38"/>
        <v>298.00691049804186</v>
      </c>
      <c r="L148" s="712">
        <f t="shared" si="39"/>
        <v>298.00599064228373</v>
      </c>
      <c r="N148" s="582">
        <v>74</v>
      </c>
      <c r="O148" s="712">
        <f t="shared" si="43"/>
        <v>1.0985636300844961</v>
      </c>
      <c r="P148" s="712">
        <f t="shared" si="40"/>
        <v>428.03357205862966</v>
      </c>
      <c r="Q148" s="712">
        <f t="shared" si="44"/>
        <v>409.18754679572112</v>
      </c>
      <c r="R148" s="712">
        <f t="shared" si="45"/>
        <v>395.66361327605148</v>
      </c>
      <c r="S148" s="712">
        <f t="shared" si="46"/>
        <v>387.52008446762733</v>
      </c>
      <c r="T148" s="712">
        <f t="shared" si="41"/>
        <v>384.79163417750345</v>
      </c>
    </row>
    <row r="149" spans="2:20">
      <c r="B149" s="582">
        <v>75</v>
      </c>
      <c r="C149" s="712">
        <f t="shared" si="42"/>
        <v>1.1134090845450972</v>
      </c>
      <c r="D149" s="712">
        <f t="shared" si="31"/>
        <v>1248.8925857047821</v>
      </c>
      <c r="E149" s="712">
        <f t="shared" si="32"/>
        <v>474.72618651681927</v>
      </c>
      <c r="F149" s="712">
        <f t="shared" si="33"/>
        <v>318.97983975808927</v>
      </c>
      <c r="G149" s="712">
        <f t="shared" si="34"/>
        <v>299.80882476534771</v>
      </c>
      <c r="H149" s="719">
        <f t="shared" si="35"/>
        <v>298.02659957424771</v>
      </c>
      <c r="I149" s="712">
        <f t="shared" si="36"/>
        <v>298.01652277750452</v>
      </c>
      <c r="J149" s="712">
        <f t="shared" si="37"/>
        <v>298.01054493762155</v>
      </c>
      <c r="K149" s="712">
        <f t="shared" si="38"/>
        <v>298.00741365963938</v>
      </c>
      <c r="L149" s="712">
        <f t="shared" si="39"/>
        <v>298.00644200277884</v>
      </c>
      <c r="N149" s="582">
        <v>75</v>
      </c>
      <c r="O149" s="712">
        <f t="shared" si="43"/>
        <v>1.1134090845450972</v>
      </c>
      <c r="P149" s="712">
        <f t="shared" si="40"/>
        <v>429.32074888828578</v>
      </c>
      <c r="Q149" s="712">
        <f t="shared" si="44"/>
        <v>410.49480061357309</v>
      </c>
      <c r="R149" s="712">
        <f t="shared" si="45"/>
        <v>396.98519038138789</v>
      </c>
      <c r="S149" s="712">
        <f t="shared" si="46"/>
        <v>388.85017842476537</v>
      </c>
      <c r="T149" s="712">
        <f t="shared" si="41"/>
        <v>386.12441143199368</v>
      </c>
    </row>
    <row r="150" spans="2:20">
      <c r="B150" s="582">
        <v>76</v>
      </c>
      <c r="C150" s="712">
        <f t="shared" si="42"/>
        <v>1.1282545390056986</v>
      </c>
      <c r="D150" s="712">
        <f t="shared" si="31"/>
        <v>1251.893199025604</v>
      </c>
      <c r="E150" s="712">
        <f t="shared" si="32"/>
        <v>477.57103322248662</v>
      </c>
      <c r="F150" s="712">
        <f t="shared" si="33"/>
        <v>319.60811156318948</v>
      </c>
      <c r="G150" s="712">
        <f t="shared" si="34"/>
        <v>299.88881641695798</v>
      </c>
      <c r="H150" s="719">
        <f t="shared" si="35"/>
        <v>298.028094058546</v>
      </c>
      <c r="I150" s="712">
        <f t="shared" si="36"/>
        <v>298.01752959536179</v>
      </c>
      <c r="J150" s="712">
        <f t="shared" si="37"/>
        <v>298.01124413242923</v>
      </c>
      <c r="K150" s="712">
        <f t="shared" si="38"/>
        <v>298.00794412267771</v>
      </c>
      <c r="L150" s="712">
        <f t="shared" si="39"/>
        <v>298.00691877138962</v>
      </c>
      <c r="N150" s="582">
        <v>76</v>
      </c>
      <c r="O150" s="712">
        <f t="shared" si="43"/>
        <v>1.1282545390056986</v>
      </c>
      <c r="P150" s="712">
        <f t="shared" si="40"/>
        <v>430.60653312638556</v>
      </c>
      <c r="Q150" s="712">
        <f t="shared" si="44"/>
        <v>411.80064116243523</v>
      </c>
      <c r="R150" s="712">
        <f t="shared" si="45"/>
        <v>398.30534126455814</v>
      </c>
      <c r="S150" s="712">
        <f t="shared" si="46"/>
        <v>390.17883949861357</v>
      </c>
      <c r="T150" s="712">
        <f t="shared" si="41"/>
        <v>387.45575395878524</v>
      </c>
    </row>
    <row r="151" spans="2:20">
      <c r="B151" s="582">
        <v>77</v>
      </c>
      <c r="C151" s="712">
        <f t="shared" si="42"/>
        <v>1.1430999934663</v>
      </c>
      <c r="D151" s="712">
        <f t="shared" si="31"/>
        <v>1254.8135027978199</v>
      </c>
      <c r="E151" s="712">
        <f t="shared" si="32"/>
        <v>480.40639982860233</v>
      </c>
      <c r="F151" s="712">
        <f t="shared" si="33"/>
        <v>320.244057832914</v>
      </c>
      <c r="G151" s="712">
        <f t="shared" si="34"/>
        <v>299.97096915725768</v>
      </c>
      <c r="H151" s="719">
        <f t="shared" si="35"/>
        <v>298.02964760322226</v>
      </c>
      <c r="I151" s="712">
        <f t="shared" si="36"/>
        <v>298.01858063688564</v>
      </c>
      <c r="J151" s="712">
        <f t="shared" si="37"/>
        <v>298.01197744279989</v>
      </c>
      <c r="K151" s="712">
        <f t="shared" si="38"/>
        <v>298.00850284208809</v>
      </c>
      <c r="L151" s="712">
        <f t="shared" si="39"/>
        <v>298.00742187600093</v>
      </c>
      <c r="N151" s="582">
        <v>77</v>
      </c>
      <c r="O151" s="712">
        <f t="shared" si="43"/>
        <v>1.1430999934663</v>
      </c>
      <c r="P151" s="712">
        <f t="shared" si="40"/>
        <v>431.89092679233175</v>
      </c>
      <c r="Q151" s="712">
        <f t="shared" si="44"/>
        <v>413.10507033960005</v>
      </c>
      <c r="R151" s="712">
        <f t="shared" si="45"/>
        <v>399.62406747106547</v>
      </c>
      <c r="S151" s="712">
        <f t="shared" si="46"/>
        <v>391.50606887229117</v>
      </c>
      <c r="T151" s="712">
        <f t="shared" si="41"/>
        <v>388.7856627894119</v>
      </c>
    </row>
    <row r="152" spans="2:20">
      <c r="B152" s="582">
        <v>78</v>
      </c>
      <c r="C152" s="712">
        <f t="shared" si="42"/>
        <v>1.1579454479269011</v>
      </c>
      <c r="D152" s="712">
        <f t="shared" si="31"/>
        <v>1257.6562597573709</v>
      </c>
      <c r="E152" s="712">
        <f t="shared" si="32"/>
        <v>483.23203942076117</v>
      </c>
      <c r="F152" s="712">
        <f t="shared" si="33"/>
        <v>320.8875742905426</v>
      </c>
      <c r="G152" s="712">
        <f t="shared" si="34"/>
        <v>300.05529867907728</v>
      </c>
      <c r="H152" s="719">
        <f t="shared" si="35"/>
        <v>298.03126151554699</v>
      </c>
      <c r="I152" s="712">
        <f t="shared" si="36"/>
        <v>298.01967706355367</v>
      </c>
      <c r="J152" s="712">
        <f t="shared" si="37"/>
        <v>298.01274591238479</v>
      </c>
      <c r="K152" s="712">
        <f t="shared" si="38"/>
        <v>298.00909078535415</v>
      </c>
      <c r="L152" s="712">
        <f t="shared" si="39"/>
        <v>298.00795225770327</v>
      </c>
      <c r="N152" s="582">
        <v>78</v>
      </c>
      <c r="O152" s="712">
        <f t="shared" si="43"/>
        <v>1.1579454479269011</v>
      </c>
      <c r="P152" s="712">
        <f t="shared" si="40"/>
        <v>433.1739318278814</v>
      </c>
      <c r="Q152" s="712">
        <f t="shared" si="44"/>
        <v>414.4080899859444</v>
      </c>
      <c r="R152" s="712">
        <f t="shared" si="45"/>
        <v>400.94137054381071</v>
      </c>
      <c r="S152" s="712">
        <f t="shared" si="46"/>
        <v>392.83186778069535</v>
      </c>
      <c r="T152" s="712">
        <f t="shared" si="41"/>
        <v>390.11413902978467</v>
      </c>
    </row>
    <row r="153" spans="2:20">
      <c r="B153" s="582">
        <v>79</v>
      </c>
      <c r="C153" s="712">
        <f t="shared" si="42"/>
        <v>1.1727909023875025</v>
      </c>
      <c r="D153" s="712">
        <f t="shared" si="31"/>
        <v>1260.4241323268909</v>
      </c>
      <c r="E153" s="712">
        <f t="shared" si="32"/>
        <v>486.0477195856663</v>
      </c>
      <c r="F153" s="712">
        <f t="shared" si="33"/>
        <v>321.53855655507755</v>
      </c>
      <c r="G153" s="712">
        <f t="shared" si="34"/>
        <v>300.14182005718885</v>
      </c>
      <c r="H153" s="719">
        <f t="shared" si="35"/>
        <v>298.03293710490971</v>
      </c>
      <c r="I153" s="712">
        <f t="shared" si="36"/>
        <v>298.020820043713</v>
      </c>
      <c r="J153" s="712">
        <f t="shared" si="37"/>
        <v>298.01355059506761</v>
      </c>
      <c r="K153" s="712">
        <f t="shared" si="38"/>
        <v>298.0097089321855</v>
      </c>
      <c r="L153" s="712">
        <f t="shared" si="39"/>
        <v>298.0085108704705</v>
      </c>
      <c r="N153" s="582">
        <v>79</v>
      </c>
      <c r="O153" s="712">
        <f t="shared" si="43"/>
        <v>1.1727909023875025</v>
      </c>
      <c r="P153" s="712">
        <f t="shared" si="40"/>
        <v>434.45555010825416</v>
      </c>
      <c r="Q153" s="712">
        <f t="shared" si="44"/>
        <v>415.70970189393307</v>
      </c>
      <c r="R153" s="712">
        <f t="shared" si="45"/>
        <v>402.25725202323162</v>
      </c>
      <c r="S153" s="712">
        <f t="shared" si="46"/>
        <v>394.15623750269498</v>
      </c>
      <c r="T153" s="712">
        <f t="shared" si="41"/>
        <v>391.44118384908285</v>
      </c>
    </row>
    <row r="154" spans="2:20">
      <c r="B154" s="582">
        <v>80</v>
      </c>
      <c r="C154" s="712">
        <f t="shared" si="42"/>
        <v>1.1876363568481039</v>
      </c>
      <c r="D154" s="712">
        <f t="shared" si="31"/>
        <v>1263.1196863089556</v>
      </c>
      <c r="E154" s="712">
        <f t="shared" si="32"/>
        <v>488.85322181577425</v>
      </c>
      <c r="F154" s="712">
        <f t="shared" si="33"/>
        <v>322.19690020606743</v>
      </c>
      <c r="G154" s="712">
        <f t="shared" si="34"/>
        <v>300.23054775352256</v>
      </c>
      <c r="H154" s="719">
        <f t="shared" si="35"/>
        <v>298.03467568249056</v>
      </c>
      <c r="I154" s="712">
        <f t="shared" si="36"/>
        <v>298.02201075223905</v>
      </c>
      <c r="J154" s="712">
        <f t="shared" si="37"/>
        <v>298.01439255462822</v>
      </c>
      <c r="K154" s="712">
        <f t="shared" si="38"/>
        <v>298.01035827418963</v>
      </c>
      <c r="L154" s="712">
        <f t="shared" si="39"/>
        <v>298.00909868083608</v>
      </c>
      <c r="N154" s="582">
        <v>80</v>
      </c>
      <c r="O154" s="712">
        <f t="shared" si="43"/>
        <v>1.1876363568481039</v>
      </c>
      <c r="P154" s="712">
        <f t="shared" si="40"/>
        <v>435.73578345161832</v>
      </c>
      <c r="Q154" s="712">
        <f t="shared" si="44"/>
        <v>417.00990781445279</v>
      </c>
      <c r="R154" s="712">
        <f t="shared" si="45"/>
        <v>403.57171344742221</v>
      </c>
      <c r="S154" s="712">
        <f t="shared" si="46"/>
        <v>395.47917935446469</v>
      </c>
      <c r="T154" s="712">
        <f t="shared" si="41"/>
        <v>392.76679847026924</v>
      </c>
    </row>
    <row r="155" spans="2:20">
      <c r="B155" s="582">
        <v>81</v>
      </c>
      <c r="C155" s="712">
        <f t="shared" si="42"/>
        <v>1.202481811308705</v>
      </c>
      <c r="D155" s="712">
        <f t="shared" si="31"/>
        <v>1265.7453944427891</v>
      </c>
      <c r="E155" s="712">
        <f t="shared" si="32"/>
        <v>491.64834093670532</v>
      </c>
      <c r="F155" s="712">
        <f t="shared" si="33"/>
        <v>322.86250084512005</v>
      </c>
      <c r="G155" s="712">
        <f t="shared" si="34"/>
        <v>300.32149562263174</v>
      </c>
      <c r="H155" s="719">
        <f t="shared" si="35"/>
        <v>298.03647856093994</v>
      </c>
      <c r="I155" s="712">
        <f t="shared" si="36"/>
        <v>298.02325037019955</v>
      </c>
      <c r="J155" s="712">
        <f t="shared" si="37"/>
        <v>298.01527286440722</v>
      </c>
      <c r="K155" s="712">
        <f t="shared" si="38"/>
        <v>298.01103981454264</v>
      </c>
      <c r="L155" s="712">
        <f t="shared" si="39"/>
        <v>298.00971666756647</v>
      </c>
      <c r="N155" s="582">
        <v>81</v>
      </c>
      <c r="O155" s="712">
        <f t="shared" si="43"/>
        <v>1.202481811308705</v>
      </c>
      <c r="P155" s="712">
        <f t="shared" si="40"/>
        <v>437.01463362719102</v>
      </c>
      <c r="Q155" s="712">
        <f t="shared" si="44"/>
        <v>418.30870946264866</v>
      </c>
      <c r="R155" s="712">
        <f t="shared" si="45"/>
        <v>404.88475635223483</v>
      </c>
      <c r="S155" s="712">
        <f t="shared" si="46"/>
        <v>396.80069468379321</v>
      </c>
      <c r="T155" s="712">
        <f t="shared" si="41"/>
        <v>394.09098416199049</v>
      </c>
    </row>
    <row r="156" spans="2:20">
      <c r="B156" s="582">
        <v>82</v>
      </c>
      <c r="C156" s="712">
        <f t="shared" si="42"/>
        <v>1.2173272657693064</v>
      </c>
      <c r="D156" s="712">
        <f t="shared" si="31"/>
        <v>1268.3036398294871</v>
      </c>
      <c r="E156" s="712">
        <f t="shared" si="32"/>
        <v>494.43288455656602</v>
      </c>
      <c r="F156" s="712">
        <f t="shared" si="33"/>
        <v>323.53525415424053</v>
      </c>
      <c r="G156" s="712">
        <f t="shared" si="34"/>
        <v>300.4146769173891</v>
      </c>
      <c r="H156" s="719">
        <f t="shared" si="35"/>
        <v>298.03834705406518</v>
      </c>
      <c r="I156" s="712">
        <f t="shared" si="36"/>
        <v>298.02454008452162</v>
      </c>
      <c r="J156" s="712">
        <f t="shared" si="37"/>
        <v>298.01619260697157</v>
      </c>
      <c r="K156" s="712">
        <f t="shared" si="38"/>
        <v>298.0117545676593</v>
      </c>
      <c r="L156" s="712">
        <f t="shared" si="39"/>
        <v>298.01036582133412</v>
      </c>
      <c r="N156" s="582">
        <v>82</v>
      </c>
      <c r="O156" s="712">
        <f t="shared" si="43"/>
        <v>1.2173272657693064</v>
      </c>
      <c r="P156" s="712">
        <f t="shared" si="40"/>
        <v>438.2921023621555</v>
      </c>
      <c r="Q156" s="712">
        <f t="shared" si="44"/>
        <v>419.60610852290824</v>
      </c>
      <c r="R156" s="712">
        <f t="shared" si="45"/>
        <v>406.19638227136738</v>
      </c>
      <c r="S156" s="712">
        <f t="shared" si="46"/>
        <v>398.12078486522353</v>
      </c>
      <c r="T156" s="712">
        <f t="shared" si="41"/>
        <v>395.41374223166133</v>
      </c>
    </row>
    <row r="157" spans="2:20">
      <c r="B157" s="582">
        <v>83</v>
      </c>
      <c r="C157" s="712">
        <f t="shared" si="42"/>
        <v>1.2321727202299078</v>
      </c>
      <c r="D157" s="712">
        <f t="shared" si="31"/>
        <v>1270.7967192306216</v>
      </c>
      <c r="E157" s="712">
        <f t="shared" si="32"/>
        <v>497.20667253636373</v>
      </c>
      <c r="F157" s="712">
        <f t="shared" si="33"/>
        <v>324.21505595112541</v>
      </c>
      <c r="G157" s="712">
        <f t="shared" si="34"/>
        <v>300.51010429489776</v>
      </c>
      <c r="H157" s="719">
        <f t="shared" si="35"/>
        <v>298.04028247652479</v>
      </c>
      <c r="I157" s="712">
        <f t="shared" si="36"/>
        <v>298.02588108766406</v>
      </c>
      <c r="J157" s="712">
        <f t="shared" si="37"/>
        <v>298.01715287378181</v>
      </c>
      <c r="K157" s="712">
        <f t="shared" si="38"/>
        <v>298.0125035588627</v>
      </c>
      <c r="L157" s="712">
        <f t="shared" si="39"/>
        <v>298.01104714438827</v>
      </c>
      <c r="N157" s="582">
        <v>83</v>
      </c>
      <c r="O157" s="712">
        <f t="shared" si="43"/>
        <v>1.2321727202299078</v>
      </c>
      <c r="P157" s="712">
        <f t="shared" si="40"/>
        <v>439.56819134756842</v>
      </c>
      <c r="Q157" s="712">
        <f t="shared" si="44"/>
        <v>420.90210665311719</v>
      </c>
      <c r="R157" s="712">
        <f t="shared" si="45"/>
        <v>407.50659273643839</v>
      </c>
      <c r="S157" s="712">
        <f t="shared" si="46"/>
        <v>399.43945129590287</v>
      </c>
      <c r="T157" s="712">
        <f t="shared" si="41"/>
        <v>396.73507401955925</v>
      </c>
    </row>
    <row r="158" spans="2:20">
      <c r="B158" s="582">
        <v>84</v>
      </c>
      <c r="C158" s="712">
        <f t="shared" si="42"/>
        <v>1.2470181746905089</v>
      </c>
      <c r="D158" s="712">
        <f t="shared" si="31"/>
        <v>1273.2268462449144</v>
      </c>
      <c r="E158" s="712">
        <f t="shared" si="32"/>
        <v>499.96953648072156</v>
      </c>
      <c r="F158" s="712">
        <f t="shared" si="33"/>
        <v>324.90180224153931</v>
      </c>
      <c r="G158" s="712">
        <f t="shared" si="34"/>
        <v>300.60778982260069</v>
      </c>
      <c r="H158" s="719">
        <f t="shared" si="35"/>
        <v>298.04228614352968</v>
      </c>
      <c r="I158" s="712">
        <f t="shared" si="36"/>
        <v>298.02727457729333</v>
      </c>
      <c r="J158" s="712">
        <f t="shared" si="37"/>
        <v>298.01815476486138</v>
      </c>
      <c r="K158" s="712">
        <f t="shared" si="38"/>
        <v>298.01328782405346</v>
      </c>
      <c r="L158" s="712">
        <f t="shared" si="39"/>
        <v>298.01176165022576</v>
      </c>
      <c r="N158" s="582">
        <v>84</v>
      </c>
      <c r="O158" s="712">
        <f t="shared" si="43"/>
        <v>1.2470181746905089</v>
      </c>
      <c r="P158" s="712">
        <f t="shared" si="40"/>
        <v>440.84290224340367</v>
      </c>
      <c r="Q158" s="712">
        <f t="shared" si="44"/>
        <v>422.19670548829413</v>
      </c>
      <c r="R158" s="712">
        <f t="shared" si="45"/>
        <v>408.81538927705128</v>
      </c>
      <c r="S158" s="712">
        <f t="shared" si="46"/>
        <v>400.75669539203966</v>
      </c>
      <c r="T158" s="712">
        <f t="shared" si="41"/>
        <v>398.05498089378221</v>
      </c>
    </row>
    <row r="159" spans="2:20">
      <c r="B159" s="582">
        <v>85</v>
      </c>
      <c r="C159" s="712">
        <f t="shared" si="42"/>
        <v>1.2618636291511103</v>
      </c>
      <c r="D159" s="712">
        <f t="shared" si="31"/>
        <v>1275.5961543674955</v>
      </c>
      <c r="E159" s="712">
        <f t="shared" si="32"/>
        <v>502.72131924813374</v>
      </c>
      <c r="F159" s="712">
        <f t="shared" si="33"/>
        <v>325.59538926889496</v>
      </c>
      <c r="G159" s="712">
        <f t="shared" si="34"/>
        <v>300.70774498457331</v>
      </c>
      <c r="H159" s="719">
        <f t="shared" si="35"/>
        <v>298.04435937055183</v>
      </c>
      <c r="I159" s="712">
        <f t="shared" si="36"/>
        <v>298.02872175596406</v>
      </c>
      <c r="J159" s="712">
        <f t="shared" si="37"/>
        <v>298.0191993884672</v>
      </c>
      <c r="K159" s="712">
        <f t="shared" si="38"/>
        <v>298.01410840937967</v>
      </c>
      <c r="L159" s="712">
        <f t="shared" si="39"/>
        <v>298.01251036326073</v>
      </c>
      <c r="N159" s="582">
        <v>85</v>
      </c>
      <c r="O159" s="712">
        <f t="shared" si="43"/>
        <v>1.2618636291511103</v>
      </c>
      <c r="P159" s="712">
        <f t="shared" si="40"/>
        <v>442.11623668286035</v>
      </c>
      <c r="Q159" s="712">
        <f t="shared" si="44"/>
        <v>423.48990664369467</v>
      </c>
      <c r="R159" s="712">
        <f t="shared" si="45"/>
        <v>410.12277342084951</v>
      </c>
      <c r="S159" s="712">
        <f t="shared" si="46"/>
        <v>402.0725185858779</v>
      </c>
      <c r="T159" s="712">
        <f t="shared" si="41"/>
        <v>399.3734642459429</v>
      </c>
    </row>
    <row r="160" spans="2:20">
      <c r="B160" s="582">
        <v>86</v>
      </c>
      <c r="C160" s="712">
        <f t="shared" si="42"/>
        <v>1.2767090836117116</v>
      </c>
      <c r="D160" s="712">
        <f t="shared" si="31"/>
        <v>1277.9066999360896</v>
      </c>
      <c r="E160" s="712">
        <f t="shared" si="32"/>
        <v>505.46187448002729</v>
      </c>
      <c r="F160" s="712">
        <f t="shared" si="33"/>
        <v>326.29571356115287</v>
      </c>
      <c r="G160" s="712">
        <f t="shared" si="34"/>
        <v>300.80998068798516</v>
      </c>
      <c r="H160" s="719">
        <f t="shared" si="35"/>
        <v>298.04650347303937</v>
      </c>
      <c r="I160" s="712">
        <f t="shared" si="36"/>
        <v>298.03022383080463</v>
      </c>
      <c r="J160" s="712">
        <f t="shared" si="37"/>
        <v>298.02028786076272</v>
      </c>
      <c r="K160" s="712">
        <f t="shared" si="38"/>
        <v>298.01496637090668</v>
      </c>
      <c r="L160" s="712">
        <f t="shared" si="39"/>
        <v>298.01329431849473</v>
      </c>
      <c r="N160" s="582">
        <v>86</v>
      </c>
      <c r="O160" s="712">
        <f t="shared" si="43"/>
        <v>1.2767090836117116</v>
      </c>
      <c r="P160" s="712">
        <f t="shared" si="40"/>
        <v>443.38819627604147</v>
      </c>
      <c r="Q160" s="712">
        <f t="shared" si="44"/>
        <v>424.78171171746175</v>
      </c>
      <c r="R160" s="712">
        <f t="shared" si="45"/>
        <v>411.4287466935636</v>
      </c>
      <c r="S160" s="712">
        <f t="shared" si="46"/>
        <v>403.38692232311428</v>
      </c>
      <c r="T160" s="712">
        <f t="shared" si="41"/>
        <v>400.69052548749295</v>
      </c>
    </row>
    <row r="161" spans="2:20">
      <c r="B161" s="582">
        <v>87</v>
      </c>
      <c r="C161" s="712">
        <f t="shared" si="42"/>
        <v>1.2915545380723128</v>
      </c>
      <c r="D161" s="712">
        <f t="shared" si="31"/>
        <v>1280.1604649683193</v>
      </c>
      <c r="E161" s="712">
        <f t="shared" si="32"/>
        <v>508.19106614792599</v>
      </c>
      <c r="F161" s="712">
        <f t="shared" si="33"/>
        <v>327.00267197515319</v>
      </c>
      <c r="G161" s="712">
        <f t="shared" si="34"/>
        <v>300.91450726971658</v>
      </c>
      <c r="H161" s="719">
        <f t="shared" si="35"/>
        <v>298.04871976613924</v>
      </c>
      <c r="I161" s="712">
        <f t="shared" si="36"/>
        <v>298.03178201320611</v>
      </c>
      <c r="J161" s="712">
        <f t="shared" si="37"/>
        <v>298.02142130549299</v>
      </c>
      <c r="K161" s="712">
        <f t="shared" si="38"/>
        <v>298.01586277428754</v>
      </c>
      <c r="L161" s="712">
        <f t="shared" si="39"/>
        <v>298.01411456118643</v>
      </c>
      <c r="N161" s="582">
        <v>87</v>
      </c>
      <c r="O161" s="712">
        <f t="shared" si="43"/>
        <v>1.2915545380723128</v>
      </c>
      <c r="P161" s="712">
        <f t="shared" si="40"/>
        <v>444.6587826130953</v>
      </c>
      <c r="Q161" s="712">
        <f t="shared" si="44"/>
        <v>426.07212229288956</v>
      </c>
      <c r="R161" s="712">
        <f t="shared" si="45"/>
        <v>412.73331061905208</v>
      </c>
      <c r="S161" s="712">
        <f t="shared" si="46"/>
        <v>404.69990806069239</v>
      </c>
      <c r="T161" s="712">
        <f t="shared" si="41"/>
        <v>402.00616604658347</v>
      </c>
    </row>
    <row r="162" spans="2:20">
      <c r="B162" s="582">
        <v>88</v>
      </c>
      <c r="C162" s="712">
        <f t="shared" si="42"/>
        <v>1.3063999925329142</v>
      </c>
      <c r="D162" s="712">
        <f t="shared" si="31"/>
        <v>1282.3593598941538</v>
      </c>
      <c r="E162" s="712">
        <f t="shared" si="32"/>
        <v>510.90876811803633</v>
      </c>
      <c r="F162" s="712">
        <f t="shared" si="33"/>
        <v>327.71616173848668</v>
      </c>
      <c r="G162" s="712">
        <f t="shared" si="34"/>
        <v>301.02133450311715</v>
      </c>
      <c r="H162" s="719">
        <f t="shared" si="35"/>
        <v>298.05100956442584</v>
      </c>
      <c r="I162" s="712">
        <f t="shared" si="36"/>
        <v>298.03339751851661</v>
      </c>
      <c r="J162" s="712">
        <f t="shared" si="37"/>
        <v>298.02260085366248</v>
      </c>
      <c r="K162" s="712">
        <f t="shared" si="38"/>
        <v>298.01679869443501</v>
      </c>
      <c r="L162" s="712">
        <f t="shared" si="39"/>
        <v>298.0149721465221</v>
      </c>
      <c r="N162" s="582">
        <v>88</v>
      </c>
      <c r="O162" s="712">
        <f t="shared" si="43"/>
        <v>1.3063999925329142</v>
      </c>
      <c r="P162" s="712">
        <f t="shared" si="40"/>
        <v>445.92799726689822</v>
      </c>
      <c r="Q162" s="712">
        <f t="shared" si="44"/>
        <v>427.36113994035674</v>
      </c>
      <c r="R162" s="712">
        <f t="shared" si="45"/>
        <v>414.03646671933643</v>
      </c>
      <c r="S162" s="712">
        <f t="shared" si="46"/>
        <v>406.0114772649199</v>
      </c>
      <c r="T162" s="712">
        <f t="shared" si="41"/>
        <v>403.3203873653851</v>
      </c>
    </row>
    <row r="163" spans="2:20">
      <c r="B163" s="582">
        <v>89</v>
      </c>
      <c r="C163" s="712">
        <f t="shared" si="42"/>
        <v>1.3212454469935155</v>
      </c>
      <c r="D163" s="712">
        <f t="shared" si="31"/>
        <v>1284.505226187385</v>
      </c>
      <c r="E163" s="712">
        <f t="shared" si="32"/>
        <v>513.61486373260152</v>
      </c>
      <c r="F163" s="712">
        <f t="shared" si="33"/>
        <v>328.43608048900859</v>
      </c>
      <c r="G163" s="712">
        <f t="shared" si="34"/>
        <v>301.13047160489316</v>
      </c>
      <c r="H163" s="719">
        <f t="shared" si="35"/>
        <v>298.05337418163685</v>
      </c>
      <c r="I163" s="712">
        <f t="shared" si="36"/>
        <v>298.03507156573983</v>
      </c>
      <c r="J163" s="712">
        <f t="shared" si="37"/>
        <v>298.02382764321516</v>
      </c>
      <c r="K163" s="712">
        <f t="shared" si="38"/>
        <v>298.01777521519415</v>
      </c>
      <c r="L163" s="712">
        <f t="shared" si="39"/>
        <v>298.01586813928628</v>
      </c>
      <c r="N163" s="582">
        <v>89</v>
      </c>
      <c r="O163" s="712">
        <f t="shared" si="43"/>
        <v>1.3212454469935155</v>
      </c>
      <c r="P163" s="712">
        <f t="shared" si="40"/>
        <v>447.19584179534576</v>
      </c>
      <c r="Q163" s="712">
        <f t="shared" si="44"/>
        <v>428.64876621897758</v>
      </c>
      <c r="R163" s="712">
        <f t="shared" si="45"/>
        <v>415.33821651463114</v>
      </c>
      <c r="S163" s="712">
        <f t="shared" si="46"/>
        <v>407.32163140986046</v>
      </c>
      <c r="T163" s="712">
        <f t="shared" si="41"/>
        <v>404.63319089780003</v>
      </c>
    </row>
    <row r="164" spans="2:20">
      <c r="B164" s="582">
        <v>90</v>
      </c>
      <c r="C164" s="712">
        <f t="shared" si="42"/>
        <v>1.3360909014541167</v>
      </c>
      <c r="D164" s="712">
        <f t="shared" si="31"/>
        <v>1286.599838899868</v>
      </c>
      <c r="E164" s="712">
        <f t="shared" si="32"/>
        <v>516.309245407395</v>
      </c>
      <c r="F164" s="712">
        <f t="shared" si="33"/>
        <v>329.16232631209533</v>
      </c>
      <c r="G164" s="712">
        <f t="shared" si="34"/>
        <v>301.24192724211235</v>
      </c>
      <c r="H164" s="719">
        <f t="shared" si="35"/>
        <v>298.05581493041552</v>
      </c>
      <c r="I164" s="712">
        <f t="shared" si="36"/>
        <v>298.03680537723824</v>
      </c>
      <c r="J164" s="712">
        <f t="shared" si="37"/>
        <v>298.02510281871719</v>
      </c>
      <c r="K164" s="712">
        <f t="shared" si="38"/>
        <v>298.0187934290164</v>
      </c>
      <c r="L164" s="712">
        <f t="shared" si="39"/>
        <v>298.01680361353425</v>
      </c>
      <c r="N164" s="582">
        <v>90</v>
      </c>
      <c r="O164" s="712">
        <f t="shared" si="43"/>
        <v>1.3360909014541167</v>
      </c>
      <c r="P164" s="712">
        <f t="shared" si="40"/>
        <v>448.46231774330937</v>
      </c>
      <c r="Q164" s="712">
        <f t="shared" si="44"/>
        <v>429.93500267801221</v>
      </c>
      <c r="R164" s="712">
        <f t="shared" si="45"/>
        <v>416.6385615233695</v>
      </c>
      <c r="S164" s="712">
        <f t="shared" si="46"/>
        <v>408.63037197596145</v>
      </c>
      <c r="T164" s="712">
        <f t="shared" si="41"/>
        <v>405.94457810750754</v>
      </c>
    </row>
    <row r="165" spans="2:20">
      <c r="B165" s="582">
        <v>91</v>
      </c>
      <c r="C165" s="712">
        <f t="shared" si="42"/>
        <v>1.3509363559147181</v>
      </c>
      <c r="D165" s="712">
        <f t="shared" si="31"/>
        <v>1288.6449091021252</v>
      </c>
      <c r="E165" s="712">
        <f t="shared" si="32"/>
        <v>518.9918142447458</v>
      </c>
      <c r="F165" s="712">
        <f t="shared" si="33"/>
        <v>329.89479777573814</v>
      </c>
      <c r="G165" s="712">
        <f t="shared" si="34"/>
        <v>301.3557095393146</v>
      </c>
      <c r="H165" s="719">
        <f t="shared" si="35"/>
        <v>298.05833312205891</v>
      </c>
      <c r="I165" s="712">
        <f t="shared" si="36"/>
        <v>298.0386001784409</v>
      </c>
      <c r="J165" s="712">
        <f t="shared" si="37"/>
        <v>298.02642753104288</v>
      </c>
      <c r="K165" s="712">
        <f t="shared" si="38"/>
        <v>298.01985443663546</v>
      </c>
      <c r="L165" s="712">
        <f t="shared" si="39"/>
        <v>298.01777965226432</v>
      </c>
      <c r="N165" s="582">
        <v>91</v>
      </c>
      <c r="O165" s="712">
        <f t="shared" si="43"/>
        <v>1.3509363559147181</v>
      </c>
      <c r="P165" s="712">
        <f t="shared" si="40"/>
        <v>449.72742664430763</v>
      </c>
      <c r="Q165" s="712">
        <f t="shared" si="44"/>
        <v>431.2198508580708</v>
      </c>
      <c r="R165" s="712">
        <f t="shared" si="45"/>
        <v>417.93750326222658</v>
      </c>
      <c r="S165" s="712">
        <f t="shared" si="46"/>
        <v>409.93770044888197</v>
      </c>
      <c r="T165" s="712">
        <f t="shared" si="41"/>
        <v>407.25455046629651</v>
      </c>
    </row>
    <row r="166" spans="2:20">
      <c r="B166" s="582">
        <v>92</v>
      </c>
      <c r="C166" s="712">
        <f t="shared" si="42"/>
        <v>1.3657818103753194</v>
      </c>
      <c r="D166" s="712">
        <f t="shared" si="31"/>
        <v>1290.6420862337818</v>
      </c>
      <c r="E166" s="712">
        <f t="shared" si="32"/>
        <v>521.66247966151332</v>
      </c>
      <c r="F166" s="712">
        <f t="shared" si="33"/>
        <v>330.63339396356713</v>
      </c>
      <c r="G166" s="712">
        <f t="shared" si="34"/>
        <v>301.47182608571717</v>
      </c>
      <c r="H166" s="719">
        <f t="shared" si="35"/>
        <v>298.0609300662731</v>
      </c>
      <c r="I166" s="712">
        <f t="shared" si="36"/>
        <v>298.04045719755567</v>
      </c>
      <c r="J166" s="712">
        <f t="shared" si="37"/>
        <v>298.02780293706337</v>
      </c>
      <c r="K166" s="712">
        <f t="shared" si="38"/>
        <v>298.02095934674458</v>
      </c>
      <c r="L166" s="712">
        <f t="shared" si="39"/>
        <v>298.01879734709286</v>
      </c>
      <c r="N166" s="582">
        <v>92</v>
      </c>
      <c r="O166" s="712">
        <f t="shared" si="43"/>
        <v>1.3657818103753194</v>
      </c>
      <c r="P166" s="712">
        <f t="shared" si="40"/>
        <v>450.99117002193321</v>
      </c>
      <c r="Q166" s="712">
        <f t="shared" si="44"/>
        <v>432.50331229214254</v>
      </c>
      <c r="R166" s="712">
        <f t="shared" si="45"/>
        <v>419.23504324613788</v>
      </c>
      <c r="S166" s="712">
        <f t="shared" si="46"/>
        <v>411.24361831849274</v>
      </c>
      <c r="T166" s="712">
        <f t="shared" si="41"/>
        <v>408.56310945264084</v>
      </c>
    </row>
    <row r="167" spans="2:20">
      <c r="B167" s="582">
        <v>93</v>
      </c>
      <c r="C167" s="712">
        <f t="shared" si="42"/>
        <v>1.3806272648359206</v>
      </c>
      <c r="D167" s="712">
        <f t="shared" si="31"/>
        <v>1292.5929603671657</v>
      </c>
      <c r="E167" s="712">
        <f t="shared" si="32"/>
        <v>524.32115903144881</v>
      </c>
      <c r="F167" s="712">
        <f t="shared" si="33"/>
        <v>331.37801450589296</v>
      </c>
      <c r="G167" s="712">
        <f t="shared" si="34"/>
        <v>301.59028394250453</v>
      </c>
      <c r="H167" s="719">
        <f t="shared" si="35"/>
        <v>298.0636070709341</v>
      </c>
      <c r="I167" s="712">
        <f t="shared" si="36"/>
        <v>298.04237766528638</v>
      </c>
      <c r="J167" s="712">
        <f t="shared" si="37"/>
        <v>298.02923019933826</v>
      </c>
      <c r="K167" s="712">
        <f t="shared" si="38"/>
        <v>298.02210927567637</v>
      </c>
      <c r="L167" s="712">
        <f t="shared" si="39"/>
        <v>298.01985779792994</v>
      </c>
      <c r="N167" s="582">
        <v>93</v>
      </c>
      <c r="O167" s="712">
        <f t="shared" si="43"/>
        <v>1.3806272648359206</v>
      </c>
      <c r="P167" s="712">
        <f t="shared" si="40"/>
        <v>452.25354939107206</v>
      </c>
      <c r="Q167" s="712">
        <f t="shared" si="44"/>
        <v>433.78538850647396</v>
      </c>
      <c r="R167" s="712">
        <f t="shared" si="45"/>
        <v>420.53118298831703</v>
      </c>
      <c r="S167" s="712">
        <f t="shared" si="46"/>
        <v>412.54812707802142</v>
      </c>
      <c r="T167" s="712">
        <f t="shared" si="41"/>
        <v>409.87025655048393</v>
      </c>
    </row>
    <row r="168" spans="2:20">
      <c r="B168" s="582">
        <v>94</v>
      </c>
      <c r="C168" s="712">
        <f t="shared" si="42"/>
        <v>1.3954727192965219</v>
      </c>
      <c r="D168" s="712">
        <f t="shared" si="31"/>
        <v>1294.49906438729</v>
      </c>
      <c r="E168" s="712">
        <f t="shared" si="32"/>
        <v>526.96777734140358</v>
      </c>
      <c r="F168" s="712">
        <f t="shared" si="33"/>
        <v>332.12855960885139</v>
      </c>
      <c r="G168" s="712">
        <f t="shared" si="34"/>
        <v>301.71108965019306</v>
      </c>
      <c r="H168" s="719">
        <f t="shared" si="35"/>
        <v>298.06636544185494</v>
      </c>
      <c r="I168" s="712">
        <f t="shared" si="36"/>
        <v>298.04436281455435</v>
      </c>
      <c r="J168" s="712">
        <f t="shared" si="37"/>
        <v>298.03071048581063</v>
      </c>
      <c r="K168" s="712">
        <f t="shared" si="38"/>
        <v>298.0233053470842</v>
      </c>
      <c r="L168" s="712">
        <f t="shared" si="39"/>
        <v>298.020962112657</v>
      </c>
      <c r="N168" s="582">
        <v>94</v>
      </c>
      <c r="O168" s="712">
        <f t="shared" si="43"/>
        <v>1.3954727192965219</v>
      </c>
      <c r="P168" s="712">
        <f t="shared" si="40"/>
        <v>453.5145662589444</v>
      </c>
      <c r="Q168" s="712">
        <f t="shared" si="44"/>
        <v>435.06608102131997</v>
      </c>
      <c r="R168" s="712">
        <f t="shared" si="45"/>
        <v>421.82592400026965</v>
      </c>
      <c r="S168" s="712">
        <f t="shared" si="46"/>
        <v>413.85122822332454</v>
      </c>
      <c r="T168" s="712">
        <f t="shared" si="41"/>
        <v>411.17599324820031</v>
      </c>
    </row>
    <row r="169" spans="2:20">
      <c r="B169" s="582">
        <v>95</v>
      </c>
      <c r="C169" s="712">
        <f t="shared" si="42"/>
        <v>1.4103181737571233</v>
      </c>
      <c r="D169" s="712">
        <f t="shared" si="31"/>
        <v>1296.3618760913109</v>
      </c>
      <c r="E169" s="712">
        <f t="shared" si="32"/>
        <v>529.60226686086207</v>
      </c>
      <c r="F169" s="712">
        <f t="shared" si="33"/>
        <v>332.88493008173185</v>
      </c>
      <c r="G169" s="712">
        <f t="shared" si="34"/>
        <v>301.83424923606077</v>
      </c>
      <c r="H169" s="719">
        <f t="shared" si="35"/>
        <v>298.06920648255891</v>
      </c>
      <c r="I169" s="712">
        <f t="shared" si="36"/>
        <v>298.04641388022469</v>
      </c>
      <c r="J169" s="712">
        <f t="shared" si="37"/>
        <v>298.0322449695052</v>
      </c>
      <c r="K169" s="712">
        <f t="shared" si="38"/>
        <v>298.02454869162619</v>
      </c>
      <c r="L169" s="712">
        <f t="shared" si="39"/>
        <v>298.02211140680674</v>
      </c>
      <c r="N169" s="582">
        <v>95</v>
      </c>
      <c r="O169" s="712">
        <f t="shared" si="43"/>
        <v>1.4103181737571233</v>
      </c>
      <c r="P169" s="712">
        <f t="shared" si="40"/>
        <v>454.77422212599419</v>
      </c>
      <c r="Q169" s="712">
        <f t="shared" si="44"/>
        <v>436.34539135158479</v>
      </c>
      <c r="R169" s="712">
        <f t="shared" si="45"/>
        <v>423.11926779180664</v>
      </c>
      <c r="S169" s="712">
        <f t="shared" si="46"/>
        <v>415.15292325226466</v>
      </c>
      <c r="T169" s="712">
        <f t="shared" si="41"/>
        <v>412.4803210377101</v>
      </c>
    </row>
    <row r="170" spans="2:20">
      <c r="B170" s="582">
        <v>96</v>
      </c>
      <c r="C170" s="712">
        <f t="shared" si="42"/>
        <v>1.4251636282177245</v>
      </c>
      <c r="D170" s="712">
        <f t="shared" si="31"/>
        <v>1298.1828202104409</v>
      </c>
      <c r="E170" s="712">
        <f t="shared" si="32"/>
        <v>532.2245668242997</v>
      </c>
      <c r="F170" s="712">
        <f t="shared" si="33"/>
        <v>333.64702736256856</v>
      </c>
      <c r="G170" s="712">
        <f t="shared" si="34"/>
        <v>301.95976822163317</v>
      </c>
      <c r="H170" s="719">
        <f t="shared" si="35"/>
        <v>298.07213149405851</v>
      </c>
      <c r="I170" s="712">
        <f t="shared" si="36"/>
        <v>298.04853209883709</v>
      </c>
      <c r="J170" s="712">
        <f t="shared" si="37"/>
        <v>298.03383482823</v>
      </c>
      <c r="K170" s="712">
        <f t="shared" si="38"/>
        <v>298.02584044665161</v>
      </c>
      <c r="L170" s="712">
        <f t="shared" si="39"/>
        <v>298.02330680324468</v>
      </c>
      <c r="N170" s="582">
        <v>96</v>
      </c>
      <c r="O170" s="712">
        <f t="shared" si="43"/>
        <v>1.4251636282177245</v>
      </c>
      <c r="P170" s="712">
        <f t="shared" si="40"/>
        <v>456.03251848664854</v>
      </c>
      <c r="Q170" s="712">
        <f t="shared" si="44"/>
        <v>437.62332100736967</v>
      </c>
      <c r="R170" s="712">
        <f t="shared" si="45"/>
        <v>424.41121587105511</v>
      </c>
      <c r="S170" s="712">
        <f t="shared" si="46"/>
        <v>416.45321366417943</v>
      </c>
      <c r="T170" s="712">
        <f t="shared" si="41"/>
        <v>413.78324141372201</v>
      </c>
    </row>
    <row r="171" spans="2:20">
      <c r="B171" s="582">
        <v>97</v>
      </c>
      <c r="C171" s="712">
        <f t="shared" si="42"/>
        <v>1.4400090826783258</v>
      </c>
      <c r="D171" s="712">
        <f t="shared" ref="D171:D202" si="47">(1-2*FoAb-2*FoAb*BiCombAb)*D170+2*FoAb*E170+2*FoAb*BiCombAb*Tcomb</f>
        <v>1299.9632703571881</v>
      </c>
      <c r="E171" s="712">
        <f t="shared" ref="E171:E202" si="48">FoAb*D170+(1-2*FoAb)*E170+FoAb*F170</f>
        <v>534.83462312588074</v>
      </c>
      <c r="F171" s="712">
        <f t="shared" ref="F171:F202" si="49">FoAb*E170+(1-2*FoAb)*F170+FoAb*G170</f>
        <v>334.41475354206995</v>
      </c>
      <c r="G171" s="712">
        <f t="shared" ref="G171:G202" si="50">FoAb*F170+(1-2*FoAb)*G170+FoAb*H170</f>
        <v>302.08765163021735</v>
      </c>
      <c r="H171" s="719">
        <f t="shared" ref="H171:H202" si="51">_FoN1*G170+(1-_FoN1-_FoN2)*H170+_FoN2*I170</f>
        <v>298.0751417746402</v>
      </c>
      <c r="I171" s="712">
        <f t="shared" ref="I171:I202" si="52">FoCase*H170+(1-2*FoCase)*I170+FoCase*J170</f>
        <v>298.05071870834149</v>
      </c>
      <c r="J171" s="712">
        <f t="shared" ref="J171:J202" si="53">FoCase*I170+(1-2*FoCase)*J170+FoCase*K170</f>
        <v>298.03548124428147</v>
      </c>
      <c r="K171" s="712">
        <f t="shared" ref="K171:K202" si="54">FoCase*J170+(1-2*FoCase)*K170+FoCase*L170</f>
        <v>298.02718175589007</v>
      </c>
      <c r="L171" s="712">
        <f t="shared" ref="L171:L202" si="55">(1-2*FoCase-2*FoCase*BiAtmCase)*L170+2*FoCase*K170+2*FoCase*BiAtmCase*Tatm</f>
        <v>298.02454943185347</v>
      </c>
      <c r="N171" s="582">
        <v>97</v>
      </c>
      <c r="O171" s="712">
        <f t="shared" si="43"/>
        <v>1.4400090826783258</v>
      </c>
      <c r="P171" s="712">
        <f t="shared" ref="P171:P202" si="56">(1-2*FoCase-2*FoCase*BiCombCase)*P170+2*FoCase*Q170+2*FoCase*BiCombCase*Tcomb</f>
        <v>457.28945682996692</v>
      </c>
      <c r="Q171" s="712">
        <f t="shared" si="44"/>
        <v>438.89987149444084</v>
      </c>
      <c r="R171" s="712">
        <f t="shared" si="45"/>
        <v>425.70176974446804</v>
      </c>
      <c r="S171" s="712">
        <f t="shared" si="46"/>
        <v>417.75210095942856</v>
      </c>
      <c r="T171" s="712">
        <f t="shared" ref="T171:T202" si="57">(1-2*FoCase-2*FoCase*BiAtmCase)*T170+2*FoCase*S170+2*FoCase*BiAtmCase*Tatm</f>
        <v>415.08475587308823</v>
      </c>
    </row>
    <row r="172" spans="2:20">
      <c r="B172" s="582">
        <v>98</v>
      </c>
      <c r="C172" s="712">
        <f t="shared" si="42"/>
        <v>1.4548545371389272</v>
      </c>
      <c r="D172" s="712">
        <f t="shared" si="47"/>
        <v>1301.7045509006848</v>
      </c>
      <c r="E172" s="712">
        <f t="shared" si="48"/>
        <v>537.43238802603446</v>
      </c>
      <c r="F172" s="712">
        <f t="shared" si="49"/>
        <v>335.18801138595722</v>
      </c>
      <c r="G172" s="712">
        <f t="shared" si="50"/>
        <v>302.21790399447559</v>
      </c>
      <c r="H172" s="719">
        <f t="shared" si="51"/>
        <v>298.07823861965483</v>
      </c>
      <c r="I172" s="712">
        <f t="shared" si="52"/>
        <v>298.05297494783815</v>
      </c>
      <c r="J172" s="712">
        <f t="shared" si="53"/>
        <v>298.03718540415292</v>
      </c>
      <c r="K172" s="712">
        <f t="shared" si="54"/>
        <v>298.02857376914289</v>
      </c>
      <c r="L172" s="712">
        <f t="shared" si="55"/>
        <v>298.02584042921922</v>
      </c>
      <c r="N172" s="582">
        <v>98</v>
      </c>
      <c r="O172" s="712">
        <f t="shared" si="43"/>
        <v>1.4548545371389272</v>
      </c>
      <c r="P172" s="712">
        <f t="shared" si="56"/>
        <v>458.54503864019517</v>
      </c>
      <c r="Q172" s="712">
        <f t="shared" ref="Q172:Q202" si="58">FoCase*P171+(1-2*FoCase)*Q171+FoCase*R171</f>
        <v>440.17504431462982</v>
      </c>
      <c r="R172" s="712">
        <f t="shared" si="45"/>
        <v>426.99093091683329</v>
      </c>
      <c r="S172" s="712">
        <f t="shared" si="46"/>
        <v>419.04958663900686</v>
      </c>
      <c r="T172" s="712">
        <f t="shared" si="57"/>
        <v>416.384865914253</v>
      </c>
    </row>
    <row r="173" spans="2:20">
      <c r="B173" s="582">
        <v>99</v>
      </c>
      <c r="C173" s="712">
        <f t="shared" si="42"/>
        <v>1.4696999915995286</v>
      </c>
      <c r="D173" s="712">
        <f t="shared" si="47"/>
        <v>1303.4079387727656</v>
      </c>
      <c r="E173" s="712">
        <f t="shared" si="48"/>
        <v>540.01781986945912</v>
      </c>
      <c r="F173" s="712">
        <f t="shared" si="49"/>
        <v>335.96670435578329</v>
      </c>
      <c r="G173" s="712">
        <f t="shared" si="50"/>
        <v>302.35052936403116</v>
      </c>
      <c r="H173" s="719">
        <f t="shared" si="51"/>
        <v>298.08142332131348</v>
      </c>
      <c r="I173" s="712">
        <f t="shared" si="52"/>
        <v>298.05530205732219</v>
      </c>
      <c r="J173" s="712">
        <f t="shared" si="53"/>
        <v>298.03894849824684</v>
      </c>
      <c r="K173" s="712">
        <f t="shared" si="54"/>
        <v>298.03001764197802</v>
      </c>
      <c r="L173" s="712">
        <f t="shared" si="55"/>
        <v>298.02718093832084</v>
      </c>
      <c r="N173" s="582">
        <v>99</v>
      </c>
      <c r="O173" s="712">
        <f t="shared" si="43"/>
        <v>1.4696999915995286</v>
      </c>
      <c r="P173" s="712">
        <f t="shared" si="56"/>
        <v>459.79926539723942</v>
      </c>
      <c r="Q173" s="712">
        <f t="shared" si="58"/>
        <v>441.44884096617454</v>
      </c>
      <c r="R173" s="712">
        <f t="shared" si="45"/>
        <v>428.27870089128066</v>
      </c>
      <c r="S173" s="712">
        <f t="shared" si="46"/>
        <v>420.34567220421434</v>
      </c>
      <c r="T173" s="712">
        <f t="shared" si="57"/>
        <v>417.68357303678255</v>
      </c>
    </row>
    <row r="174" spans="2:20">
      <c r="B174" s="582">
        <v>100</v>
      </c>
      <c r="C174" s="712">
        <f t="shared" si="42"/>
        <v>1.4845454460601297</v>
      </c>
      <c r="D174" s="712">
        <f t="shared" si="47"/>
        <v>1305.0746652073597</v>
      </c>
      <c r="E174" s="712">
        <f t="shared" si="48"/>
        <v>542.59088281412551</v>
      </c>
      <c r="F174" s="712">
        <f t="shared" si="49"/>
        <v>336.75073662829743</v>
      </c>
      <c r="G174" s="712">
        <f t="shared" si="50"/>
        <v>302.4855313130991</v>
      </c>
      <c r="H174" s="719">
        <f t="shared" si="51"/>
        <v>298.08469716848919</v>
      </c>
      <c r="I174" s="712">
        <f t="shared" si="52"/>
        <v>298.05770127743324</v>
      </c>
      <c r="J174" s="712">
        <f t="shared" si="53"/>
        <v>298.04077172059078</v>
      </c>
      <c r="K174" s="712">
        <f t="shared" si="54"/>
        <v>298.03151453542756</v>
      </c>
      <c r="L174" s="712">
        <f t="shared" si="55"/>
        <v>298.02857210822168</v>
      </c>
      <c r="N174" s="582">
        <v>100</v>
      </c>
      <c r="O174" s="712">
        <f t="shared" si="43"/>
        <v>1.4845454460601297</v>
      </c>
      <c r="P174" s="712">
        <f t="shared" si="56"/>
        <v>461.05213857707059</v>
      </c>
      <c r="Q174" s="712">
        <f t="shared" si="58"/>
        <v>442.72126294401176</v>
      </c>
      <c r="R174" s="712">
        <f t="shared" si="45"/>
        <v>429.56508116928904</v>
      </c>
      <c r="S174" s="712">
        <f t="shared" si="46"/>
        <v>421.64035915637459</v>
      </c>
      <c r="T174" s="712">
        <f t="shared" si="57"/>
        <v>418.98087874096376</v>
      </c>
    </row>
    <row r="175" spans="2:20">
      <c r="B175" s="582">
        <v>101</v>
      </c>
      <c r="C175" s="712">
        <f t="shared" si="42"/>
        <v>1.4993909005207311</v>
      </c>
      <c r="D175" s="712">
        <f t="shared" si="47"/>
        <v>1306.7059174156627</v>
      </c>
      <c r="E175" s="712">
        <f t="shared" si="48"/>
        <v>545.15154657086316</v>
      </c>
      <c r="F175" s="712">
        <f t="shared" si="49"/>
        <v>337.54001311342034</v>
      </c>
      <c r="G175" s="712">
        <f t="shared" si="50"/>
        <v>302.62291294813457</v>
      </c>
      <c r="H175" s="719">
        <f t="shared" si="51"/>
        <v>298.08806144652334</v>
      </c>
      <c r="I175" s="712">
        <f t="shared" si="52"/>
        <v>298.06017384920904</v>
      </c>
      <c r="J175" s="712">
        <f t="shared" si="53"/>
        <v>298.04265626855681</v>
      </c>
      <c r="K175" s="712">
        <f t="shared" si="54"/>
        <v>298.03306561568826</v>
      </c>
      <c r="L175" s="712">
        <f t="shared" si="55"/>
        <v>298.03001509376435</v>
      </c>
      <c r="N175" s="582">
        <v>101</v>
      </c>
      <c r="O175" s="712">
        <f t="shared" si="43"/>
        <v>1.4993909005207311</v>
      </c>
      <c r="P175" s="712">
        <f t="shared" si="56"/>
        <v>462.30365965207028</v>
      </c>
      <c r="Q175" s="712">
        <f t="shared" si="58"/>
        <v>443.99231174002676</v>
      </c>
      <c r="R175" s="712">
        <f t="shared" si="45"/>
        <v>430.85007325069216</v>
      </c>
      <c r="S175" s="712">
        <f t="shared" si="46"/>
        <v>422.93364899659463</v>
      </c>
      <c r="T175" s="712">
        <f t="shared" si="57"/>
        <v>420.27678452746159</v>
      </c>
    </row>
    <row r="176" spans="2:20">
      <c r="B176" s="582">
        <v>102</v>
      </c>
      <c r="C176" s="712">
        <f t="shared" si="42"/>
        <v>1.5142363549813325</v>
      </c>
      <c r="D176" s="712">
        <f t="shared" si="47"/>
        <v>1308.3028401994663</v>
      </c>
      <c r="E176" s="712">
        <f t="shared" si="48"/>
        <v>547.69978615313278</v>
      </c>
      <c r="F176" s="712">
        <f t="shared" si="49"/>
        <v>338.33443947089114</v>
      </c>
      <c r="G176" s="712">
        <f t="shared" si="50"/>
        <v>302.7626769154931</v>
      </c>
      <c r="H176" s="719">
        <f t="shared" si="51"/>
        <v>298.09151743703802</v>
      </c>
      <c r="I176" s="712">
        <f t="shared" si="52"/>
        <v>298.06272101384405</v>
      </c>
      <c r="J176" s="712">
        <f t="shared" si="53"/>
        <v>298.04460334258511</v>
      </c>
      <c r="K176" s="712">
        <f t="shared" si="54"/>
        <v>298.0346720538256</v>
      </c>
      <c r="L176" s="712">
        <f t="shared" si="55"/>
        <v>298.0315110552682</v>
      </c>
      <c r="N176" s="582">
        <v>102</v>
      </c>
      <c r="O176" s="712">
        <f t="shared" si="43"/>
        <v>1.5142363549813325</v>
      </c>
      <c r="P176" s="712">
        <f t="shared" si="56"/>
        <v>463.5538300913264</v>
      </c>
      <c r="Q176" s="712">
        <f t="shared" si="58"/>
        <v>445.26198884326635</v>
      </c>
      <c r="R176" s="712">
        <f t="shared" si="45"/>
        <v>432.13367863368421</v>
      </c>
      <c r="S176" s="712">
        <f t="shared" si="46"/>
        <v>424.22554322556016</v>
      </c>
      <c r="T176" s="712">
        <f t="shared" si="57"/>
        <v>421.57129189702692</v>
      </c>
    </row>
    <row r="177" spans="2:20">
      <c r="B177" s="582">
        <v>103</v>
      </c>
      <c r="C177" s="712">
        <f t="shared" si="42"/>
        <v>1.5290818094419336</v>
      </c>
      <c r="D177" s="712">
        <f t="shared" si="47"/>
        <v>1309.8665375049331</v>
      </c>
      <c r="E177" s="712">
        <f t="shared" si="48"/>
        <v>550.235581636598</v>
      </c>
      <c r="F177" s="712">
        <f t="shared" si="49"/>
        <v>339.13392212564531</v>
      </c>
      <c r="G177" s="712">
        <f t="shared" si="50"/>
        <v>302.90482540909591</v>
      </c>
      <c r="H177" s="719">
        <f t="shared" si="51"/>
        <v>298.09506641775306</v>
      </c>
      <c r="I177" s="712">
        <f t="shared" si="52"/>
        <v>298.06534401245261</v>
      </c>
      <c r="J177" s="712">
        <f t="shared" si="53"/>
        <v>298.04661414591078</v>
      </c>
      <c r="K177" s="712">
        <f t="shared" si="54"/>
        <v>298.0363350254807</v>
      </c>
      <c r="L177" s="712">
        <f t="shared" si="55"/>
        <v>298.03306115823028</v>
      </c>
      <c r="N177" s="582">
        <v>103</v>
      </c>
      <c r="O177" s="712">
        <f t="shared" si="43"/>
        <v>1.5290818094419336</v>
      </c>
      <c r="P177" s="712">
        <f t="shared" si="56"/>
        <v>464.80265136088548</v>
      </c>
      <c r="Q177" s="712">
        <f t="shared" si="58"/>
        <v>446.53029574012186</v>
      </c>
      <c r="R177" s="712">
        <f t="shared" si="45"/>
        <v>433.41589881482446</v>
      </c>
      <c r="S177" s="712">
        <f t="shared" si="46"/>
        <v>425.51604334336105</v>
      </c>
      <c r="T177" s="712">
        <f t="shared" si="57"/>
        <v>422.86440235024742</v>
      </c>
    </row>
    <row r="178" spans="2:20">
      <c r="B178" s="582">
        <v>104</v>
      </c>
      <c r="C178" s="712">
        <f t="shared" si="42"/>
        <v>1.543927263902535</v>
      </c>
      <c r="D178" s="712">
        <f t="shared" si="47"/>
        <v>1311.3980739190197</v>
      </c>
      <c r="E178" s="712">
        <f t="shared" si="48"/>
        <v>552.75891792812752</v>
      </c>
      <c r="F178" s="712">
        <f t="shared" si="49"/>
        <v>339.93836828198044</v>
      </c>
      <c r="G178" s="712">
        <f t="shared" si="50"/>
        <v>303.04936017809422</v>
      </c>
      <c r="H178" s="719">
        <f t="shared" si="51"/>
        <v>298.09870966230841</v>
      </c>
      <c r="I178" s="712">
        <f t="shared" si="52"/>
        <v>298.06804408583605</v>
      </c>
      <c r="J178" s="712">
        <f t="shared" si="53"/>
        <v>298.04868988429553</v>
      </c>
      <c r="K178" s="712">
        <f t="shared" si="54"/>
        <v>298.03805571058086</v>
      </c>
      <c r="L178" s="712">
        <f t="shared" si="55"/>
        <v>298.03466657302903</v>
      </c>
      <c r="N178" s="582">
        <v>104</v>
      </c>
      <c r="O178" s="712">
        <f t="shared" si="43"/>
        <v>1.543927263902535</v>
      </c>
      <c r="P178" s="712">
        <f t="shared" si="56"/>
        <v>466.05012492396895</v>
      </c>
      <c r="Q178" s="712">
        <f t="shared" si="58"/>
        <v>447.79723391448476</v>
      </c>
      <c r="R178" s="712">
        <f t="shared" si="45"/>
        <v>434.69673528904195</v>
      </c>
      <c r="S178" s="712">
        <f t="shared" si="46"/>
        <v>426.80515084934211</v>
      </c>
      <c r="T178" s="712">
        <f t="shared" si="57"/>
        <v>424.15611738733492</v>
      </c>
    </row>
    <row r="179" spans="2:20">
      <c r="B179" s="582">
        <v>105</v>
      </c>
      <c r="C179" s="712">
        <f t="shared" si="42"/>
        <v>1.5587727183631364</v>
      </c>
      <c r="D179" s="712">
        <f t="shared" si="47"/>
        <v>1312.8984761106715</v>
      </c>
      <c r="E179" s="712">
        <f t="shared" si="48"/>
        <v>555.26978454387245</v>
      </c>
      <c r="F179" s="712">
        <f t="shared" si="49"/>
        <v>340.74768593656404</v>
      </c>
      <c r="G179" s="712">
        <f t="shared" si="50"/>
        <v>303.19628253452822</v>
      </c>
      <c r="H179" s="719">
        <f t="shared" si="51"/>
        <v>298.10244844009128</v>
      </c>
      <c r="I179" s="712">
        <f t="shared" si="52"/>
        <v>298.07082247425512</v>
      </c>
      <c r="J179" s="712">
        <f t="shared" si="53"/>
        <v>298.05083176576193</v>
      </c>
      <c r="K179" s="712">
        <f t="shared" si="54"/>
        <v>298.03983529305356</v>
      </c>
      <c r="L179" s="712">
        <f t="shared" si="55"/>
        <v>298.03632847463143</v>
      </c>
      <c r="N179" s="582">
        <v>105</v>
      </c>
      <c r="O179" s="712">
        <f t="shared" si="43"/>
        <v>1.5587727183631364</v>
      </c>
      <c r="P179" s="712">
        <f t="shared" si="56"/>
        <v>467.29625224115762</v>
      </c>
      <c r="Q179" s="712">
        <f t="shared" si="58"/>
        <v>449.06280484788067</v>
      </c>
      <c r="R179" s="712">
        <f t="shared" si="45"/>
        <v>435.97618954963912</v>
      </c>
      <c r="S179" s="712">
        <f t="shared" si="46"/>
        <v>428.09286724197642</v>
      </c>
      <c r="T179" s="712">
        <f t="shared" si="57"/>
        <v>425.44643850794421</v>
      </c>
    </row>
    <row r="180" spans="2:20">
      <c r="B180" s="582">
        <v>106</v>
      </c>
      <c r="C180" s="712">
        <f t="shared" si="42"/>
        <v>1.5736181728237375</v>
      </c>
      <c r="D180" s="712">
        <f t="shared" si="47"/>
        <v>1314.3687342188323</v>
      </c>
      <c r="E180" s="712">
        <f t="shared" si="48"/>
        <v>557.76817539607373</v>
      </c>
      <c r="F180" s="712">
        <f t="shared" si="49"/>
        <v>341.5617838903363</v>
      </c>
      <c r="G180" s="712">
        <f t="shared" si="50"/>
        <v>303.34559336097368</v>
      </c>
      <c r="H180" s="719">
        <f t="shared" si="51"/>
        <v>298.10628401606834</v>
      </c>
      <c r="I180" s="712">
        <f t="shared" si="52"/>
        <v>298.07368041720633</v>
      </c>
      <c r="J180" s="712">
        <f t="shared" si="53"/>
        <v>298.05304100033277</v>
      </c>
      <c r="K180" s="712">
        <f t="shared" si="54"/>
        <v>298.04167496054384</v>
      </c>
      <c r="L180" s="712">
        <f t="shared" si="55"/>
        <v>298.03804804230373</v>
      </c>
      <c r="N180" s="582">
        <v>106</v>
      </c>
      <c r="O180" s="712">
        <f t="shared" si="43"/>
        <v>1.5736181728237375</v>
      </c>
      <c r="P180" s="712">
        <f t="shared" si="56"/>
        <v>468.54103477054974</v>
      </c>
      <c r="Q180" s="712">
        <f t="shared" si="58"/>
        <v>450.32701001958327</v>
      </c>
      <c r="R180" s="712">
        <f t="shared" si="45"/>
        <v>437.25426308829577</v>
      </c>
      <c r="S180" s="712">
        <f t="shared" si="46"/>
        <v>429.37919401875735</v>
      </c>
      <c r="T180" s="712">
        <f t="shared" si="57"/>
        <v>426.7353672110184</v>
      </c>
    </row>
    <row r="181" spans="2:20">
      <c r="B181" s="582">
        <v>107</v>
      </c>
      <c r="C181" s="712">
        <f t="shared" si="42"/>
        <v>1.5884636272843389</v>
      </c>
      <c r="D181" s="712">
        <f t="shared" si="47"/>
        <v>1315.8098031892343</v>
      </c>
      <c r="E181" s="712">
        <f t="shared" si="48"/>
        <v>560.25408858827177</v>
      </c>
      <c r="F181" s="712">
        <f t="shared" si="49"/>
        <v>342.38057175935785</v>
      </c>
      <c r="G181" s="712">
        <f t="shared" si="50"/>
        <v>303.49729311817316</v>
      </c>
      <c r="H181" s="719">
        <f t="shared" si="51"/>
        <v>298.11021765062253</v>
      </c>
      <c r="I181" s="712">
        <f t="shared" si="52"/>
        <v>298.07661915320273</v>
      </c>
      <c r="J181" s="712">
        <f t="shared" si="53"/>
        <v>298.05531879977389</v>
      </c>
      <c r="K181" s="712">
        <f t="shared" si="54"/>
        <v>298.04357590413514</v>
      </c>
      <c r="L181" s="712">
        <f t="shared" si="55"/>
        <v>298.03982645932507</v>
      </c>
      <c r="N181" s="582">
        <v>107</v>
      </c>
      <c r="O181" s="712">
        <f t="shared" si="43"/>
        <v>1.5884636272843389</v>
      </c>
      <c r="P181" s="712">
        <f t="shared" si="56"/>
        <v>469.78447396789591</v>
      </c>
      <c r="Q181" s="712">
        <f t="shared" si="58"/>
        <v>451.58985090671212</v>
      </c>
      <c r="R181" s="712">
        <f t="shared" si="45"/>
        <v>438.53095739507239</v>
      </c>
      <c r="S181" s="712">
        <f t="shared" si="46"/>
        <v>430.66413267610642</v>
      </c>
      <c r="T181" s="712">
        <f t="shared" si="57"/>
        <v>428.02290499465738</v>
      </c>
    </row>
    <row r="182" spans="2:20">
      <c r="B182" s="582">
        <v>108</v>
      </c>
      <c r="C182" s="712">
        <f t="shared" si="42"/>
        <v>1.6033090817449402</v>
      </c>
      <c r="D182" s="712">
        <f t="shared" si="47"/>
        <v>1317.2226040618673</v>
      </c>
      <c r="E182" s="712">
        <f t="shared" si="48"/>
        <v>562.72752621859956</v>
      </c>
      <c r="F182" s="712">
        <f t="shared" si="49"/>
        <v>343.20395998465028</v>
      </c>
      <c r="G182" s="712">
        <f t="shared" si="50"/>
        <v>303.6513818526451</v>
      </c>
      <c r="H182" s="719">
        <f t="shared" si="51"/>
        <v>298.11425059939472</v>
      </c>
      <c r="I182" s="712">
        <f t="shared" si="52"/>
        <v>298.07963991955933</v>
      </c>
      <c r="J182" s="712">
        <f t="shared" si="53"/>
        <v>298.05766637734075</v>
      </c>
      <c r="K182" s="712">
        <f t="shared" si="54"/>
        <v>298.04553931807425</v>
      </c>
      <c r="L182" s="712">
        <f t="shared" si="55"/>
        <v>298.04166491270507</v>
      </c>
      <c r="N182" s="582">
        <v>108</v>
      </c>
      <c r="O182" s="712">
        <f t="shared" si="43"/>
        <v>1.6033090817449402</v>
      </c>
      <c r="P182" s="712">
        <f t="shared" si="56"/>
        <v>471.02657128671484</v>
      </c>
      <c r="Q182" s="712">
        <f t="shared" si="58"/>
        <v>452.85132898431681</v>
      </c>
      <c r="R182" s="712">
        <f t="shared" si="45"/>
        <v>439.80627395841339</v>
      </c>
      <c r="S182" s="712">
        <f t="shared" si="46"/>
        <v>431.94768470929495</v>
      </c>
      <c r="T182" s="712">
        <f t="shared" si="57"/>
        <v>429.30905335600539</v>
      </c>
    </row>
    <row r="183" spans="2:20">
      <c r="B183" s="582">
        <v>109</v>
      </c>
      <c r="C183" s="712">
        <f t="shared" si="42"/>
        <v>1.6181545362055414</v>
      </c>
      <c r="D183" s="712">
        <f t="shared" si="47"/>
        <v>1318.6080252109473</v>
      </c>
      <c r="E183" s="712">
        <f t="shared" si="48"/>
        <v>565.18849419085302</v>
      </c>
      <c r="F183" s="712">
        <f t="shared" si="49"/>
        <v>344.03185984107688</v>
      </c>
      <c r="G183" s="712">
        <f t="shared" si="50"/>
        <v>303.80785920426831</v>
      </c>
      <c r="H183" s="719">
        <f t="shared" si="51"/>
        <v>298.11838411312993</v>
      </c>
      <c r="I183" s="712">
        <f t="shared" si="52"/>
        <v>298.08274395218285</v>
      </c>
      <c r="J183" s="712">
        <f t="shared" si="53"/>
        <v>298.06008494752939</v>
      </c>
      <c r="K183" s="712">
        <f t="shared" si="54"/>
        <v>298.04756639949926</v>
      </c>
      <c r="L183" s="712">
        <f t="shared" si="55"/>
        <v>298.04356459290483</v>
      </c>
      <c r="N183" s="582">
        <v>109</v>
      </c>
      <c r="O183" s="712">
        <f t="shared" si="43"/>
        <v>1.6181545362055414</v>
      </c>
      <c r="P183" s="712">
        <f t="shared" si="56"/>
        <v>472.26732817839223</v>
      </c>
      <c r="Q183" s="712">
        <f t="shared" si="58"/>
        <v>454.11144572544833</v>
      </c>
      <c r="R183" s="712">
        <f t="shared" si="45"/>
        <v>441.08021426514972</v>
      </c>
      <c r="S183" s="712">
        <f t="shared" si="46"/>
        <v>433.22985161237733</v>
      </c>
      <c r="T183" s="712">
        <f t="shared" si="57"/>
        <v>430.59381379115581</v>
      </c>
    </row>
    <row r="184" spans="2:20">
      <c r="B184" s="582">
        <v>110</v>
      </c>
      <c r="C184" s="712">
        <f t="shared" si="42"/>
        <v>1.6329999906661428</v>
      </c>
      <c r="D184" s="712">
        <f t="shared" si="47"/>
        <v>1319.9669235391452</v>
      </c>
      <c r="E184" s="712">
        <f t="shared" si="48"/>
        <v>567.6370020330445</v>
      </c>
      <c r="F184" s="712">
        <f t="shared" si="49"/>
        <v>344.86418344530699</v>
      </c>
      <c r="G184" s="712">
        <f t="shared" si="50"/>
        <v>303.96672441383657</v>
      </c>
      <c r="H184" s="719">
        <f t="shared" si="51"/>
        <v>298.12261943752799</v>
      </c>
      <c r="I184" s="712">
        <f t="shared" si="52"/>
        <v>298.08593248536562</v>
      </c>
      <c r="J184" s="712">
        <f t="shared" si="53"/>
        <v>298.06257572583144</v>
      </c>
      <c r="K184" s="712">
        <f t="shared" si="54"/>
        <v>298.04965834817182</v>
      </c>
      <c r="L184" s="712">
        <f t="shared" si="55"/>
        <v>298.04552669356161</v>
      </c>
      <c r="N184" s="582">
        <v>110</v>
      </c>
      <c r="O184" s="712">
        <f t="shared" si="43"/>
        <v>1.6329999906661428</v>
      </c>
      <c r="P184" s="712">
        <f t="shared" si="56"/>
        <v>473.5067460922657</v>
      </c>
      <c r="Q184" s="712">
        <f t="shared" si="58"/>
        <v>455.37020260122091</v>
      </c>
      <c r="R184" s="712">
        <f t="shared" si="45"/>
        <v>442.35277980050205</v>
      </c>
      <c r="S184" s="712">
        <f t="shared" si="46"/>
        <v>434.51063487813462</v>
      </c>
      <c r="T184" s="712">
        <f t="shared" si="57"/>
        <v>431.87718779506946</v>
      </c>
    </row>
    <row r="185" spans="2:20">
      <c r="B185" s="582">
        <v>111</v>
      </c>
      <c r="C185" s="712">
        <f t="shared" si="42"/>
        <v>1.6478454451267441</v>
      </c>
      <c r="D185" s="712">
        <f t="shared" si="47"/>
        <v>1321.3001256277664</v>
      </c>
      <c r="E185" s="712">
        <f t="shared" si="48"/>
        <v>570.0730627231568</v>
      </c>
      <c r="F185" s="712">
        <f t="shared" si="49"/>
        <v>345.70084376290703</v>
      </c>
      <c r="G185" s="712">
        <f t="shared" si="50"/>
        <v>304.12797633057943</v>
      </c>
      <c r="H185" s="719">
        <f t="shared" si="51"/>
        <v>298.12695781309878</v>
      </c>
      <c r="I185" s="712">
        <f t="shared" si="52"/>
        <v>298.08920675158402</v>
      </c>
      <c r="J185" s="712">
        <f t="shared" si="53"/>
        <v>298.06513992849273</v>
      </c>
      <c r="K185" s="712">
        <f t="shared" si="54"/>
        <v>298.05181636621307</v>
      </c>
      <c r="L185" s="712">
        <f t="shared" si="55"/>
        <v>298.04755241121671</v>
      </c>
      <c r="N185" s="582">
        <v>111</v>
      </c>
      <c r="O185" s="712">
        <f t="shared" si="43"/>
        <v>1.6478454451267441</v>
      </c>
      <c r="P185" s="712">
        <f t="shared" si="56"/>
        <v>474.74482647569715</v>
      </c>
      <c r="Q185" s="712">
        <f t="shared" si="58"/>
        <v>456.62760108086474</v>
      </c>
      <c r="R185" s="712">
        <f t="shared" si="45"/>
        <v>443.62397204808298</v>
      </c>
      <c r="S185" s="712">
        <f t="shared" si="46"/>
        <v>435.79003599802616</v>
      </c>
      <c r="T185" s="712">
        <f t="shared" si="57"/>
        <v>433.15917686150573</v>
      </c>
    </row>
    <row r="186" spans="2:20">
      <c r="B186" s="582">
        <v>112</v>
      </c>
      <c r="C186" s="712">
        <f t="shared" si="42"/>
        <v>1.6626908995873453</v>
      </c>
      <c r="D186" s="712">
        <f t="shared" si="47"/>
        <v>1322.6084288445104</v>
      </c>
      <c r="E186" s="712">
        <f t="shared" si="48"/>
        <v>572.49669252182264</v>
      </c>
      <c r="F186" s="712">
        <f t="shared" si="49"/>
        <v>346.54175461460011</v>
      </c>
      <c r="G186" s="712">
        <f t="shared" si="50"/>
        <v>304.29161341964601</v>
      </c>
      <c r="H186" s="719">
        <f t="shared" si="51"/>
        <v>298.13140047502174</v>
      </c>
      <c r="I186" s="712">
        <f t="shared" si="52"/>
        <v>298.09256798130093</v>
      </c>
      <c r="J186" s="712">
        <f t="shared" si="53"/>
        <v>298.06777877227626</v>
      </c>
      <c r="K186" s="712">
        <f t="shared" si="54"/>
        <v>298.05404165784284</v>
      </c>
      <c r="L186" s="712">
        <f t="shared" si="55"/>
        <v>298.04964294504811</v>
      </c>
      <c r="N186" s="582">
        <v>112</v>
      </c>
      <c r="O186" s="712">
        <f t="shared" si="43"/>
        <v>1.6626908995873453</v>
      </c>
      <c r="P186" s="712">
        <f t="shared" si="56"/>
        <v>475.98157077413509</v>
      </c>
      <c r="Q186" s="712">
        <f t="shared" si="58"/>
        <v>457.88364263177129</v>
      </c>
      <c r="R186" s="712">
        <f t="shared" si="45"/>
        <v>444.89379248989991</v>
      </c>
      <c r="S186" s="712">
        <f t="shared" si="46"/>
        <v>437.06805646214889</v>
      </c>
      <c r="T186" s="712">
        <f t="shared" si="57"/>
        <v>434.43978248296338</v>
      </c>
    </row>
    <row r="187" spans="2:20">
      <c r="B187" s="582">
        <v>113</v>
      </c>
      <c r="C187" s="712">
        <f t="shared" si="42"/>
        <v>1.6775363540479467</v>
      </c>
      <c r="D187" s="712">
        <f t="shared" si="47"/>
        <v>1323.8926024103796</v>
      </c>
      <c r="E187" s="712">
        <f t="shared" si="48"/>
        <v>574.90791081166947</v>
      </c>
      <c r="F187" s="712">
        <f t="shared" si="49"/>
        <v>347.38683068173162</v>
      </c>
      <c r="G187" s="712">
        <f t="shared" si="50"/>
        <v>304.45763376954801</v>
      </c>
      <c r="H187" s="719">
        <f t="shared" si="51"/>
        <v>298.13594865300945</v>
      </c>
      <c r="I187" s="712">
        <f t="shared" si="52"/>
        <v>298.09601740277282</v>
      </c>
      <c r="J187" s="712">
        <f t="shared" si="53"/>
        <v>298.07049347422935</v>
      </c>
      <c r="K187" s="712">
        <f t="shared" si="54"/>
        <v>298.05633542912375</v>
      </c>
      <c r="L187" s="712">
        <f t="shared" si="55"/>
        <v>298.05179949660567</v>
      </c>
      <c r="N187" s="582">
        <v>113</v>
      </c>
      <c r="O187" s="712">
        <f t="shared" si="43"/>
        <v>1.6775363540479467</v>
      </c>
      <c r="P187" s="712">
        <f t="shared" si="56"/>
        <v>477.21698043116822</v>
      </c>
      <c r="Q187" s="712">
        <f t="shared" si="58"/>
        <v>459.1383287195323</v>
      </c>
      <c r="R187" s="712">
        <f t="shared" si="45"/>
        <v>446.1622426063571</v>
      </c>
      <c r="S187" s="712">
        <f t="shared" si="46"/>
        <v>438.34469775920275</v>
      </c>
      <c r="T187" s="712">
        <f t="shared" si="57"/>
        <v>435.71900615063072</v>
      </c>
    </row>
    <row r="188" spans="2:20">
      <c r="B188" s="582">
        <v>114</v>
      </c>
      <c r="C188" s="712">
        <f t="shared" si="42"/>
        <v>1.692381808508548</v>
      </c>
      <c r="D188" s="712">
        <f t="shared" si="47"/>
        <v>1325.1533884272485</v>
      </c>
      <c r="E188" s="712">
        <f t="shared" si="48"/>
        <v>577.3067399430746</v>
      </c>
      <c r="F188" s="712">
        <f t="shared" si="49"/>
        <v>348.23598751098086</v>
      </c>
      <c r="G188" s="712">
        <f t="shared" si="50"/>
        <v>304.62603509955892</v>
      </c>
      <c r="H188" s="719">
        <f t="shared" si="51"/>
        <v>298.14060357117586</v>
      </c>
      <c r="I188" s="712">
        <f t="shared" si="52"/>
        <v>298.09955624186034</v>
      </c>
      <c r="J188" s="712">
        <f t="shared" si="53"/>
        <v>298.07328525145425</v>
      </c>
      <c r="K188" s="712">
        <f t="shared" si="54"/>
        <v>298.05869888770786</v>
      </c>
      <c r="L188" s="712">
        <f t="shared" si="55"/>
        <v>298.05402326955112</v>
      </c>
      <c r="N188" s="582">
        <v>114</v>
      </c>
      <c r="O188" s="712">
        <f t="shared" si="43"/>
        <v>1.692381808508548</v>
      </c>
      <c r="P188" s="712">
        <f t="shared" si="56"/>
        <v>478.45105688857115</v>
      </c>
      <c r="Q188" s="712">
        <f t="shared" si="58"/>
        <v>460.39166080797327</v>
      </c>
      <c r="R188" s="712">
        <f t="shared" si="45"/>
        <v>447.42932387625814</v>
      </c>
      <c r="S188" s="712">
        <f t="shared" si="46"/>
        <v>439.61996137646116</v>
      </c>
      <c r="T188" s="712">
        <f t="shared" si="57"/>
        <v>436.99684935434328</v>
      </c>
    </row>
    <row r="189" spans="2:20">
      <c r="B189" s="582">
        <v>115</v>
      </c>
      <c r="C189" s="712">
        <f t="shared" si="42"/>
        <v>1.7072272629691492</v>
      </c>
      <c r="D189" s="712">
        <f t="shared" si="47"/>
        <v>1326.3915028675485</v>
      </c>
      <c r="E189" s="712">
        <f t="shared" si="48"/>
        <v>579.69320508608882</v>
      </c>
      <c r="F189" s="712">
        <f t="shared" si="49"/>
        <v>349.08914151835296</v>
      </c>
      <c r="G189" s="712">
        <f t="shared" si="50"/>
        <v>304.796814767066</v>
      </c>
      <c r="H189" s="719">
        <f t="shared" si="51"/>
        <v>298.14536644790809</v>
      </c>
      <c r="I189" s="712">
        <f t="shared" si="52"/>
        <v>298.103185721844</v>
      </c>
      <c r="J189" s="712">
        <f t="shared" si="53"/>
        <v>298.07615532088334</v>
      </c>
      <c r="K189" s="712">
        <f t="shared" si="54"/>
        <v>298.06113324258843</v>
      </c>
      <c r="L189" s="712">
        <f t="shared" si="55"/>
        <v>298.05631546940117</v>
      </c>
      <c r="N189" s="582">
        <v>115</v>
      </c>
      <c r="O189" s="712">
        <f t="shared" si="43"/>
        <v>1.7072272629691492</v>
      </c>
      <c r="P189" s="712">
        <f t="shared" si="56"/>
        <v>479.68380158634363</v>
      </c>
      <c r="Q189" s="712">
        <f t="shared" si="58"/>
        <v>461.64364035918243</v>
      </c>
      <c r="R189" s="712">
        <f t="shared" si="45"/>
        <v>448.69503777680791</v>
      </c>
      <c r="S189" s="712">
        <f t="shared" si="46"/>
        <v>440.89384879974648</v>
      </c>
      <c r="T189" s="712">
        <f t="shared" si="57"/>
        <v>438.27331358254764</v>
      </c>
    </row>
    <row r="190" spans="2:20">
      <c r="B190" s="582">
        <v>116</v>
      </c>
      <c r="C190" s="712">
        <f t="shared" si="42"/>
        <v>1.7220727174297505</v>
      </c>
      <c r="D190" s="712">
        <f t="shared" si="47"/>
        <v>1327.60763652747</v>
      </c>
      <c r="E190" s="712">
        <f t="shared" si="48"/>
        <v>582.06733408829291</v>
      </c>
      <c r="F190" s="712">
        <f t="shared" si="49"/>
        <v>349.94620999248707</v>
      </c>
      <c r="G190" s="712">
        <f t="shared" si="50"/>
        <v>304.96996977487242</v>
      </c>
      <c r="H190" s="719">
        <f t="shared" si="51"/>
        <v>298.15023849574277</v>
      </c>
      <c r="I190" s="712">
        <f t="shared" si="52"/>
        <v>298.106907063243</v>
      </c>
      <c r="J190" s="712">
        <f t="shared" si="53"/>
        <v>298.07910489905828</v>
      </c>
      <c r="K190" s="712">
        <f t="shared" si="54"/>
        <v>298.06363970385485</v>
      </c>
      <c r="L190" s="712">
        <f t="shared" si="55"/>
        <v>298.05867730327509</v>
      </c>
      <c r="N190" s="582">
        <v>116</v>
      </c>
      <c r="O190" s="712">
        <f t="shared" si="43"/>
        <v>1.7220727174297505</v>
      </c>
      <c r="P190" s="712">
        <f t="shared" si="56"/>
        <v>480.9152159627447</v>
      </c>
      <c r="Q190" s="712">
        <f t="shared" si="58"/>
        <v>462.89426883353565</v>
      </c>
      <c r="R190" s="712">
        <f t="shared" si="45"/>
        <v>449.95938578361501</v>
      </c>
      <c r="S190" s="712">
        <f t="shared" si="46"/>
        <v>442.16636151340896</v>
      </c>
      <c r="T190" s="712">
        <f t="shared" si="57"/>
        <v>439.54840032227111</v>
      </c>
    </row>
    <row r="191" spans="2:20">
      <c r="B191" s="582">
        <v>117</v>
      </c>
      <c r="C191" s="712">
        <f t="shared" si="42"/>
        <v>1.7369181718903519</v>
      </c>
      <c r="D191" s="712">
        <f t="shared" si="47"/>
        <v>1328.8024559450284</v>
      </c>
      <c r="E191" s="712">
        <f t="shared" si="48"/>
        <v>584.42915733836242</v>
      </c>
      <c r="F191" s="712">
        <f t="shared" si="49"/>
        <v>350.80711109731385</v>
      </c>
      <c r="G191" s="712">
        <f t="shared" si="50"/>
        <v>305.14549677844713</v>
      </c>
      <c r="H191" s="719">
        <f t="shared" si="51"/>
        <v>298.15522092124564</v>
      </c>
      <c r="I191" s="712">
        <f t="shared" si="52"/>
        <v>298.11072148363871</v>
      </c>
      <c r="J191" s="712">
        <f t="shared" si="53"/>
        <v>298.08213520191282</v>
      </c>
      <c r="K191" s="712">
        <f t="shared" si="54"/>
        <v>298.06621948245174</v>
      </c>
      <c r="L191" s="712">
        <f t="shared" si="55"/>
        <v>298.06110997964555</v>
      </c>
      <c r="N191" s="582">
        <v>117</v>
      </c>
      <c r="O191" s="712">
        <f t="shared" si="43"/>
        <v>1.7369181718903519</v>
      </c>
      <c r="P191" s="712">
        <f t="shared" si="56"/>
        <v>482.14530145432173</v>
      </c>
      <c r="Q191" s="712">
        <f t="shared" si="58"/>
        <v>464.14354768971771</v>
      </c>
      <c r="R191" s="712">
        <f t="shared" si="45"/>
        <v>451.22236937069368</v>
      </c>
      <c r="S191" s="712">
        <f t="shared" si="46"/>
        <v>443.43750100030923</v>
      </c>
      <c r="T191" s="712">
        <f t="shared" si="57"/>
        <v>440.8221110590959</v>
      </c>
    </row>
    <row r="192" spans="2:20">
      <c r="B192" s="582">
        <v>118</v>
      </c>
      <c r="C192" s="712">
        <f t="shared" si="42"/>
        <v>1.7517636263509531</v>
      </c>
      <c r="D192" s="712">
        <f t="shared" si="47"/>
        <v>1329.9766042842971</v>
      </c>
      <c r="E192" s="712">
        <f t="shared" si="48"/>
        <v>586.77870763512294</v>
      </c>
      <c r="F192" s="712">
        <f t="shared" si="49"/>
        <v>351.67176387409432</v>
      </c>
      <c r="G192" s="712">
        <f t="shared" si="50"/>
        <v>305.3233920931192</v>
      </c>
      <c r="H192" s="719">
        <f t="shared" si="51"/>
        <v>298.16031492489594</v>
      </c>
      <c r="I192" s="712">
        <f t="shared" si="52"/>
        <v>298.11463019750221</v>
      </c>
      <c r="J192" s="712">
        <f t="shared" si="53"/>
        <v>298.08524744455997</v>
      </c>
      <c r="K192" s="712">
        <f t="shared" si="54"/>
        <v>298.06887378994213</v>
      </c>
      <c r="L192" s="712">
        <f t="shared" si="55"/>
        <v>298.06361470809412</v>
      </c>
      <c r="N192" s="582">
        <v>118</v>
      </c>
      <c r="O192" s="712">
        <f t="shared" si="43"/>
        <v>1.7517636263509531</v>
      </c>
      <c r="P192" s="712">
        <f t="shared" si="56"/>
        <v>483.37405949593557</v>
      </c>
      <c r="Q192" s="712">
        <f t="shared" si="58"/>
        <v>465.39147838474133</v>
      </c>
      <c r="R192" s="712">
        <f t="shared" si="45"/>
        <v>452.48399001046562</v>
      </c>
      <c r="S192" s="712">
        <f t="shared" si="46"/>
        <v>444.70726874180343</v>
      </c>
      <c r="T192" s="712">
        <f t="shared" si="57"/>
        <v>442.09444727713719</v>
      </c>
    </row>
    <row r="193" spans="2:20">
      <c r="B193" s="582">
        <v>119</v>
      </c>
      <c r="C193" s="712">
        <f t="shared" si="42"/>
        <v>1.7666090808115544</v>
      </c>
      <c r="D193" s="712">
        <f t="shared" si="47"/>
        <v>1331.1307021870557</v>
      </c>
      <c r="E193" s="712">
        <f t="shared" si="48"/>
        <v>589.11602006188753</v>
      </c>
      <c r="F193" s="712">
        <f t="shared" si="49"/>
        <v>352.54008824287013</v>
      </c>
      <c r="G193" s="712">
        <f t="shared" si="50"/>
        <v>305.50365170121535</v>
      </c>
      <c r="H193" s="719">
        <f t="shared" si="51"/>
        <v>298.16552170097367</v>
      </c>
      <c r="I193" s="712">
        <f t="shared" si="52"/>
        <v>298.11863441602537</v>
      </c>
      <c r="J193" s="712">
        <f t="shared" si="53"/>
        <v>298.08844284108295</v>
      </c>
      <c r="K193" s="712">
        <f t="shared" si="54"/>
        <v>298.07160383827431</v>
      </c>
      <c r="L193" s="712">
        <f t="shared" si="55"/>
        <v>298.06619269906975</v>
      </c>
      <c r="N193" s="582">
        <v>119</v>
      </c>
      <c r="O193" s="712">
        <f t="shared" si="43"/>
        <v>1.7666090808115544</v>
      </c>
      <c r="P193" s="712">
        <f t="shared" si="56"/>
        <v>484.60149152078242</v>
      </c>
      <c r="Q193" s="712">
        <f t="shared" si="58"/>
        <v>466.63806237396284</v>
      </c>
      <c r="R193" s="712">
        <f t="shared" si="45"/>
        <v>453.74424917376234</v>
      </c>
      <c r="S193" s="712">
        <f t="shared" si="46"/>
        <v>445.97566621773092</v>
      </c>
      <c r="T193" s="712">
        <f t="shared" si="57"/>
        <v>443.36541045902504</v>
      </c>
    </row>
    <row r="194" spans="2:20">
      <c r="B194" s="582">
        <v>120</v>
      </c>
      <c r="C194" s="712">
        <f t="shared" si="42"/>
        <v>1.7814545352721558</v>
      </c>
      <c r="D194" s="712">
        <f t="shared" si="47"/>
        <v>1332.26534859306</v>
      </c>
      <c r="E194" s="712">
        <f t="shared" si="48"/>
        <v>591.4411318658739</v>
      </c>
      <c r="F194" s="712">
        <f t="shared" si="49"/>
        <v>353.41200500335611</v>
      </c>
      <c r="G194" s="712">
        <f t="shared" si="50"/>
        <v>305.68627125913764</v>
      </c>
      <c r="H194" s="719">
        <f t="shared" si="51"/>
        <v>298.17084243745126</v>
      </c>
      <c r="I194" s="712">
        <f t="shared" si="52"/>
        <v>298.12273534695629</v>
      </c>
      <c r="J194" s="712">
        <f t="shared" si="53"/>
        <v>298.09172260433064</v>
      </c>
      <c r="K194" s="712">
        <f t="shared" si="54"/>
        <v>298.07441083955257</v>
      </c>
      <c r="L194" s="712">
        <f t="shared" si="55"/>
        <v>298.06884516365227</v>
      </c>
      <c r="N194" s="582">
        <v>120</v>
      </c>
      <c r="O194" s="712">
        <f t="shared" si="43"/>
        <v>1.7814545352721558</v>
      </c>
      <c r="P194" s="712">
        <f t="shared" si="56"/>
        <v>485.82759896041233</v>
      </c>
      <c r="Q194" s="712">
        <f t="shared" si="58"/>
        <v>467.88330111109667</v>
      </c>
      <c r="R194" s="712">
        <f t="shared" si="45"/>
        <v>455.00314832982667</v>
      </c>
      <c r="S194" s="712">
        <f t="shared" si="46"/>
        <v>447.24269490640398</v>
      </c>
      <c r="T194" s="712">
        <f t="shared" si="57"/>
        <v>444.63500208588897</v>
      </c>
    </row>
    <row r="195" spans="2:20">
      <c r="B195" s="582">
        <v>121</v>
      </c>
      <c r="C195" s="712">
        <f t="shared" si="42"/>
        <v>1.796299989732757</v>
      </c>
      <c r="D195" s="712">
        <f t="shared" si="47"/>
        <v>1333.3811215300943</v>
      </c>
      <c r="E195" s="712">
        <f t="shared" si="48"/>
        <v>593.75408234250949</v>
      </c>
      <c r="F195" s="712">
        <f t="shared" si="49"/>
        <v>354.28743583530161</v>
      </c>
      <c r="G195" s="712">
        <f t="shared" si="50"/>
        <v>305.87124610437985</v>
      </c>
      <c r="H195" s="719">
        <f t="shared" si="51"/>
        <v>298.17627831588823</v>
      </c>
      <c r="I195" s="712">
        <f t="shared" si="52"/>
        <v>298.12693419443843</v>
      </c>
      <c r="J195" s="712">
        <f t="shared" si="53"/>
        <v>298.09508794571593</v>
      </c>
      <c r="K195" s="712">
        <f t="shared" si="54"/>
        <v>298.07729600581263</v>
      </c>
      <c r="L195" s="712">
        <f t="shared" si="55"/>
        <v>298.07157331331877</v>
      </c>
      <c r="N195" s="582">
        <v>121</v>
      </c>
      <c r="O195" s="712">
        <f t="shared" si="43"/>
        <v>1.796299989732757</v>
      </c>
      <c r="P195" s="712">
        <f t="shared" si="56"/>
        <v>487.05238324474573</v>
      </c>
      <c r="Q195" s="712">
        <f t="shared" si="58"/>
        <v>469.12719604822718</v>
      </c>
      <c r="R195" s="712">
        <f t="shared" si="45"/>
        <v>456.26068894631499</v>
      </c>
      <c r="S195" s="712">
        <f t="shared" si="46"/>
        <v>448.50835628459907</v>
      </c>
      <c r="T195" s="712">
        <f t="shared" si="57"/>
        <v>445.90322363734492</v>
      </c>
    </row>
    <row r="196" spans="2:20">
      <c r="B196" s="582">
        <v>122</v>
      </c>
      <c r="C196" s="712">
        <f t="shared" si="42"/>
        <v>1.8111454441933583</v>
      </c>
      <c r="D196" s="712">
        <f t="shared" si="47"/>
        <v>1334.4785788749214</v>
      </c>
      <c r="E196" s="712">
        <f t="shared" si="48"/>
        <v>596.05491272443646</v>
      </c>
      <c r="F196" s="712">
        <f t="shared" si="49"/>
        <v>355.16630329834925</v>
      </c>
      <c r="G196" s="712">
        <f t="shared" si="50"/>
        <v>306.05857126248009</v>
      </c>
      <c r="H196" s="719">
        <f t="shared" si="51"/>
        <v>298.18183051133019</v>
      </c>
      <c r="I196" s="712">
        <f t="shared" si="52"/>
        <v>298.13123215885366</v>
      </c>
      <c r="J196" s="712">
        <f t="shared" si="53"/>
        <v>298.09854007501917</v>
      </c>
      <c r="K196" s="712">
        <f t="shared" si="54"/>
        <v>298.08026054879986</v>
      </c>
      <c r="L196" s="712">
        <f t="shared" si="55"/>
        <v>298.07437835971496</v>
      </c>
      <c r="N196" s="582">
        <v>122</v>
      </c>
      <c r="O196" s="712">
        <f t="shared" si="43"/>
        <v>1.8111454441933583</v>
      </c>
      <c r="P196" s="712">
        <f t="shared" si="56"/>
        <v>488.27584580208759</v>
      </c>
      <c r="Q196" s="712">
        <f t="shared" si="58"/>
        <v>470.36974863581963</v>
      </c>
      <c r="R196" s="712">
        <f t="shared" si="45"/>
        <v>457.51687248929898</v>
      </c>
      <c r="S196" s="712">
        <f t="shared" si="46"/>
        <v>449.77265182755002</v>
      </c>
      <c r="T196" s="712">
        <f t="shared" si="57"/>
        <v>447.17007659148459</v>
      </c>
    </row>
    <row r="197" spans="2:20">
      <c r="B197" s="582">
        <v>123</v>
      </c>
      <c r="C197" s="712">
        <f t="shared" si="42"/>
        <v>1.8259908986539597</v>
      </c>
      <c r="D197" s="712">
        <f t="shared" si="47"/>
        <v>1335.5582590862068</v>
      </c>
      <c r="E197" s="712">
        <f t="shared" si="48"/>
        <v>598.34366607503773</v>
      </c>
      <c r="F197" s="712">
        <f t="shared" si="49"/>
        <v>356.0485308314158</v>
      </c>
      <c r="G197" s="712">
        <f t="shared" si="50"/>
        <v>306.24824145390903</v>
      </c>
      <c r="H197" s="719">
        <f t="shared" si="51"/>
        <v>298.18750019221068</v>
      </c>
      <c r="I197" s="712">
        <f t="shared" si="52"/>
        <v>298.13563043666909</v>
      </c>
      <c r="J197" s="712">
        <f t="shared" si="53"/>
        <v>298.10208020019485</v>
      </c>
      <c r="K197" s="712">
        <f t="shared" si="54"/>
        <v>298.08330567975247</v>
      </c>
      <c r="L197" s="712">
        <f t="shared" si="55"/>
        <v>298.07726151442949</v>
      </c>
      <c r="N197" s="582">
        <v>123</v>
      </c>
      <c r="O197" s="712">
        <f t="shared" si="43"/>
        <v>1.8259908986539597</v>
      </c>
      <c r="P197" s="712">
        <f t="shared" si="56"/>
        <v>489.49798805913957</v>
      </c>
      <c r="Q197" s="712">
        <f t="shared" si="58"/>
        <v>471.61096032272945</v>
      </c>
      <c r="R197" s="712">
        <f t="shared" si="45"/>
        <v>458.77170042326725</v>
      </c>
      <c r="S197" s="712">
        <f t="shared" si="46"/>
        <v>451.03558300894213</v>
      </c>
      <c r="T197" s="712">
        <f t="shared" si="57"/>
        <v>448.43556242486653</v>
      </c>
    </row>
    <row r="198" spans="2:20">
      <c r="B198" s="582">
        <v>124</v>
      </c>
      <c r="C198" s="712">
        <f t="shared" si="42"/>
        <v>1.8408363531145608</v>
      </c>
      <c r="D198" s="712">
        <f t="shared" si="47"/>
        <v>1336.6206819104564</v>
      </c>
      <c r="E198" s="712">
        <f t="shared" si="48"/>
        <v>600.62038718631152</v>
      </c>
      <c r="F198" s="712">
        <f t="shared" si="49"/>
        <v>356.93404275162123</v>
      </c>
      <c r="G198" s="712">
        <f t="shared" si="50"/>
        <v>306.44025110089069</v>
      </c>
      <c r="H198" s="719">
        <f t="shared" si="51"/>
        <v>298.19328852025671</v>
      </c>
      <c r="I198" s="712">
        <f t="shared" si="52"/>
        <v>298.14013022028752</v>
      </c>
      <c r="J198" s="712">
        <f t="shared" si="53"/>
        <v>298.10570952718246</v>
      </c>
      <c r="K198" s="712">
        <f t="shared" si="54"/>
        <v>298.08643260918836</v>
      </c>
      <c r="L198" s="712">
        <f t="shared" si="55"/>
        <v>298.0802239887729</v>
      </c>
      <c r="N198" s="582">
        <v>124</v>
      </c>
      <c r="O198" s="712">
        <f t="shared" si="43"/>
        <v>1.8408363531145608</v>
      </c>
      <c r="P198" s="712">
        <f t="shared" si="56"/>
        <v>490.71881144101093</v>
      </c>
      <c r="Q198" s="712">
        <f t="shared" si="58"/>
        <v>472.85083255621049</v>
      </c>
      <c r="R198" s="712">
        <f t="shared" si="45"/>
        <v>460.02517421112765</v>
      </c>
      <c r="S198" s="712">
        <f t="shared" si="46"/>
        <v>452.29715130090756</v>
      </c>
      <c r="T198" s="712">
        <f t="shared" si="57"/>
        <v>449.69968261250852</v>
      </c>
    </row>
    <row r="199" spans="2:20">
      <c r="B199" s="582">
        <v>125</v>
      </c>
      <c r="C199" s="712">
        <f t="shared" si="42"/>
        <v>1.8556818075751622</v>
      </c>
      <c r="D199" s="712">
        <f t="shared" si="47"/>
        <v>1337.666349061961</v>
      </c>
      <c r="E199" s="712">
        <f t="shared" si="48"/>
        <v>602.88512248092798</v>
      </c>
      <c r="F199" s="712">
        <f t="shared" si="49"/>
        <v>357.8227642527886</v>
      </c>
      <c r="G199" s="712">
        <f t="shared" si="50"/>
        <v>306.63459433415562</v>
      </c>
      <c r="H199" s="719">
        <f t="shared" si="51"/>
        <v>298.19919665039771</v>
      </c>
      <c r="I199" s="712">
        <f t="shared" si="52"/>
        <v>298.14473269790204</v>
      </c>
      <c r="J199" s="712">
        <f t="shared" si="53"/>
        <v>298.10942925972103</v>
      </c>
      <c r="K199" s="712">
        <f t="shared" si="54"/>
        <v>298.08964254669542</v>
      </c>
      <c r="L199" s="712">
        <f t="shared" si="55"/>
        <v>298.08326699356041</v>
      </c>
      <c r="N199" s="582">
        <v>125</v>
      </c>
      <c r="O199" s="712">
        <f t="shared" si="43"/>
        <v>1.8556818075751622</v>
      </c>
      <c r="P199" s="712">
        <f t="shared" si="56"/>
        <v>491.93831737122792</v>
      </c>
      <c r="Q199" s="712">
        <f t="shared" si="58"/>
        <v>474.08936678192219</v>
      </c>
      <c r="R199" s="712">
        <f t="shared" si="45"/>
        <v>461.27729531420852</v>
      </c>
      <c r="S199" s="712">
        <f t="shared" si="46"/>
        <v>453.55735817402137</v>
      </c>
      <c r="T199" s="712">
        <f t="shared" si="57"/>
        <v>450.96243862788191</v>
      </c>
    </row>
    <row r="200" spans="2:20">
      <c r="B200" s="582">
        <v>126</v>
      </c>
      <c r="C200" s="712">
        <f t="shared" si="42"/>
        <v>1.8705272620357636</v>
      </c>
      <c r="D200" s="712">
        <f t="shared" si="47"/>
        <v>1338.6957448777107</v>
      </c>
      <c r="E200" s="712">
        <f t="shared" si="48"/>
        <v>605.13791991830783</v>
      </c>
      <c r="F200" s="712">
        <f t="shared" si="49"/>
        <v>358.71462140353862</v>
      </c>
      <c r="G200" s="712">
        <f t="shared" si="50"/>
        <v>306.83126499962447</v>
      </c>
      <c r="H200" s="719">
        <f t="shared" si="51"/>
        <v>298.20522573067757</v>
      </c>
      <c r="I200" s="712">
        <f t="shared" si="52"/>
        <v>298.14943905335366</v>
      </c>
      <c r="J200" s="712">
        <f t="shared" si="53"/>
        <v>298.11324059916774</v>
      </c>
      <c r="K200" s="712">
        <f t="shared" si="54"/>
        <v>298.09293670072634</v>
      </c>
      <c r="L200" s="712">
        <f t="shared" si="55"/>
        <v>298.0863917388985</v>
      </c>
      <c r="N200" s="582">
        <v>126</v>
      </c>
      <c r="O200" s="712">
        <f t="shared" si="43"/>
        <v>1.8705272620357636</v>
      </c>
      <c r="P200" s="712">
        <f t="shared" si="56"/>
        <v>493.15650727174204</v>
      </c>
      <c r="Q200" s="712">
        <f t="shared" si="58"/>
        <v>475.32656444393638</v>
      </c>
      <c r="R200" s="712">
        <f t="shared" si="45"/>
        <v>462.52806519226084</v>
      </c>
      <c r="S200" s="712">
        <f t="shared" si="46"/>
        <v>454.81620509729896</v>
      </c>
      <c r="T200" s="712">
        <f t="shared" si="57"/>
        <v>452.22383194290632</v>
      </c>
    </row>
    <row r="201" spans="2:20">
      <c r="B201" s="582">
        <v>127</v>
      </c>
      <c r="C201" s="712">
        <f t="shared" si="42"/>
        <v>1.8853727164963647</v>
      </c>
      <c r="D201" s="712">
        <f t="shared" si="47"/>
        <v>1339.7093369482045</v>
      </c>
      <c r="E201" s="712">
        <f t="shared" si="48"/>
        <v>607.3788289045691</v>
      </c>
      <c r="F201" s="712">
        <f t="shared" si="49"/>
        <v>359.60954114500043</v>
      </c>
      <c r="G201" s="712">
        <f t="shared" si="50"/>
        <v>307.03025666502083</v>
      </c>
      <c r="H201" s="719">
        <f t="shared" si="51"/>
        <v>298.21137690217017</v>
      </c>
      <c r="I201" s="712">
        <f t="shared" si="52"/>
        <v>298.15425046599319</v>
      </c>
      <c r="J201" s="712">
        <f t="shared" si="53"/>
        <v>298.11714474432017</v>
      </c>
      <c r="K201" s="712">
        <f t="shared" si="54"/>
        <v>298.09631627839724</v>
      </c>
      <c r="L201" s="712">
        <f t="shared" si="55"/>
        <v>298.08959943397525</v>
      </c>
      <c r="N201" s="582">
        <v>127</v>
      </c>
      <c r="O201" s="712">
        <f>$O$73*N201</f>
        <v>1.8853727164963647</v>
      </c>
      <c r="P201" s="712">
        <f t="shared" si="56"/>
        <v>494.37338256293748</v>
      </c>
      <c r="Q201" s="712">
        <f t="shared" si="58"/>
        <v>476.56242698474261</v>
      </c>
      <c r="R201" s="712">
        <f t="shared" si="45"/>
        <v>463.77748530345997</v>
      </c>
      <c r="S201" s="712">
        <f t="shared" si="46"/>
        <v>456.07369353819337</v>
      </c>
      <c r="T201" s="712">
        <f t="shared" si="57"/>
        <v>453.48386402794603</v>
      </c>
    </row>
    <row r="202" spans="2:20">
      <c r="B202" s="582">
        <v>128</v>
      </c>
      <c r="C202" s="712">
        <f t="shared" si="42"/>
        <v>1.9002181709569661</v>
      </c>
      <c r="D202" s="712">
        <f t="shared" si="47"/>
        <v>1340.7075767250451</v>
      </c>
      <c r="E202" s="712">
        <f t="shared" si="48"/>
        <v>609.6079002061939</v>
      </c>
      <c r="F202" s="712">
        <f t="shared" si="49"/>
        <v>360.50745128815947</v>
      </c>
      <c r="G202" s="712">
        <f t="shared" si="50"/>
        <v>307.2315626264126</v>
      </c>
      <c r="H202" s="719">
        <f t="shared" si="51"/>
        <v>298.21765129889775</v>
      </c>
      <c r="I202" s="712">
        <f t="shared" si="52"/>
        <v>298.15916811054615</v>
      </c>
      <c r="J202" s="712">
        <f t="shared" si="53"/>
        <v>298.12114289124247</v>
      </c>
      <c r="K202" s="712">
        <f t="shared" si="54"/>
        <v>298.09978248528984</v>
      </c>
      <c r="L202" s="712">
        <f t="shared" si="55"/>
        <v>298.09289128685538</v>
      </c>
      <c r="N202" s="582">
        <v>128</v>
      </c>
      <c r="O202" s="712">
        <f>$O$73*N202</f>
        <v>1.9002181709569661</v>
      </c>
      <c r="P202" s="712">
        <f t="shared" si="56"/>
        <v>495.58894466363751</v>
      </c>
      <c r="Q202" s="712">
        <f t="shared" si="58"/>
        <v>477.79695584525359</v>
      </c>
      <c r="R202" s="712">
        <f t="shared" si="45"/>
        <v>465.0255571044072</v>
      </c>
      <c r="S202" s="712">
        <f t="shared" si="46"/>
        <v>457.32982496259388</v>
      </c>
      <c r="T202" s="712">
        <f t="shared" si="57"/>
        <v>454.74253635180656</v>
      </c>
    </row>
    <row r="203" spans="2:20">
      <c r="B203" s="582">
        <v>129</v>
      </c>
      <c r="C203" s="712">
        <f t="shared" ref="C203:C266" si="59">$C$73*B203</f>
        <v>1.9150636254175675</v>
      </c>
      <c r="D203" s="712">
        <f t="shared" ref="D203:D266" si="60">(1-2*FoAb-2*FoAb*BiCombAb)*D202+2*FoAb*E202+2*FoAb*BiCombAb*Tcomb</f>
        <v>1341.690900106179</v>
      </c>
      <c r="E203" s="712">
        <f t="shared" ref="E203:E266" si="61">FoAb*D202+(1-2*FoAb)*E202+FoAb*F202</f>
        <v>611.82518586727178</v>
      </c>
      <c r="F203" s="712">
        <f t="shared" ref="F203:F266" si="62">FoAb*E202+(1-2*FoAb)*F202+FoAb*G202</f>
        <v>361.4082805108626</v>
      </c>
      <c r="G203" s="712">
        <f t="shared" ref="G203:G266" si="63">FoAb*F202+(1-2*FoAb)*G202+FoAb*H202</f>
        <v>307.43517591467997</v>
      </c>
      <c r="H203" s="719">
        <f t="shared" ref="H203:H266" si="64">_FoN1*G202+(1-_FoN1-_FoN2)*H202+_FoN2*I202</f>
        <v>298.22405004775271</v>
      </c>
      <c r="I203" s="712">
        <f t="shared" ref="I203:I266" si="65">FoCase*H202+(1-2*FoCase)*I202+FoCase*J202</f>
        <v>298.16419315698158</v>
      </c>
      <c r="J203" s="712">
        <f t="shared" ref="J203:J266" si="66">FoCase*I202+(1-2*FoCase)*J202+FoCase*K202</f>
        <v>298.12523623309528</v>
      </c>
      <c r="K203" s="712">
        <f t="shared" ref="K203:K266" si="67">FoCase*J202+(1-2*FoCase)*K202+FoCase*L202</f>
        <v>298.10333652525799</v>
      </c>
      <c r="L203" s="712">
        <f t="shared" ref="L203:L266" si="68">(1-2*FoCase-2*FoCase*BiAtmCase)*L202+2*FoCase*K202+2*FoCase*BiAtmCase*Tatm</f>
        <v>298.09626850427799</v>
      </c>
      <c r="N203" s="582">
        <v>129</v>
      </c>
      <c r="O203" s="712">
        <f t="shared" ref="O203:O266" si="69">$O$73*N203</f>
        <v>1.9150636254175675</v>
      </c>
      <c r="P203" s="712">
        <f t="shared" ref="P203:P266" si="70">(1-2*FoCase-2*FoCase*BiCombCase)*P202+2*FoCase*Q202+2*FoCase*BiCombCase*Tcomb</f>
        <v>496.80319499111022</v>
      </c>
      <c r="Q203" s="712">
        <f t="shared" ref="Q203:Q266" si="71">FoCase*P202+(1-2*FoCase)*Q202+FoCase*R202</f>
        <v>479.03015246480987</v>
      </c>
      <c r="R203" s="712">
        <f t="shared" ref="R203:R266" si="72">FoCase*Q202+(1-2*FoCase)*R202+FoCase*S202</f>
        <v>466.27228205013159</v>
      </c>
      <c r="S203" s="712">
        <f t="shared" ref="S203:S266" si="73">FoCase*R202+(1-2*FoCase)*S202+FoCase*T202</f>
        <v>458.5846008348247</v>
      </c>
      <c r="T203" s="712">
        <f t="shared" ref="T203:T266" si="74">(1-2*FoCase-2*FoCase*BiAtmCase)*T202+2*FoCase*S202+2*FoCase*BiAtmCase*Tatm</f>
        <v>455.99985038173224</v>
      </c>
    </row>
    <row r="204" spans="2:20">
      <c r="B204" s="582">
        <v>130</v>
      </c>
      <c r="C204" s="712">
        <f t="shared" si="59"/>
        <v>1.9299090798781686</v>
      </c>
      <c r="D204" s="712">
        <f t="shared" si="60"/>
        <v>1342.6597279996051</v>
      </c>
      <c r="E204" s="712">
        <f t="shared" si="61"/>
        <v>614.03073913018363</v>
      </c>
      <c r="F204" s="712">
        <f t="shared" si="62"/>
        <v>362.31195835450018</v>
      </c>
      <c r="G204" s="712">
        <f t="shared" si="63"/>
        <v>307.64108930191065</v>
      </c>
      <c r="H204" s="719">
        <f t="shared" si="64"/>
        <v>298.23057426842217</v>
      </c>
      <c r="I204" s="712">
        <f t="shared" si="65"/>
        <v>298.16932677038426</v>
      </c>
      <c r="J204" s="712">
        <f t="shared" si="66"/>
        <v>298.12942595996918</v>
      </c>
      <c r="K204" s="712">
        <f t="shared" si="67"/>
        <v>298.10697960023765</v>
      </c>
      <c r="L204" s="712">
        <f t="shared" si="68"/>
        <v>298.09973229145925</v>
      </c>
      <c r="N204" s="582">
        <v>130</v>
      </c>
      <c r="O204" s="712">
        <f t="shared" si="69"/>
        <v>1.9299090798781686</v>
      </c>
      <c r="P204" s="712">
        <f t="shared" si="70"/>
        <v>498.01613496107387</v>
      </c>
      <c r="Q204" s="712">
        <f t="shared" si="71"/>
        <v>480.26201828118394</v>
      </c>
      <c r="R204" s="712">
        <f t="shared" si="72"/>
        <v>467.51766159409203</v>
      </c>
      <c r="S204" s="712">
        <f t="shared" si="73"/>
        <v>459.83802261764413</v>
      </c>
      <c r="T204" s="712">
        <f t="shared" si="74"/>
        <v>457.25580758340476</v>
      </c>
    </row>
    <row r="205" spans="2:20">
      <c r="B205" s="582">
        <v>131</v>
      </c>
      <c r="C205" s="712">
        <f t="shared" si="59"/>
        <v>1.94475453433877</v>
      </c>
      <c r="D205" s="712">
        <f t="shared" si="60"/>
        <v>1343.6144668663494</v>
      </c>
      <c r="E205" s="712">
        <f t="shared" si="61"/>
        <v>616.22461435959303</v>
      </c>
      <c r="F205" s="712">
        <f t="shared" si="62"/>
        <v>363.21841522038295</v>
      </c>
      <c r="G205" s="712">
        <f t="shared" si="63"/>
        <v>307.84929530771979</v>
      </c>
      <c r="H205" s="719">
        <f t="shared" si="64"/>
        <v>298.2372250733157</v>
      </c>
      <c r="I205" s="712">
        <f t="shared" si="65"/>
        <v>298.17457011083002</v>
      </c>
      <c r="J205" s="712">
        <f t="shared" si="66"/>
        <v>298.13371325872231</v>
      </c>
      <c r="K205" s="712">
        <f t="shared" si="67"/>
        <v>298.11071291006112</v>
      </c>
      <c r="L205" s="712">
        <f t="shared" si="68"/>
        <v>298.10328385189865</v>
      </c>
      <c r="N205" s="582">
        <v>131</v>
      </c>
      <c r="O205" s="712">
        <f t="shared" si="69"/>
        <v>1.94475453433877</v>
      </c>
      <c r="P205" s="712">
        <f t="shared" si="70"/>
        <v>499.22776598770139</v>
      </c>
      <c r="Q205" s="712">
        <f t="shared" si="71"/>
        <v>481.49255473058412</v>
      </c>
      <c r="R205" s="712">
        <f t="shared" si="72"/>
        <v>468.76169718817835</v>
      </c>
      <c r="S205" s="712">
        <f t="shared" si="73"/>
        <v>461.09009177224436</v>
      </c>
      <c r="T205" s="712">
        <f t="shared" si="74"/>
        <v>458.51040942094136</v>
      </c>
    </row>
    <row r="206" spans="2:20">
      <c r="B206" s="582">
        <v>132</v>
      </c>
      <c r="C206" s="712">
        <f t="shared" si="59"/>
        <v>1.9595999887993714</v>
      </c>
      <c r="D206" s="712">
        <f t="shared" si="60"/>
        <v>1344.5555092434731</v>
      </c>
      <c r="E206" s="712">
        <f t="shared" si="61"/>
        <v>618.40686696961745</v>
      </c>
      <c r="F206" s="712">
        <f t="shared" si="62"/>
        <v>364.1275823658317</v>
      </c>
      <c r="G206" s="712">
        <f t="shared" si="63"/>
        <v>308.05978620549536</v>
      </c>
      <c r="H206" s="719">
        <f t="shared" si="64"/>
        <v>298.24400356749578</v>
      </c>
      <c r="I206" s="712">
        <f t="shared" si="65"/>
        <v>298.17992433326521</v>
      </c>
      <c r="J206" s="712">
        <f t="shared" si="66"/>
        <v>298.138099312821</v>
      </c>
      <c r="K206" s="712">
        <f t="shared" si="67"/>
        <v>298.11453765227441</v>
      </c>
      <c r="L206" s="712">
        <f t="shared" si="68"/>
        <v>298.10692438718894</v>
      </c>
      <c r="N206" s="582">
        <v>132</v>
      </c>
      <c r="O206" s="712">
        <f t="shared" si="69"/>
        <v>1.9595999887993714</v>
      </c>
      <c r="P206" s="712">
        <f t="shared" si="70"/>
        <v>500.43808948362482</v>
      </c>
      <c r="Q206" s="712">
        <f t="shared" si="71"/>
        <v>482.72176324765809</v>
      </c>
      <c r="R206" s="712">
        <f t="shared" si="72"/>
        <v>470.00439028271359</v>
      </c>
      <c r="S206" s="712">
        <f t="shared" si="73"/>
        <v>462.34080975825123</v>
      </c>
      <c r="T206" s="712">
        <f t="shared" si="74"/>
        <v>459.7636573568945</v>
      </c>
    </row>
    <row r="207" spans="2:20">
      <c r="B207" s="582">
        <v>133</v>
      </c>
      <c r="C207" s="712">
        <f t="shared" si="59"/>
        <v>1.9744454432599725</v>
      </c>
      <c r="D207" s="712">
        <f t="shared" si="60"/>
        <v>1345.4832342478494</v>
      </c>
      <c r="E207" s="712">
        <f t="shared" si="61"/>
        <v>620.57755335405784</v>
      </c>
      <c r="F207" s="712">
        <f t="shared" si="62"/>
        <v>365.0393918999967</v>
      </c>
      <c r="G207" s="712">
        <f t="shared" si="63"/>
        <v>308.27255402856747</v>
      </c>
      <c r="H207" s="719">
        <f t="shared" si="64"/>
        <v>298.25091084861117</v>
      </c>
      <c r="I207" s="712">
        <f t="shared" si="65"/>
        <v>298.18539058738838</v>
      </c>
      <c r="J207" s="712">
        <f t="shared" si="66"/>
        <v>298.14258530218473</v>
      </c>
      <c r="K207" s="712">
        <f t="shared" si="67"/>
        <v>298.11845502195933</v>
      </c>
      <c r="L207" s="712">
        <f t="shared" si="68"/>
        <v>298.11065509682959</v>
      </c>
      <c r="N207" s="582">
        <v>133</v>
      </c>
      <c r="O207" s="712">
        <f t="shared" si="69"/>
        <v>1.9744454432599725</v>
      </c>
      <c r="P207" s="712">
        <f t="shared" si="70"/>
        <v>501.64710685993884</v>
      </c>
      <c r="Q207" s="712">
        <f t="shared" si="71"/>
        <v>483.94964526549614</v>
      </c>
      <c r="R207" s="712">
        <f t="shared" si="72"/>
        <v>471.24574232645551</v>
      </c>
      <c r="S207" s="712">
        <f t="shared" si="73"/>
        <v>463.59017803372427</v>
      </c>
      <c r="T207" s="712">
        <f t="shared" si="74"/>
        <v>461.01555285225078</v>
      </c>
    </row>
    <row r="208" spans="2:20">
      <c r="B208" s="582">
        <v>134</v>
      </c>
      <c r="C208" s="712">
        <f t="shared" si="59"/>
        <v>1.9892908977205739</v>
      </c>
      <c r="D208" s="712">
        <f t="shared" si="60"/>
        <v>1346.398008061421</v>
      </c>
      <c r="E208" s="712">
        <f t="shared" si="61"/>
        <v>622.73673081956895</v>
      </c>
      <c r="F208" s="712">
        <f t="shared" si="62"/>
        <v>365.95377677942281</v>
      </c>
      <c r="G208" s="712">
        <f t="shared" si="63"/>
        <v>308.48759057630139</v>
      </c>
      <c r="H208" s="719">
        <f t="shared" si="64"/>
        <v>298.2579480068332</v>
      </c>
      <c r="I208" s="712">
        <f t="shared" si="65"/>
        <v>298.19097001753653</v>
      </c>
      <c r="J208" s="712">
        <f t="shared" si="66"/>
        <v>298.14717240303418</v>
      </c>
      <c r="K208" s="712">
        <f t="shared" si="67"/>
        <v>298.12246621155839</v>
      </c>
      <c r="L208" s="712">
        <f t="shared" si="68"/>
        <v>298.11447717804521</v>
      </c>
      <c r="N208" s="582">
        <v>134</v>
      </c>
      <c r="O208" s="712">
        <f t="shared" si="69"/>
        <v>1.9892908977205739</v>
      </c>
      <c r="P208" s="712">
        <f t="shared" si="70"/>
        <v>502.85481952620455</v>
      </c>
      <c r="Q208" s="712">
        <f t="shared" si="71"/>
        <v>485.17620221563425</v>
      </c>
      <c r="R208" s="712">
        <f t="shared" si="72"/>
        <v>472.48575476659835</v>
      </c>
      <c r="S208" s="712">
        <f t="shared" si="73"/>
        <v>464.83819805515719</v>
      </c>
      <c r="T208" s="712">
        <f t="shared" si="74"/>
        <v>462.26609736643132</v>
      </c>
    </row>
    <row r="209" spans="2:20">
      <c r="B209" s="582">
        <v>135</v>
      </c>
      <c r="C209" s="712">
        <f t="shared" si="59"/>
        <v>2.0041363521811753</v>
      </c>
      <c r="D209" s="712">
        <f t="shared" si="60"/>
        <v>1347.3001843986222</v>
      </c>
      <c r="E209" s="712">
        <f t="shared" si="61"/>
        <v>624.88445752165524</v>
      </c>
      <c r="F209" s="712">
        <f t="shared" si="62"/>
        <v>366.87067080337641</v>
      </c>
      <c r="G209" s="712">
        <f t="shared" si="63"/>
        <v>308.70488742011406</v>
      </c>
      <c r="H209" s="719">
        <f t="shared" si="64"/>
        <v>298.26511612479453</v>
      </c>
      <c r="I209" s="712">
        <f t="shared" si="65"/>
        <v>298.19666376257345</v>
      </c>
      <c r="J209" s="712">
        <f t="shared" si="66"/>
        <v>298.15186178774303</v>
      </c>
      <c r="K209" s="712">
        <f t="shared" si="67"/>
        <v>298.12657241070428</v>
      </c>
      <c r="L209" s="712">
        <f t="shared" si="68"/>
        <v>298.11839182560635</v>
      </c>
      <c r="N209" s="582">
        <v>135</v>
      </c>
      <c r="O209" s="712">
        <f t="shared" si="69"/>
        <v>2.0041363521811753</v>
      </c>
      <c r="P209" s="712">
        <f t="shared" si="70"/>
        <v>504.06122889045258</v>
      </c>
      <c r="Q209" s="712">
        <f t="shared" si="71"/>
        <v>486.40143552805682</v>
      </c>
      <c r="R209" s="712">
        <f t="shared" si="72"/>
        <v>473.72442904877431</v>
      </c>
      <c r="S209" s="712">
        <f t="shared" si="73"/>
        <v>466.08487127747873</v>
      </c>
      <c r="T209" s="712">
        <f t="shared" si="74"/>
        <v>463.51529235729134</v>
      </c>
    </row>
    <row r="210" spans="2:20">
      <c r="B210" s="582">
        <v>136</v>
      </c>
      <c r="C210" s="712">
        <f t="shared" si="59"/>
        <v>2.0189818066417766</v>
      </c>
      <c r="D210" s="712">
        <f t="shared" si="60"/>
        <v>1348.190104956625</v>
      </c>
      <c r="E210" s="712">
        <f t="shared" si="61"/>
        <v>627.02079240338537</v>
      </c>
      <c r="F210" s="712">
        <f t="shared" si="62"/>
        <v>367.79000860894803</v>
      </c>
      <c r="G210" s="712">
        <f t="shared" si="63"/>
        <v>308.92443590941298</v>
      </c>
      <c r="H210" s="719">
        <f t="shared" si="64"/>
        <v>298.27241627753097</v>
      </c>
      <c r="I210" s="712">
        <f t="shared" si="65"/>
        <v>298.20247295578201</v>
      </c>
      <c r="J210" s="712">
        <f t="shared" si="66"/>
        <v>298.15665462469326</v>
      </c>
      <c r="K210" s="712">
        <f t="shared" si="67"/>
        <v>298.13077480605233</v>
      </c>
      <c r="L210" s="712">
        <f t="shared" si="68"/>
        <v>298.12240023165515</v>
      </c>
      <c r="N210" s="582">
        <v>136</v>
      </c>
      <c r="O210" s="712">
        <f t="shared" si="69"/>
        <v>2.0189818066417766</v>
      </c>
      <c r="P210" s="712">
        <f t="shared" si="70"/>
        <v>505.26633635918625</v>
      </c>
      <c r="Q210" s="712">
        <f t="shared" si="71"/>
        <v>487.62534663119925</v>
      </c>
      <c r="R210" s="712">
        <f t="shared" si="72"/>
        <v>474.96176661705567</v>
      </c>
      <c r="S210" s="712">
        <f t="shared" si="73"/>
        <v>467.33019915405282</v>
      </c>
      <c r="T210" s="712">
        <f t="shared" si="74"/>
        <v>464.76313928112108</v>
      </c>
    </row>
    <row r="211" spans="2:20">
      <c r="B211" s="582">
        <v>137</v>
      </c>
      <c r="C211" s="712">
        <f t="shared" si="59"/>
        <v>2.033827261102378</v>
      </c>
      <c r="D211" s="712">
        <f t="shared" si="60"/>
        <v>1349.0680998490434</v>
      </c>
      <c r="E211" s="712">
        <f t="shared" si="61"/>
        <v>629.14579513671879</v>
      </c>
      <c r="F211" s="712">
        <f t="shared" si="62"/>
        <v>368.71172566594606</v>
      </c>
      <c r="G211" s="712">
        <f t="shared" si="63"/>
        <v>309.1462271774584</v>
      </c>
      <c r="H211" s="719">
        <f t="shared" si="64"/>
        <v>298.27984953242537</v>
      </c>
      <c r="I211" s="712">
        <f t="shared" si="65"/>
        <v>298.20839872475932</v>
      </c>
      <c r="J211" s="712">
        <f t="shared" si="66"/>
        <v>298.16155207813404</v>
      </c>
      <c r="K211" s="712">
        <f t="shared" si="67"/>
        <v>298.13507458111712</v>
      </c>
      <c r="L211" s="712">
        <f t="shared" si="68"/>
        <v>298.12650358553407</v>
      </c>
      <c r="N211" s="582">
        <v>137</v>
      </c>
      <c r="O211" s="712">
        <f t="shared" si="69"/>
        <v>2.033827261102378</v>
      </c>
      <c r="P211" s="712">
        <f t="shared" si="70"/>
        <v>506.47014333738412</v>
      </c>
      <c r="Q211" s="712">
        <f t="shared" si="71"/>
        <v>488.84793695195077</v>
      </c>
      <c r="R211" s="712">
        <f t="shared" si="72"/>
        <v>476.19776891395605</v>
      </c>
      <c r="S211" s="712">
        <f t="shared" si="73"/>
        <v>468.57418313667989</v>
      </c>
      <c r="T211" s="712">
        <f t="shared" si="74"/>
        <v>466.00963959264578</v>
      </c>
    </row>
    <row r="212" spans="2:20">
      <c r="B212" s="582">
        <v>138</v>
      </c>
      <c r="C212" s="712">
        <f t="shared" si="59"/>
        <v>2.0486727155629789</v>
      </c>
      <c r="D212" s="712">
        <f t="shared" si="60"/>
        <v>1349.934488023707</v>
      </c>
      <c r="E212" s="712">
        <f t="shared" si="61"/>
        <v>631.25952606634348</v>
      </c>
      <c r="F212" s="712">
        <f t="shared" si="62"/>
        <v>369.63575827159383</v>
      </c>
      <c r="G212" s="712">
        <f t="shared" si="63"/>
        <v>309.3702521471472</v>
      </c>
      <c r="H212" s="719">
        <f t="shared" si="64"/>
        <v>298.2874169491547</v>
      </c>
      <c r="I212" s="712">
        <f t="shared" si="65"/>
        <v>298.21444219131484</v>
      </c>
      <c r="J212" s="712">
        <f t="shared" si="66"/>
        <v>298.16655530804377</v>
      </c>
      <c r="K212" s="712">
        <f t="shared" si="67"/>
        <v>298.13947291611271</v>
      </c>
      <c r="L212" s="712">
        <f t="shared" si="68"/>
        <v>298.13070307361858</v>
      </c>
      <c r="N212" s="582">
        <v>138</v>
      </c>
      <c r="O212" s="712">
        <f t="shared" si="69"/>
        <v>2.0486727155629789</v>
      </c>
      <c r="P212" s="712">
        <f t="shared" si="70"/>
        <v>507.67265122850284</v>
      </c>
      <c r="Q212" s="712">
        <f t="shared" si="71"/>
        <v>490.06920791565653</v>
      </c>
      <c r="R212" s="712">
        <f t="shared" si="72"/>
        <v>477.43243738043242</v>
      </c>
      <c r="S212" s="712">
        <f t="shared" si="73"/>
        <v>469.81682467559767</v>
      </c>
      <c r="T212" s="712">
        <f t="shared" si="74"/>
        <v>467.25479474502669</v>
      </c>
    </row>
    <row r="213" spans="2:20">
      <c r="B213" s="582">
        <v>139</v>
      </c>
      <c r="C213" s="712">
        <f t="shared" si="59"/>
        <v>2.0635181700235803</v>
      </c>
      <c r="D213" s="712">
        <f t="shared" si="60"/>
        <v>1350.7895776650919</v>
      </c>
      <c r="E213" s="712">
        <f t="shared" si="61"/>
        <v>633.36204615592885</v>
      </c>
      <c r="F213" s="712">
        <f t="shared" si="62"/>
        <v>370.56204354504428</v>
      </c>
      <c r="G213" s="712">
        <f t="shared" si="63"/>
        <v>309.59650153671896</v>
      </c>
      <c r="H213" s="719">
        <f t="shared" si="64"/>
        <v>298.29511957963899</v>
      </c>
      <c r="I213" s="712">
        <f t="shared" si="65"/>
        <v>298.22060447137204</v>
      </c>
      <c r="J213" s="712">
        <f t="shared" si="66"/>
        <v>298.17166546999601</v>
      </c>
      <c r="K213" s="712">
        <f t="shared" si="67"/>
        <v>298.14397098779597</v>
      </c>
      <c r="L213" s="712">
        <f t="shared" si="68"/>
        <v>298.13499987915355</v>
      </c>
      <c r="N213" s="582">
        <v>139</v>
      </c>
      <c r="O213" s="712">
        <f t="shared" si="69"/>
        <v>2.0635181700235803</v>
      </c>
      <c r="P213" s="712">
        <f t="shared" si="70"/>
        <v>508.87386143447969</v>
      </c>
      <c r="Q213" s="712">
        <f t="shared" si="71"/>
        <v>491.28916094611986</v>
      </c>
      <c r="R213" s="712">
        <f t="shared" si="72"/>
        <v>478.66577345588667</v>
      </c>
      <c r="S213" s="712">
        <f t="shared" si="73"/>
        <v>471.05812521948246</v>
      </c>
      <c r="T213" s="712">
        <f t="shared" si="74"/>
        <v>468.49860618986185</v>
      </c>
    </row>
    <row r="214" spans="2:20">
      <c r="B214" s="582">
        <v>140</v>
      </c>
      <c r="C214" s="712">
        <f t="shared" si="59"/>
        <v>2.0783636244841817</v>
      </c>
      <c r="D214" s="712">
        <f t="shared" si="60"/>
        <v>1351.6336665819758</v>
      </c>
      <c r="E214" s="712">
        <f t="shared" si="61"/>
        <v>635.45341693669752</v>
      </c>
      <c r="F214" s="712">
        <f t="shared" si="62"/>
        <v>371.49051942172366</v>
      </c>
      <c r="G214" s="712">
        <f t="shared" si="63"/>
        <v>309.82496586538446</v>
      </c>
      <c r="H214" s="719">
        <f t="shared" si="64"/>
        <v>298.30295846799339</v>
      </c>
      <c r="I214" s="712">
        <f t="shared" si="65"/>
        <v>298.22688667487245</v>
      </c>
      <c r="J214" s="712">
        <f t="shared" si="66"/>
        <v>298.17688371502845</v>
      </c>
      <c r="K214" s="712">
        <f t="shared" si="67"/>
        <v>298.14856996931439</v>
      </c>
      <c r="L214" s="712">
        <f t="shared" si="68"/>
        <v>298.13939518209321</v>
      </c>
      <c r="N214" s="582">
        <v>140</v>
      </c>
      <c r="O214" s="712">
        <f t="shared" si="69"/>
        <v>2.0783636244841817</v>
      </c>
      <c r="P214" s="712">
        <f t="shared" si="70"/>
        <v>510.07377535573465</v>
      </c>
      <c r="Q214" s="712">
        <f t="shared" si="71"/>
        <v>492.50779746560471</v>
      </c>
      <c r="R214" s="712">
        <f t="shared" si="72"/>
        <v>479.89777857816739</v>
      </c>
      <c r="S214" s="712">
        <f t="shared" si="73"/>
        <v>472.29808621545021</v>
      </c>
      <c r="T214" s="712">
        <f t="shared" si="74"/>
        <v>469.74107537718686</v>
      </c>
    </row>
    <row r="215" spans="2:20">
      <c r="B215" s="582">
        <v>141</v>
      </c>
      <c r="C215" s="712">
        <f t="shared" si="59"/>
        <v>2.093209078944783</v>
      </c>
      <c r="D215" s="712">
        <f t="shared" si="60"/>
        <v>1352.4670425808645</v>
      </c>
      <c r="E215" s="712">
        <f t="shared" si="61"/>
        <v>637.53370045822942</v>
      </c>
      <c r="F215" s="712">
        <f t="shared" si="62"/>
        <v>372.42112464751693</v>
      </c>
      <c r="G215" s="712">
        <f t="shared" si="63"/>
        <v>310.05563545887583</v>
      </c>
      <c r="H215" s="719">
        <f t="shared" si="64"/>
        <v>298.31093465048201</v>
      </c>
      <c r="I215" s="712">
        <f t="shared" si="65"/>
        <v>298.23328990568325</v>
      </c>
      <c r="J215" s="712">
        <f t="shared" si="66"/>
        <v>298.1822111895151</v>
      </c>
      <c r="K215" s="712">
        <f t="shared" si="67"/>
        <v>298.15327103005637</v>
      </c>
      <c r="L215" s="712">
        <f t="shared" si="68"/>
        <v>298.14389015894466</v>
      </c>
      <c r="N215" s="582">
        <v>141</v>
      </c>
      <c r="O215" s="712">
        <f t="shared" si="69"/>
        <v>2.093209078944783</v>
      </c>
      <c r="P215" s="712">
        <f t="shared" si="70"/>
        <v>511.2723943911729</v>
      </c>
      <c r="Q215" s="712">
        <f t="shared" si="71"/>
        <v>493.72511889483758</v>
      </c>
      <c r="R215" s="712">
        <f t="shared" si="72"/>
        <v>481.12845418357125</v>
      </c>
      <c r="S215" s="712">
        <f t="shared" si="73"/>
        <v>473.53670910905748</v>
      </c>
      <c r="T215" s="712">
        <f t="shared" si="74"/>
        <v>470.98220375547641</v>
      </c>
    </row>
    <row r="216" spans="2:20">
      <c r="B216" s="582">
        <v>142</v>
      </c>
      <c r="C216" s="712">
        <f t="shared" si="59"/>
        <v>2.1080545334053844</v>
      </c>
      <c r="D216" s="712">
        <f t="shared" si="60"/>
        <v>1353.2899838257119</v>
      </c>
      <c r="E216" s="712">
        <f t="shared" si="61"/>
        <v>639.60295924140848</v>
      </c>
      <c r="F216" s="712">
        <f t="shared" si="62"/>
        <v>373.35379877280565</v>
      </c>
      <c r="G216" s="712">
        <f t="shared" si="63"/>
        <v>310.28850045491879</v>
      </c>
      <c r="H216" s="719">
        <f t="shared" si="64"/>
        <v>298.3190491554746</v>
      </c>
      <c r="I216" s="712">
        <f t="shared" si="65"/>
        <v>298.23981526150726</v>
      </c>
      <c r="J216" s="712">
        <f t="shared" si="66"/>
        <v>298.18764903504211</v>
      </c>
      <c r="K216" s="712">
        <f t="shared" si="67"/>
        <v>298.15807533550611</v>
      </c>
      <c r="L216" s="712">
        <f t="shared" si="68"/>
        <v>298.14848598261506</v>
      </c>
      <c r="N216" s="582">
        <v>142</v>
      </c>
      <c r="O216" s="712">
        <f t="shared" si="69"/>
        <v>2.1080545334053844</v>
      </c>
      <c r="P216" s="712">
        <f t="shared" si="70"/>
        <v>512.46971993818693</v>
      </c>
      <c r="Q216" s="712">
        <f t="shared" si="71"/>
        <v>494.94112665300941</v>
      </c>
      <c r="R216" s="712">
        <f t="shared" si="72"/>
        <v>482.35780170684512</v>
      </c>
      <c r="S216" s="712">
        <f t="shared" si="73"/>
        <v>474.77399534430333</v>
      </c>
      <c r="T216" s="712">
        <f t="shared" si="74"/>
        <v>472.22199277164492</v>
      </c>
    </row>
    <row r="217" spans="2:20">
      <c r="B217" s="582">
        <v>143</v>
      </c>
      <c r="C217" s="712">
        <f t="shared" si="59"/>
        <v>2.1228999878659858</v>
      </c>
      <c r="D217" s="712">
        <f t="shared" si="60"/>
        <v>1354.1027591844443</v>
      </c>
      <c r="E217" s="712">
        <f t="shared" si="61"/>
        <v>641.66125623342907</v>
      </c>
      <c r="F217" s="712">
        <f t="shared" si="62"/>
        <v>374.28848214636969</v>
      </c>
      <c r="G217" s="712">
        <f t="shared" si="63"/>
        <v>310.52355080862696</v>
      </c>
      <c r="H217" s="719">
        <f t="shared" si="64"/>
        <v>298.32730300340529</v>
      </c>
      <c r="I217" s="712">
        <f t="shared" si="65"/>
        <v>298.2464638337961</v>
      </c>
      <c r="J217" s="712">
        <f t="shared" si="66"/>
        <v>298.19319838828665</v>
      </c>
      <c r="K217" s="712">
        <f t="shared" si="67"/>
        <v>298.16298404710096</v>
      </c>
      <c r="L217" s="712">
        <f t="shared" si="68"/>
        <v>298.15318382226241</v>
      </c>
      <c r="N217" s="582">
        <v>143</v>
      </c>
      <c r="O217" s="712">
        <f t="shared" si="69"/>
        <v>2.1228999878659858</v>
      </c>
      <c r="P217" s="712">
        <f t="shared" si="70"/>
        <v>513.66575339265876</v>
      </c>
      <c r="Q217" s="712">
        <f t="shared" si="71"/>
        <v>496.15582215777783</v>
      </c>
      <c r="R217" s="712">
        <f t="shared" si="72"/>
        <v>483.58582258118747</v>
      </c>
      <c r="S217" s="712">
        <f t="shared" si="73"/>
        <v>476.00994636363015</v>
      </c>
      <c r="T217" s="712">
        <f t="shared" si="74"/>
        <v>473.46044387104808</v>
      </c>
    </row>
    <row r="218" spans="2:20">
      <c r="B218" s="582">
        <v>144</v>
      </c>
      <c r="C218" s="712">
        <f t="shared" si="59"/>
        <v>2.1377454423265867</v>
      </c>
      <c r="D218" s="712">
        <f t="shared" si="60"/>
        <v>1354.9056285627703</v>
      </c>
      <c r="E218" s="712">
        <f t="shared" si="61"/>
        <v>643.70865476478423</v>
      </c>
      <c r="F218" s="712">
        <f t="shared" si="62"/>
        <v>375.22511590916264</v>
      </c>
      <c r="G218" s="712">
        <f t="shared" si="63"/>
        <v>310.76077629781798</v>
      </c>
      <c r="H218" s="719">
        <f t="shared" si="64"/>
        <v>298.33569720673347</v>
      </c>
      <c r="I218" s="712">
        <f t="shared" si="65"/>
        <v>298.25323670766613</v>
      </c>
      <c r="J218" s="712">
        <f t="shared" si="66"/>
        <v>298.19886038089908</v>
      </c>
      <c r="K218" s="712">
        <f t="shared" si="67"/>
        <v>298.1679983220929</v>
      </c>
      <c r="L218" s="712">
        <f t="shared" si="68"/>
        <v>298.15798484314973</v>
      </c>
      <c r="N218" s="582">
        <v>144</v>
      </c>
      <c r="O218" s="712">
        <f t="shared" si="69"/>
        <v>2.1377454423265867</v>
      </c>
      <c r="P218" s="712">
        <f t="shared" si="70"/>
        <v>514.86049614896149</v>
      </c>
      <c r="Q218" s="712">
        <f t="shared" si="71"/>
        <v>497.36920682526915</v>
      </c>
      <c r="R218" s="712">
        <f t="shared" si="72"/>
        <v>484.81251823825005</v>
      </c>
      <c r="S218" s="712">
        <f t="shared" si="73"/>
        <v>477.24456360792556</v>
      </c>
      <c r="T218" s="712">
        <f t="shared" si="74"/>
        <v>474.69755849748407</v>
      </c>
    </row>
    <row r="219" spans="2:20">
      <c r="B219" s="582">
        <v>145</v>
      </c>
      <c r="C219" s="712">
        <f t="shared" si="59"/>
        <v>2.1525908967871881</v>
      </c>
      <c r="D219" s="712">
        <f t="shared" si="60"/>
        <v>1355.6988432257524</v>
      </c>
      <c r="E219" s="712">
        <f t="shared" si="61"/>
        <v>645.74521850815449</v>
      </c>
      <c r="F219" s="712">
        <f t="shared" si="62"/>
        <v>376.16364198797118</v>
      </c>
      <c r="G219" s="712">
        <f t="shared" si="63"/>
        <v>311.00016652825258</v>
      </c>
      <c r="H219" s="719">
        <f t="shared" si="64"/>
        <v>298.34423276990731</v>
      </c>
      <c r="I219" s="712">
        <f t="shared" si="65"/>
        <v>298.2601349618173</v>
      </c>
      <c r="J219" s="712">
        <f t="shared" si="66"/>
        <v>298.20463613938819</v>
      </c>
      <c r="K219" s="712">
        <f t="shared" si="67"/>
        <v>298.17311931341317</v>
      </c>
      <c r="L219" s="712">
        <f t="shared" si="68"/>
        <v>298.1628902065026</v>
      </c>
      <c r="N219" s="582">
        <v>145</v>
      </c>
      <c r="O219" s="712">
        <f t="shared" si="69"/>
        <v>2.1525908967871881</v>
      </c>
      <c r="P219" s="712">
        <f t="shared" si="70"/>
        <v>516.05394959996181</v>
      </c>
      <c r="Q219" s="712">
        <f t="shared" si="71"/>
        <v>498.58128207007985</v>
      </c>
      <c r="R219" s="712">
        <f t="shared" si="72"/>
        <v>486.03789010813966</v>
      </c>
      <c r="S219" s="712">
        <f t="shared" si="73"/>
        <v>478.4778485165233</v>
      </c>
      <c r="T219" s="712">
        <f t="shared" si="74"/>
        <v>475.93333809319489</v>
      </c>
    </row>
    <row r="220" spans="2:20">
      <c r="B220" s="582">
        <v>146</v>
      </c>
      <c r="C220" s="712">
        <f t="shared" si="59"/>
        <v>2.1674363512477894</v>
      </c>
      <c r="D220" s="712">
        <f t="shared" si="60"/>
        <v>1356.4826461075859</v>
      </c>
      <c r="E220" s="712">
        <f t="shared" si="61"/>
        <v>647.77101143912637</v>
      </c>
      <c r="F220" s="712">
        <f t="shared" si="62"/>
        <v>377.1040030889676</v>
      </c>
      <c r="G220" s="712">
        <f t="shared" si="63"/>
        <v>311.24171093879539</v>
      </c>
      <c r="H220" s="719">
        <f t="shared" si="64"/>
        <v>298.35291068932889</v>
      </c>
      <c r="I220" s="712">
        <f t="shared" si="65"/>
        <v>298.26715966845444</v>
      </c>
      <c r="J220" s="712">
        <f t="shared" si="66"/>
        <v>298.21052678500968</v>
      </c>
      <c r="K220" s="712">
        <f t="shared" si="67"/>
        <v>298.17834816954024</v>
      </c>
      <c r="L220" s="712">
        <f t="shared" si="68"/>
        <v>298.16790106937043</v>
      </c>
      <c r="N220" s="582">
        <v>146</v>
      </c>
      <c r="O220" s="712">
        <f t="shared" si="69"/>
        <v>2.1674363512477894</v>
      </c>
      <c r="P220" s="712">
        <f t="shared" si="70"/>
        <v>517.24611513702155</v>
      </c>
      <c r="Q220" s="712">
        <f t="shared" si="71"/>
        <v>499.79204930527879</v>
      </c>
      <c r="R220" s="712">
        <f t="shared" si="72"/>
        <v>487.26193961941982</v>
      </c>
      <c r="S220" s="712">
        <f t="shared" si="73"/>
        <v>479.70980252720517</v>
      </c>
      <c r="T220" s="712">
        <f t="shared" si="74"/>
        <v>477.1677840988678</v>
      </c>
    </row>
    <row r="221" spans="2:20">
      <c r="B221" s="582">
        <v>147</v>
      </c>
      <c r="C221" s="712">
        <f t="shared" si="59"/>
        <v>2.1822818057083908</v>
      </c>
      <c r="D221" s="712">
        <f t="shared" si="60"/>
        <v>1357.2572721100248</v>
      </c>
      <c r="E221" s="712">
        <f t="shared" si="61"/>
        <v>649.78609779866758</v>
      </c>
      <c r="F221" s="712">
        <f t="shared" si="62"/>
        <v>378.04614269116513</v>
      </c>
      <c r="G221" s="712">
        <f t="shared" si="63"/>
        <v>311.48539880649861</v>
      </c>
      <c r="H221" s="719">
        <f t="shared" si="64"/>
        <v>298.36173195332185</v>
      </c>
      <c r="I221" s="712">
        <f t="shared" si="65"/>
        <v>298.27431189321123</v>
      </c>
      <c r="J221" s="712">
        <f t="shared" si="66"/>
        <v>298.21653343365762</v>
      </c>
      <c r="K221" s="712">
        <f t="shared" si="67"/>
        <v>298.18368603437119</v>
      </c>
      <c r="L221" s="712">
        <f t="shared" si="68"/>
        <v>298.17301858449099</v>
      </c>
      <c r="N221" s="582">
        <v>147</v>
      </c>
      <c r="O221" s="712">
        <f t="shared" si="69"/>
        <v>2.1822818057083908</v>
      </c>
      <c r="P221" s="712">
        <f t="shared" si="70"/>
        <v>518.43699414999969</v>
      </c>
      <c r="Q221" s="712">
        <f t="shared" si="71"/>
        <v>501.00150994240886</v>
      </c>
      <c r="R221" s="712">
        <f t="shared" si="72"/>
        <v>488.48466819911243</v>
      </c>
      <c r="S221" s="712">
        <f t="shared" si="73"/>
        <v>480.94042707620235</v>
      </c>
      <c r="T221" s="712">
        <f t="shared" si="74"/>
        <v>478.40089795363684</v>
      </c>
    </row>
    <row r="222" spans="2:20">
      <c r="B222" s="582">
        <v>148</v>
      </c>
      <c r="C222" s="712">
        <f t="shared" si="59"/>
        <v>2.1971272601689922</v>
      </c>
      <c r="D222" s="712">
        <f t="shared" si="60"/>
        <v>1358.0229483898718</v>
      </c>
      <c r="E222" s="712">
        <f t="shared" si="61"/>
        <v>651.7905420572896</v>
      </c>
      <c r="F222" s="712">
        <f t="shared" si="62"/>
        <v>378.9900050397838</v>
      </c>
      <c r="G222" s="712">
        <f t="shared" si="63"/>
        <v>311.73121925160928</v>
      </c>
      <c r="H222" s="719">
        <f t="shared" si="64"/>
        <v>298.37069754210086</v>
      </c>
      <c r="I222" s="712">
        <f t="shared" si="65"/>
        <v>298.28159269507728</v>
      </c>
      <c r="J222" s="712">
        <f t="shared" si="66"/>
        <v>298.22265719575904</v>
      </c>
      <c r="K222" s="712">
        <f t="shared" si="67"/>
        <v>298.18913404709622</v>
      </c>
      <c r="L222" s="712">
        <f t="shared" si="68"/>
        <v>298.17824390015818</v>
      </c>
      <c r="N222" s="582">
        <v>148</v>
      </c>
      <c r="O222" s="712">
        <f t="shared" si="69"/>
        <v>2.1971272601689922</v>
      </c>
      <c r="P222" s="712">
        <f t="shared" si="70"/>
        <v>519.62658802725412</v>
      </c>
      <c r="Q222" s="712">
        <f t="shared" si="71"/>
        <v>502.2096653914889</v>
      </c>
      <c r="R222" s="712">
        <f t="shared" si="72"/>
        <v>489.70607727269919</v>
      </c>
      <c r="S222" s="712">
        <f t="shared" si="73"/>
        <v>482.16972359819698</v>
      </c>
      <c r="T222" s="712">
        <f t="shared" si="74"/>
        <v>479.63268109508402</v>
      </c>
    </row>
    <row r="223" spans="2:20">
      <c r="B223" s="582">
        <v>149</v>
      </c>
      <c r="C223" s="712">
        <f t="shared" si="59"/>
        <v>2.2119727146295936</v>
      </c>
      <c r="D223" s="712">
        <f t="shared" si="60"/>
        <v>1358.7798946359367</v>
      </c>
      <c r="E223" s="712">
        <f t="shared" si="61"/>
        <v>653.7844088808323</v>
      </c>
      <c r="F223" s="712">
        <f t="shared" si="62"/>
        <v>379.93553513953555</v>
      </c>
      <c r="G223" s="712">
        <f t="shared" si="63"/>
        <v>311.97916124249889</v>
      </c>
      <c r="H223" s="719">
        <f t="shared" si="64"/>
        <v>298.37980842774323</v>
      </c>
      <c r="I223" s="712">
        <f t="shared" si="65"/>
        <v>298.28900312632737</v>
      </c>
      <c r="J223" s="712">
        <f t="shared" si="66"/>
        <v>298.22889917617158</v>
      </c>
      <c r="K223" s="712">
        <f t="shared" si="67"/>
        <v>298.19469334207679</v>
      </c>
      <c r="L223" s="712">
        <f t="shared" si="68"/>
        <v>298.18357816009325</v>
      </c>
      <c r="N223" s="582">
        <v>149</v>
      </c>
      <c r="O223" s="712">
        <f t="shared" si="69"/>
        <v>2.2119727146295936</v>
      </c>
      <c r="P223" s="712">
        <f t="shared" si="70"/>
        <v>520.81489815564362</v>
      </c>
      <c r="Q223" s="712">
        <f t="shared" si="71"/>
        <v>503.41651706101527</v>
      </c>
      <c r="R223" s="712">
        <f t="shared" si="72"/>
        <v>490.9261682641237</v>
      </c>
      <c r="S223" s="712">
        <f t="shared" si="73"/>
        <v>483.39769352632368</v>
      </c>
      <c r="T223" s="712">
        <f t="shared" si="74"/>
        <v>480.86313495924111</v>
      </c>
    </row>
    <row r="224" spans="2:20">
      <c r="B224" s="582">
        <v>150</v>
      </c>
      <c r="C224" s="712">
        <f t="shared" si="59"/>
        <v>2.2268181690901945</v>
      </c>
      <c r="D224" s="712">
        <f t="shared" si="60"/>
        <v>1359.5283233358512</v>
      </c>
      <c r="E224" s="712">
        <f t="shared" si="61"/>
        <v>655.76776309780689</v>
      </c>
      <c r="F224" s="712">
        <f t="shared" si="62"/>
        <v>380.88267874783662</v>
      </c>
      <c r="G224" s="712">
        <f t="shared" si="63"/>
        <v>312.22921360051731</v>
      </c>
      <c r="H224" s="719">
        <f t="shared" si="64"/>
        <v>298.38906557416254</v>
      </c>
      <c r="I224" s="712">
        <f t="shared" si="65"/>
        <v>298.29654423245336</v>
      </c>
      <c r="J224" s="712">
        <f t="shared" si="66"/>
        <v>298.23526047408399</v>
      </c>
      <c r="K224" s="712">
        <f t="shared" si="67"/>
        <v>298.20036504872621</v>
      </c>
      <c r="L224" s="712">
        <f t="shared" si="68"/>
        <v>298.18902250331934</v>
      </c>
      <c r="N224" s="582">
        <v>150</v>
      </c>
      <c r="O224" s="712">
        <f t="shared" si="69"/>
        <v>2.2268181690901945</v>
      </c>
      <c r="P224" s="712">
        <f t="shared" si="70"/>
        <v>522.00192592052929</v>
      </c>
      <c r="Q224" s="712">
        <f t="shared" si="71"/>
        <v>504.62206635796383</v>
      </c>
      <c r="R224" s="712">
        <f t="shared" si="72"/>
        <v>492.14494259579288</v>
      </c>
      <c r="S224" s="712">
        <f t="shared" si="73"/>
        <v>484.62433829217105</v>
      </c>
      <c r="T224" s="712">
        <f t="shared" si="74"/>
        <v>482.09226098059099</v>
      </c>
    </row>
    <row r="225" spans="2:20">
      <c r="B225" s="582">
        <v>151</v>
      </c>
      <c r="C225" s="712">
        <f t="shared" si="59"/>
        <v>2.2416636235507958</v>
      </c>
      <c r="D225" s="712">
        <f t="shared" si="60"/>
        <v>1360.2684400331138</v>
      </c>
      <c r="E225" s="712">
        <f t="shared" si="61"/>
        <v>657.74066966823432</v>
      </c>
      <c r="F225" s="712">
        <f t="shared" si="62"/>
        <v>381.83138236795446</v>
      </c>
      <c r="G225" s="712">
        <f t="shared" si="63"/>
        <v>312.48136500477034</v>
      </c>
      <c r="H225" s="719">
        <f t="shared" si="64"/>
        <v>298.39846993708397</v>
      </c>
      <c r="I225" s="712">
        <f t="shared" si="65"/>
        <v>298.30421705209864</v>
      </c>
      <c r="J225" s="712">
        <f t="shared" si="66"/>
        <v>298.24174218291961</v>
      </c>
      <c r="K225" s="712">
        <f t="shared" si="67"/>
        <v>298.20615029139447</v>
      </c>
      <c r="L225" s="712">
        <f t="shared" si="68"/>
        <v>298.19457806403915</v>
      </c>
      <c r="N225" s="582">
        <v>151</v>
      </c>
      <c r="O225" s="712">
        <f t="shared" si="69"/>
        <v>2.2416636235507958</v>
      </c>
      <c r="P225" s="712">
        <f t="shared" si="70"/>
        <v>523.18767270577644</v>
      </c>
      <c r="Q225" s="712">
        <f t="shared" si="71"/>
        <v>505.82631468779152</v>
      </c>
      <c r="R225" s="712">
        <f t="shared" si="72"/>
        <v>493.36240168857859</v>
      </c>
      <c r="S225" s="712">
        <f t="shared" si="73"/>
        <v>485.84965932578325</v>
      </c>
      <c r="T225" s="712">
        <f t="shared" si="74"/>
        <v>483.32006059206947</v>
      </c>
    </row>
    <row r="226" spans="2:20">
      <c r="B226" s="582">
        <v>152</v>
      </c>
      <c r="C226" s="712">
        <f t="shared" si="59"/>
        <v>2.2565090780113972</v>
      </c>
      <c r="D226" s="712">
        <f t="shared" si="60"/>
        <v>1361.0004435747285</v>
      </c>
      <c r="E226" s="712">
        <f t="shared" si="61"/>
        <v>659.70319365392288</v>
      </c>
      <c r="F226" s="712">
        <f t="shared" si="62"/>
        <v>382.78159324209628</v>
      </c>
      <c r="G226" s="712">
        <f t="shared" si="63"/>
        <v>312.73560399682179</v>
      </c>
      <c r="H226" s="719">
        <f t="shared" si="64"/>
        <v>298.40802246402183</v>
      </c>
      <c r="I226" s="712">
        <f t="shared" si="65"/>
        <v>298.31202261699508</v>
      </c>
      <c r="J226" s="712">
        <f t="shared" si="66"/>
        <v>298.24834539024278</v>
      </c>
      <c r="K226" s="712">
        <f t="shared" si="67"/>
        <v>298.21205018925502</v>
      </c>
      <c r="L226" s="712">
        <f t="shared" si="68"/>
        <v>298.20024597151604</v>
      </c>
      <c r="N226" s="582">
        <v>152</v>
      </c>
      <c r="O226" s="712">
        <f t="shared" si="69"/>
        <v>2.2565090780113972</v>
      </c>
      <c r="P226" s="712">
        <f t="shared" si="70"/>
        <v>524.37213989375653</v>
      </c>
      <c r="Q226" s="712">
        <f t="shared" si="71"/>
        <v>507.02926345443825</v>
      </c>
      <c r="R226" s="712">
        <f t="shared" si="72"/>
        <v>494.57854696181937</v>
      </c>
      <c r="S226" s="712">
        <f t="shared" si="73"/>
        <v>487.07365805566184</v>
      </c>
      <c r="T226" s="712">
        <f t="shared" si="74"/>
        <v>484.54653522506635</v>
      </c>
    </row>
    <row r="227" spans="2:20">
      <c r="B227" s="582">
        <v>153</v>
      </c>
      <c r="C227" s="712">
        <f t="shared" si="59"/>
        <v>2.2713545324719986</v>
      </c>
      <c r="D227" s="712">
        <f t="shared" si="60"/>
        <v>1361.7245263497798</v>
      </c>
      <c r="E227" s="712">
        <f t="shared" si="61"/>
        <v>661.65540019012531</v>
      </c>
      <c r="F227" s="712">
        <f t="shared" si="62"/>
        <v>383.73325934444568</v>
      </c>
      <c r="G227" s="712">
        <f t="shared" si="63"/>
        <v>312.99191898532064</v>
      </c>
      <c r="H227" s="719">
        <f t="shared" si="64"/>
        <v>298.41772409425857</v>
      </c>
      <c r="I227" s="712">
        <f t="shared" si="65"/>
        <v>298.31996195190231</v>
      </c>
      <c r="J227" s="712">
        <f t="shared" si="66"/>
        <v>298.25507117766779</v>
      </c>
      <c r="K227" s="712">
        <f t="shared" si="67"/>
        <v>298.21806585619572</v>
      </c>
      <c r="L227" s="712">
        <f t="shared" si="68"/>
        <v>298.20602734995782</v>
      </c>
      <c r="N227" s="582">
        <v>153</v>
      </c>
      <c r="O227" s="712">
        <f t="shared" si="69"/>
        <v>2.2713545324719986</v>
      </c>
      <c r="P227" s="712">
        <f t="shared" si="70"/>
        <v>525.55532886534866</v>
      </c>
      <c r="Q227" s="712">
        <f t="shared" si="71"/>
        <v>508.23091406032825</v>
      </c>
      <c r="R227" s="712">
        <f t="shared" si="72"/>
        <v>495.79337983332198</v>
      </c>
      <c r="S227" s="712">
        <f t="shared" si="73"/>
        <v>488.29633590876711</v>
      </c>
      <c r="T227" s="712">
        <f t="shared" si="74"/>
        <v>485.77168630942748</v>
      </c>
    </row>
    <row r="228" spans="2:20">
      <c r="B228" s="582">
        <v>154</v>
      </c>
      <c r="C228" s="712">
        <f t="shared" si="59"/>
        <v>2.2861999869326</v>
      </c>
      <c r="D228" s="712">
        <f t="shared" si="60"/>
        <v>1362.440874519282</v>
      </c>
      <c r="E228" s="712">
        <f t="shared" si="61"/>
        <v>663.59735445852323</v>
      </c>
      <c r="F228" s="712">
        <f t="shared" si="62"/>
        <v>384.68632937415515</v>
      </c>
      <c r="G228" s="712">
        <f t="shared" si="63"/>
        <v>313.25029825055287</v>
      </c>
      <c r="H228" s="719">
        <f t="shared" si="64"/>
        <v>298.42757575882592</v>
      </c>
      <c r="I228" s="712">
        <f t="shared" si="65"/>
        <v>298.32803607454963</v>
      </c>
      <c r="J228" s="712">
        <f t="shared" si="66"/>
        <v>298.26192062077115</v>
      </c>
      <c r="K228" s="712">
        <f t="shared" si="67"/>
        <v>298.22419840071188</v>
      </c>
      <c r="L228" s="712">
        <f t="shared" si="68"/>
        <v>298.21192331840427</v>
      </c>
      <c r="N228" s="582">
        <v>154</v>
      </c>
      <c r="O228" s="712">
        <f t="shared" si="69"/>
        <v>2.2861999869326</v>
      </c>
      <c r="P228" s="712">
        <f t="shared" si="70"/>
        <v>526.73724099994104</v>
      </c>
      <c r="Q228" s="712">
        <f t="shared" si="71"/>
        <v>509.43126790637223</v>
      </c>
      <c r="R228" s="712">
        <f t="shared" si="72"/>
        <v>497.00690171936333</v>
      </c>
      <c r="S228" s="712">
        <f t="shared" si="73"/>
        <v>489.51769431051969</v>
      </c>
      <c r="T228" s="712">
        <f t="shared" si="74"/>
        <v>486.99551527345608</v>
      </c>
    </row>
    <row r="229" spans="2:20">
      <c r="B229" s="582">
        <v>155</v>
      </c>
      <c r="C229" s="712">
        <f t="shared" si="59"/>
        <v>2.3010454413932013</v>
      </c>
      <c r="D229" s="712">
        <f t="shared" si="60"/>
        <v>1363.1496682376226</v>
      </c>
      <c r="E229" s="712">
        <f t="shared" si="61"/>
        <v>665.5291216614844</v>
      </c>
      <c r="F229" s="712">
        <f t="shared" si="62"/>
        <v>385.64075274829884</v>
      </c>
      <c r="G229" s="712">
        <f t="shared" si="63"/>
        <v>313.51072994891985</v>
      </c>
      <c r="H229" s="719">
        <f t="shared" si="64"/>
        <v>298.43757838048771</v>
      </c>
      <c r="I229" s="712">
        <f t="shared" si="65"/>
        <v>298.33624599557976</v>
      </c>
      <c r="J229" s="712">
        <f t="shared" si="66"/>
        <v>298.26889478900637</v>
      </c>
      <c r="K229" s="712">
        <f t="shared" si="67"/>
        <v>298.23044892580322</v>
      </c>
      <c r="L229" s="712">
        <f t="shared" si="68"/>
        <v>298.21793499061738</v>
      </c>
      <c r="N229" s="582">
        <v>155</v>
      </c>
      <c r="O229" s="712">
        <f t="shared" si="69"/>
        <v>2.3010454413932013</v>
      </c>
      <c r="P229" s="712">
        <f t="shared" si="70"/>
        <v>527.91787767543337</v>
      </c>
      <c r="Q229" s="712">
        <f t="shared" si="71"/>
        <v>510.63032639196859</v>
      </c>
      <c r="R229" s="712">
        <f t="shared" si="72"/>
        <v>498.21911403469187</v>
      </c>
      <c r="S229" s="712">
        <f t="shared" si="73"/>
        <v>490.73773468480249</v>
      </c>
      <c r="T229" s="712">
        <f t="shared" si="74"/>
        <v>488.2180235439144</v>
      </c>
    </row>
    <row r="230" spans="2:20">
      <c r="B230" s="582">
        <v>156</v>
      </c>
      <c r="C230" s="712">
        <f t="shared" si="59"/>
        <v>2.3158908958538023</v>
      </c>
      <c r="D230" s="712">
        <f t="shared" si="60"/>
        <v>1363.8510818659106</v>
      </c>
      <c r="E230" s="712">
        <f t="shared" si="61"/>
        <v>667.45076699754281</v>
      </c>
      <c r="F230" s="712">
        <f t="shared" si="62"/>
        <v>386.5964795947927</v>
      </c>
      <c r="G230" s="712">
        <f t="shared" si="63"/>
        <v>313.77320211734235</v>
      </c>
      <c r="H230" s="719">
        <f t="shared" si="64"/>
        <v>298.44773287372419</v>
      </c>
      <c r="I230" s="712">
        <f t="shared" si="65"/>
        <v>298.34459271849551</v>
      </c>
      <c r="J230" s="712">
        <f t="shared" si="66"/>
        <v>298.27599474562123</v>
      </c>
      <c r="K230" s="712">
        <f t="shared" si="67"/>
        <v>298.23681852887296</v>
      </c>
      <c r="L230" s="712">
        <f t="shared" si="68"/>
        <v>298.22406347497457</v>
      </c>
      <c r="N230" s="582">
        <v>156</v>
      </c>
      <c r="O230" s="712">
        <f t="shared" si="69"/>
        <v>2.3158908958538023</v>
      </c>
      <c r="P230" s="712">
        <f t="shared" si="70"/>
        <v>529.09724026823767</v>
      </c>
      <c r="Q230" s="712">
        <f t="shared" si="71"/>
        <v>511.82809091500553</v>
      </c>
      <c r="R230" s="712">
        <f t="shared" si="72"/>
        <v>499.43001819252925</v>
      </c>
      <c r="S230" s="712">
        <f t="shared" si="73"/>
        <v>491.95645845396177</v>
      </c>
      <c r="T230" s="712">
        <f t="shared" si="74"/>
        <v>489.43921254602543</v>
      </c>
    </row>
    <row r="231" spans="2:20">
      <c r="B231" s="582">
        <v>157</v>
      </c>
      <c r="C231" s="712">
        <f t="shared" si="59"/>
        <v>2.3307363503144036</v>
      </c>
      <c r="D231" s="712">
        <f t="shared" si="60"/>
        <v>1364.5452841775279</v>
      </c>
      <c r="E231" s="712">
        <f t="shared" si="61"/>
        <v>669.36235563805508</v>
      </c>
      <c r="F231" s="712">
        <f t="shared" si="62"/>
        <v>387.55346074528728</v>
      </c>
      <c r="G231" s="712">
        <f t="shared" si="63"/>
        <v>314.03770267759194</v>
      </c>
      <c r="H231" s="719">
        <f t="shared" si="64"/>
        <v>298.45804014471832</v>
      </c>
      <c r="I231" s="712">
        <f t="shared" si="65"/>
        <v>298.3530772396083</v>
      </c>
      <c r="J231" s="712">
        <f t="shared" si="66"/>
        <v>298.28322154757791</v>
      </c>
      <c r="K231" s="712">
        <f t="shared" si="67"/>
        <v>298.24330830163035</v>
      </c>
      <c r="L231" s="712">
        <f t="shared" si="68"/>
        <v>298.23030987436533</v>
      </c>
      <c r="N231" s="582">
        <v>157</v>
      </c>
      <c r="O231" s="712">
        <f t="shared" si="69"/>
        <v>2.3307363503144036</v>
      </c>
      <c r="P231" s="712">
        <f t="shared" si="70"/>
        <v>530.27533015328049</v>
      </c>
      <c r="Q231" s="712">
        <f t="shared" si="71"/>
        <v>513.02456287186249</v>
      </c>
      <c r="R231" s="712">
        <f t="shared" si="72"/>
        <v>500.6396156045721</v>
      </c>
      <c r="S231" s="712">
        <f t="shared" si="73"/>
        <v>493.17386703880925</v>
      </c>
      <c r="T231" s="712">
        <f t="shared" si="74"/>
        <v>490.65908370347444</v>
      </c>
    </row>
    <row r="232" spans="2:20">
      <c r="B232" s="582">
        <v>158</v>
      </c>
      <c r="C232" s="712">
        <f t="shared" si="59"/>
        <v>2.345581804775005</v>
      </c>
      <c r="D232" s="712">
        <f t="shared" si="60"/>
        <v>1365.2324385561728</v>
      </c>
      <c r="E232" s="712">
        <f t="shared" si="61"/>
        <v>671.2639527049821</v>
      </c>
      <c r="F232" s="712">
        <f t="shared" si="62"/>
        <v>388.51164772803833</v>
      </c>
      <c r="G232" s="712">
        <f t="shared" si="63"/>
        <v>314.3042194405495</v>
      </c>
      <c r="H232" s="719">
        <f t="shared" si="64"/>
        <v>298.46850109134357</v>
      </c>
      <c r="I232" s="712">
        <f t="shared" si="65"/>
        <v>298.36170054798902</v>
      </c>
      <c r="J232" s="712">
        <f t="shared" si="66"/>
        <v>298.29057624547602</v>
      </c>
      <c r="K232" s="712">
        <f t="shared" si="67"/>
        <v>298.24991932999609</v>
      </c>
      <c r="L232" s="712">
        <f t="shared" si="68"/>
        <v>298.23667528609036</v>
      </c>
      <c r="N232" s="582">
        <v>158</v>
      </c>
      <c r="O232" s="712">
        <f t="shared" si="69"/>
        <v>2.345581804775005</v>
      </c>
      <c r="P232" s="712">
        <f t="shared" si="70"/>
        <v>531.45214870400434</v>
      </c>
      <c r="Q232" s="712">
        <f t="shared" si="71"/>
        <v>514.21974365741164</v>
      </c>
      <c r="R232" s="712">
        <f t="shared" si="72"/>
        <v>501.84790768099373</v>
      </c>
      <c r="S232" s="712">
        <f t="shared" si="73"/>
        <v>494.38996185862362</v>
      </c>
      <c r="T232" s="712">
        <f t="shared" si="74"/>
        <v>491.87763843841043</v>
      </c>
    </row>
    <row r="233" spans="2:20">
      <c r="B233" s="582">
        <v>159</v>
      </c>
      <c r="C233" s="712">
        <f t="shared" si="59"/>
        <v>2.3604272592356064</v>
      </c>
      <c r="D233" s="712">
        <f t="shared" si="60"/>
        <v>1365.9127031866688</v>
      </c>
      <c r="E233" s="712">
        <f t="shared" si="61"/>
        <v>673.15562324975485</v>
      </c>
      <c r="F233" s="712">
        <f t="shared" si="62"/>
        <v>389.47099276076051</v>
      </c>
      <c r="G233" s="712">
        <f t="shared" si="63"/>
        <v>314.57274011039158</v>
      </c>
      <c r="H233" s="719">
        <f t="shared" si="64"/>
        <v>298.47911660315333</v>
      </c>
      <c r="I233" s="712">
        <f t="shared" si="65"/>
        <v>298.37046362542117</v>
      </c>
      <c r="J233" s="712">
        <f t="shared" si="66"/>
        <v>298.29805988347789</v>
      </c>
      <c r="K233" s="712">
        <f t="shared" si="67"/>
        <v>298.2566526940102</v>
      </c>
      <c r="L233" s="712">
        <f t="shared" si="68"/>
        <v>298.24316080176379</v>
      </c>
      <c r="N233" s="582">
        <v>159</v>
      </c>
      <c r="O233" s="712">
        <f t="shared" si="69"/>
        <v>2.3604272592356064</v>
      </c>
      <c r="P233" s="712">
        <f t="shared" si="70"/>
        <v>532.62769729236948</v>
      </c>
      <c r="Q233" s="712">
        <f t="shared" si="71"/>
        <v>515.41363466501991</v>
      </c>
      <c r="R233" s="712">
        <f t="shared" si="72"/>
        <v>503.0548958304455</v>
      </c>
      <c r="S233" s="712">
        <f t="shared" si="73"/>
        <v>495.60474433115189</v>
      </c>
      <c r="T233" s="712">
        <f t="shared" si="74"/>
        <v>493.09487817144799</v>
      </c>
    </row>
    <row r="234" spans="2:20">
      <c r="B234" s="582">
        <v>160</v>
      </c>
      <c r="C234" s="712">
        <f t="shared" si="59"/>
        <v>2.3752727136962077</v>
      </c>
      <c r="D234" s="712">
        <f t="shared" si="60"/>
        <v>1366.5862312388088</v>
      </c>
      <c r="E234" s="712">
        <f t="shared" si="61"/>
        <v>675.0374322331794</v>
      </c>
      <c r="F234" s="712">
        <f t="shared" si="62"/>
        <v>390.43144874346876</v>
      </c>
      <c r="G234" s="712">
        <f t="shared" si="63"/>
        <v>314.8432522887058</v>
      </c>
      <c r="H234" s="719">
        <f t="shared" si="64"/>
        <v>298.48988756137186</v>
      </c>
      <c r="I234" s="712">
        <f t="shared" si="65"/>
        <v>298.37936744635573</v>
      </c>
      <c r="J234" s="712">
        <f t="shared" si="66"/>
        <v>298.30567349923632</v>
      </c>
      <c r="K234" s="712">
        <f t="shared" si="67"/>
        <v>298.26350946774312</v>
      </c>
      <c r="L234" s="712">
        <f t="shared" si="68"/>
        <v>298.24976750721856</v>
      </c>
      <c r="N234" s="582">
        <v>160</v>
      </c>
      <c r="O234" s="712">
        <f t="shared" si="69"/>
        <v>2.3752727136962077</v>
      </c>
      <c r="P234" s="712">
        <f t="shared" si="70"/>
        <v>533.80197728885514</v>
      </c>
      <c r="Q234" s="712">
        <f t="shared" si="71"/>
        <v>516.60623728655048</v>
      </c>
      <c r="R234" s="712">
        <f t="shared" si="72"/>
        <v>504.26058146005857</v>
      </c>
      <c r="S234" s="712">
        <f t="shared" si="73"/>
        <v>496.8182158726114</v>
      </c>
      <c r="T234" s="712">
        <f t="shared" si="74"/>
        <v>494.31080432166874</v>
      </c>
    </row>
    <row r="235" spans="2:20">
      <c r="B235" s="582">
        <v>161</v>
      </c>
      <c r="C235" s="712">
        <f t="shared" si="59"/>
        <v>2.3901181681568091</v>
      </c>
      <c r="D235" s="712">
        <f t="shared" si="60"/>
        <v>1367.2531710444919</v>
      </c>
      <c r="E235" s="712">
        <f t="shared" si="61"/>
        <v>676.9094445063389</v>
      </c>
      <c r="F235" s="712">
        <f t="shared" si="62"/>
        <v>391.39296925131202</v>
      </c>
      <c r="G235" s="712">
        <f t="shared" si="63"/>
        <v>315.11574347853474</v>
      </c>
      <c r="H235" s="719">
        <f t="shared" si="64"/>
        <v>298.50081483888687</v>
      </c>
      <c r="I235" s="712">
        <f t="shared" si="65"/>
        <v>298.388412977869</v>
      </c>
      <c r="J235" s="712">
        <f t="shared" si="66"/>
        <v>298.31341812382522</v>
      </c>
      <c r="K235" s="712">
        <f t="shared" si="67"/>
        <v>298.27049071920919</v>
      </c>
      <c r="L235" s="712">
        <f t="shared" si="68"/>
        <v>298.25649648241421</v>
      </c>
      <c r="N235" s="582">
        <v>161</v>
      </c>
      <c r="O235" s="712">
        <f t="shared" si="69"/>
        <v>2.3901181681568091</v>
      </c>
      <c r="P235" s="712">
        <f t="shared" si="70"/>
        <v>534.97499006246176</v>
      </c>
      <c r="Q235" s="712">
        <f t="shared" si="71"/>
        <v>517.79755291236415</v>
      </c>
      <c r="R235" s="712">
        <f t="shared" si="72"/>
        <v>505.46496597544586</v>
      </c>
      <c r="S235" s="712">
        <f t="shared" si="73"/>
        <v>498.03037789769115</v>
      </c>
      <c r="T235" s="712">
        <f t="shared" si="74"/>
        <v>495.52541830662329</v>
      </c>
    </row>
    <row r="236" spans="2:20">
      <c r="B236" s="582">
        <v>162</v>
      </c>
      <c r="C236" s="712">
        <f t="shared" si="59"/>
        <v>2.40496362261741</v>
      </c>
      <c r="D236" s="712">
        <f t="shared" si="60"/>
        <v>1367.9136662683952</v>
      </c>
      <c r="E236" s="712">
        <f t="shared" si="61"/>
        <v>678.77172479245382</v>
      </c>
      <c r="F236" s="712">
        <f t="shared" si="62"/>
        <v>392.3555085274038</v>
      </c>
      <c r="G236" s="712">
        <f t="shared" si="63"/>
        <v>315.3902010883503</v>
      </c>
      <c r="H236" s="719">
        <f t="shared" si="64"/>
        <v>298.51189930024356</v>
      </c>
      <c r="I236" s="712">
        <f t="shared" si="65"/>
        <v>298.39760117962135</v>
      </c>
      <c r="J236" s="712">
        <f t="shared" si="66"/>
        <v>298.32129478167246</v>
      </c>
      <c r="K236" s="712">
        <f t="shared" si="67"/>
        <v>298.27759751028339</v>
      </c>
      <c r="L236" s="712">
        <f t="shared" si="68"/>
        <v>298.26334880134772</v>
      </c>
      <c r="N236" s="582">
        <v>162</v>
      </c>
      <c r="O236" s="712">
        <f t="shared" si="69"/>
        <v>2.40496362261741</v>
      </c>
      <c r="P236" s="712">
        <f t="shared" si="70"/>
        <v>536.14673698071215</v>
      </c>
      <c r="Q236" s="712">
        <f t="shared" si="71"/>
        <v>518.98758293132153</v>
      </c>
      <c r="R236" s="712">
        <f t="shared" si="72"/>
        <v>506.6680507807032</v>
      </c>
      <c r="S236" s="712">
        <f t="shared" si="73"/>
        <v>499.24123181955372</v>
      </c>
      <c r="T236" s="712">
        <f t="shared" si="74"/>
        <v>496.73872154233231</v>
      </c>
    </row>
    <row r="237" spans="2:20">
      <c r="B237" s="582">
        <v>163</v>
      </c>
      <c r="C237" s="712">
        <f t="shared" si="59"/>
        <v>2.4198090770780114</v>
      </c>
      <c r="D237" s="712">
        <f t="shared" si="60"/>
        <v>1368.5678560724252</v>
      </c>
      <c r="E237" s="712">
        <f t="shared" si="61"/>
        <v>680.62433766966126</v>
      </c>
      <c r="F237" s="712">
        <f t="shared" si="62"/>
        <v>393.31902147565324</v>
      </c>
      <c r="G237" s="712">
        <f t="shared" si="63"/>
        <v>315.66661243595786</v>
      </c>
      <c r="H237" s="719">
        <f t="shared" si="64"/>
        <v>298.52314180163995</v>
      </c>
      <c r="I237" s="712">
        <f t="shared" si="65"/>
        <v>298.40693300381895</v>
      </c>
      <c r="J237" s="712">
        <f t="shared" si="66"/>
        <v>298.32930449049536</v>
      </c>
      <c r="K237" s="712">
        <f t="shared" si="67"/>
        <v>298.28483089661995</v>
      </c>
      <c r="L237" s="712">
        <f t="shared" si="68"/>
        <v>298.27032553196722</v>
      </c>
      <c r="N237" s="582">
        <v>163</v>
      </c>
      <c r="O237" s="712">
        <f t="shared" si="69"/>
        <v>2.4198090770780114</v>
      </c>
      <c r="P237" s="712">
        <f t="shared" si="70"/>
        <v>537.31721940965338</v>
      </c>
      <c r="Q237" s="712">
        <f t="shared" si="71"/>
        <v>520.17632873078412</v>
      </c>
      <c r="R237" s="712">
        <f t="shared" si="72"/>
        <v>507.86983727841124</v>
      </c>
      <c r="S237" s="712">
        <f t="shared" si="73"/>
        <v>500.45077904983674</v>
      </c>
      <c r="T237" s="712">
        <f t="shared" si="74"/>
        <v>497.95071544328874</v>
      </c>
    </row>
    <row r="238" spans="2:20">
      <c r="B238" s="582">
        <v>164</v>
      </c>
      <c r="C238" s="712">
        <f t="shared" si="59"/>
        <v>2.4346545315386128</v>
      </c>
      <c r="D238" s="712">
        <f t="shared" si="60"/>
        <v>1369.2158752741723</v>
      </c>
      <c r="E238" s="712">
        <f t="shared" si="61"/>
        <v>682.46734755467548</v>
      </c>
      <c r="F238" s="712">
        <f t="shared" si="62"/>
        <v>394.28346365360119</v>
      </c>
      <c r="G238" s="712">
        <f t="shared" si="63"/>
        <v>315.94496475233211</v>
      </c>
      <c r="H238" s="719">
        <f t="shared" si="64"/>
        <v>298.53454319092401</v>
      </c>
      <c r="I238" s="712">
        <f t="shared" si="65"/>
        <v>298.41640939517714</v>
      </c>
      <c r="J238" s="712">
        <f t="shared" si="66"/>
        <v>298.33744826123819</v>
      </c>
      <c r="K238" s="712">
        <f t="shared" si="67"/>
        <v>298.29219192757466</v>
      </c>
      <c r="L238" s="712">
        <f t="shared" si="68"/>
        <v>298.27742773608787</v>
      </c>
      <c r="N238" s="582">
        <v>164</v>
      </c>
      <c r="O238" s="712">
        <f t="shared" si="69"/>
        <v>2.4346545315386128</v>
      </c>
      <c r="P238" s="712">
        <f t="shared" si="70"/>
        <v>538.48643871385798</v>
      </c>
      <c r="Q238" s="712">
        <f t="shared" si="71"/>
        <v>521.36379169661643</v>
      </c>
      <c r="R238" s="712">
        <f t="shared" si="72"/>
        <v>509.07032686963703</v>
      </c>
      <c r="S238" s="712">
        <f t="shared" si="73"/>
        <v>501.65902099865446</v>
      </c>
      <c r="T238" s="712">
        <f t="shared" si="74"/>
        <v>499.16140142245905</v>
      </c>
    </row>
    <row r="239" spans="2:20">
      <c r="B239" s="582">
        <v>165</v>
      </c>
      <c r="C239" s="712">
        <f t="shared" si="59"/>
        <v>2.4494999859992141</v>
      </c>
      <c r="D239" s="712">
        <f t="shared" si="60"/>
        <v>1369.8578544995937</v>
      </c>
      <c r="E239" s="712">
        <f t="shared" si="61"/>
        <v>684.30081868729542</v>
      </c>
      <c r="F239" s="712">
        <f t="shared" si="62"/>
        <v>395.24879126526452</v>
      </c>
      <c r="G239" s="712">
        <f t="shared" si="63"/>
        <v>316.22524518538415</v>
      </c>
      <c r="H239" s="719">
        <f t="shared" si="64"/>
        <v>298.54610430759169</v>
      </c>
      <c r="I239" s="712">
        <f t="shared" si="65"/>
        <v>298.42603129088553</v>
      </c>
      <c r="J239" s="712">
        <f t="shared" si="66"/>
        <v>298.3457270980125</v>
      </c>
      <c r="K239" s="712">
        <f t="shared" si="67"/>
        <v>298.29968164612859</v>
      </c>
      <c r="L239" s="712">
        <f t="shared" si="68"/>
        <v>298.28465646931141</v>
      </c>
      <c r="N239" s="582">
        <v>165</v>
      </c>
      <c r="O239" s="712">
        <f t="shared" si="69"/>
        <v>2.4494999859992141</v>
      </c>
      <c r="P239" s="712">
        <f t="shared" si="70"/>
        <v>539.65439625642614</v>
      </c>
      <c r="Q239" s="712">
        <f t="shared" si="71"/>
        <v>522.54997321318706</v>
      </c>
      <c r="R239" s="712">
        <f t="shared" si="72"/>
        <v>510.26952095393568</v>
      </c>
      <c r="S239" s="712">
        <f t="shared" si="73"/>
        <v>502.86595907459946</v>
      </c>
      <c r="T239" s="712">
        <f t="shared" si="74"/>
        <v>500.37078089128505</v>
      </c>
    </row>
    <row r="240" spans="2:20">
      <c r="B240" s="582">
        <v>166</v>
      </c>
      <c r="C240" s="712">
        <f t="shared" si="59"/>
        <v>2.4643454404598155</v>
      </c>
      <c r="D240" s="712">
        <f t="shared" si="60"/>
        <v>1370.4939203301349</v>
      </c>
      <c r="E240" s="712">
        <f t="shared" si="61"/>
        <v>686.12481511572423</v>
      </c>
      <c r="F240" s="712">
        <f t="shared" si="62"/>
        <v>396.21496115399225</v>
      </c>
      <c r="G240" s="712">
        <f t="shared" si="63"/>
        <v>316.50744080366132</v>
      </c>
      <c r="H240" s="719">
        <f t="shared" si="64"/>
        <v>298.55782598278682</v>
      </c>
      <c r="I240" s="712">
        <f t="shared" si="65"/>
        <v>298.43579962057538</v>
      </c>
      <c r="J240" s="712">
        <f t="shared" si="66"/>
        <v>298.35414199803932</v>
      </c>
      <c r="K240" s="712">
        <f t="shared" si="67"/>
        <v>298.30730108881545</v>
      </c>
      <c r="L240" s="712">
        <f t="shared" si="68"/>
        <v>298.29201278094712</v>
      </c>
      <c r="N240" s="582">
        <v>166</v>
      </c>
      <c r="O240" s="712">
        <f t="shared" si="69"/>
        <v>2.4643454404598155</v>
      </c>
      <c r="P240" s="712">
        <f t="shared" si="70"/>
        <v>540.82109339898682</v>
      </c>
      <c r="Q240" s="712">
        <f t="shared" si="71"/>
        <v>523.73487466337076</v>
      </c>
      <c r="R240" s="712">
        <f t="shared" si="72"/>
        <v>511.4674209293521</v>
      </c>
      <c r="S240" s="712">
        <f t="shared" si="73"/>
        <v>504.07159468474435</v>
      </c>
      <c r="T240" s="712">
        <f t="shared" si="74"/>
        <v>501.57885525968544</v>
      </c>
    </row>
    <row r="241" spans="2:20">
      <c r="B241" s="582">
        <v>167</v>
      </c>
      <c r="C241" s="712">
        <f t="shared" si="59"/>
        <v>2.4791908949204169</v>
      </c>
      <c r="D241" s="712">
        <f t="shared" si="60"/>
        <v>1371.1241954444943</v>
      </c>
      <c r="E241" s="712">
        <f t="shared" si="61"/>
        <v>687.93940068266716</v>
      </c>
      <c r="F241" s="712">
        <f t="shared" si="62"/>
        <v>397.18193079533717</v>
      </c>
      <c r="G241" s="712">
        <f t="shared" si="63"/>
        <v>316.7915385999799</v>
      </c>
      <c r="H241" s="719">
        <f t="shared" si="64"/>
        <v>298.56970903930193</v>
      </c>
      <c r="I241" s="712">
        <f t="shared" si="65"/>
        <v>298.44571530628855</v>
      </c>
      <c r="J241" s="712">
        <f t="shared" si="66"/>
        <v>298.36269395159411</v>
      </c>
      <c r="K241" s="712">
        <f t="shared" si="67"/>
        <v>298.31505128565067</v>
      </c>
      <c r="L241" s="712">
        <f t="shared" si="68"/>
        <v>298.29949771393655</v>
      </c>
      <c r="N241" s="582">
        <v>167</v>
      </c>
      <c r="O241" s="712">
        <f t="shared" si="69"/>
        <v>2.4791908949204169</v>
      </c>
      <c r="P241" s="712">
        <f t="shared" si="70"/>
        <v>541.98653150169946</v>
      </c>
      <c r="Q241" s="712">
        <f t="shared" si="71"/>
        <v>524.91849742854993</v>
      </c>
      <c r="R241" s="712">
        <f t="shared" si="72"/>
        <v>512.66402819242217</v>
      </c>
      <c r="S241" s="712">
        <f t="shared" si="73"/>
        <v>505.2759292346434</v>
      </c>
      <c r="T241" s="712">
        <f t="shared" si="74"/>
        <v>502.78562593605739</v>
      </c>
    </row>
    <row r="242" spans="2:20">
      <c r="B242" s="582">
        <v>168</v>
      </c>
      <c r="C242" s="712">
        <f t="shared" si="59"/>
        <v>2.4940363493810178</v>
      </c>
      <c r="D242" s="712">
        <f t="shared" si="60"/>
        <v>1371.7487987552308</v>
      </c>
      <c r="E242" s="712">
        <f t="shared" si="61"/>
        <v>689.74463901217746</v>
      </c>
      <c r="F242" s="712">
        <f t="shared" si="62"/>
        <v>398.14965828994548</v>
      </c>
      <c r="G242" s="712">
        <f t="shared" si="63"/>
        <v>317.07752549499185</v>
      </c>
      <c r="H242" s="719">
        <f t="shared" si="64"/>
        <v>298.58175429158052</v>
      </c>
      <c r="I242" s="712">
        <f t="shared" si="65"/>
        <v>298.45577926244863</v>
      </c>
      <c r="J242" s="712">
        <f t="shared" si="66"/>
        <v>298.37138394195347</v>
      </c>
      <c r="K242" s="712">
        <f t="shared" si="67"/>
        <v>298.32293326006345</v>
      </c>
      <c r="L242" s="712">
        <f t="shared" si="68"/>
        <v>298.30711230478011</v>
      </c>
      <c r="N242" s="582">
        <v>168</v>
      </c>
      <c r="O242" s="712">
        <f t="shared" si="69"/>
        <v>2.4940363493810178</v>
      </c>
      <c r="P242" s="712">
        <f t="shared" si="70"/>
        <v>543.15071192325593</v>
      </c>
      <c r="Q242" s="712">
        <f t="shared" si="71"/>
        <v>526.10084288861628</v>
      </c>
      <c r="R242" s="712">
        <f t="shared" si="72"/>
        <v>513.85934413817506</v>
      </c>
      <c r="S242" s="712">
        <f t="shared" si="73"/>
        <v>506.47896412833393</v>
      </c>
      <c r="T242" s="712">
        <f t="shared" si="74"/>
        <v>503.9910943272784</v>
      </c>
    </row>
    <row r="243" spans="2:20">
      <c r="B243" s="582">
        <v>169</v>
      </c>
      <c r="C243" s="712">
        <f t="shared" si="59"/>
        <v>2.5088818038416192</v>
      </c>
      <c r="D243" s="712">
        <f t="shared" si="60"/>
        <v>1372.3678455404013</v>
      </c>
      <c r="E243" s="712">
        <f t="shared" si="61"/>
        <v>691.54059349721854</v>
      </c>
      <c r="F243" s="712">
        <f t="shared" si="62"/>
        <v>399.118102356468</v>
      </c>
      <c r="G243" s="712">
        <f t="shared" si="63"/>
        <v>317.36538834068557</v>
      </c>
      <c r="H243" s="719">
        <f t="shared" si="64"/>
        <v>298.59396254572073</v>
      </c>
      <c r="I243" s="712">
        <f t="shared" si="65"/>
        <v>298.46599239583361</v>
      </c>
      <c r="J243" s="712">
        <f t="shared" si="66"/>
        <v>298.3802129453444</v>
      </c>
      <c r="K243" s="712">
        <f t="shared" si="67"/>
        <v>298.33094802883107</v>
      </c>
      <c r="L243" s="712">
        <f t="shared" si="68"/>
        <v>298.31485758346605</v>
      </c>
      <c r="N243" s="582">
        <v>169</v>
      </c>
      <c r="O243" s="712">
        <f t="shared" si="69"/>
        <v>2.5088818038416192</v>
      </c>
      <c r="P243" s="712">
        <f t="shared" si="70"/>
        <v>544.3136360208814</v>
      </c>
      <c r="Q243" s="712">
        <f t="shared" si="71"/>
        <v>527.28191242197215</v>
      </c>
      <c r="R243" s="712">
        <f t="shared" si="72"/>
        <v>515.05337016013425</v>
      </c>
      <c r="S243" s="712">
        <f t="shared" si="73"/>
        <v>507.68070076833828</v>
      </c>
      <c r="T243" s="712">
        <f t="shared" si="74"/>
        <v>505.19526183870761</v>
      </c>
    </row>
    <row r="244" spans="2:20">
      <c r="B244" s="582">
        <v>170</v>
      </c>
      <c r="C244" s="712">
        <f t="shared" si="59"/>
        <v>2.5237272583022206</v>
      </c>
      <c r="D244" s="712">
        <f t="shared" si="60"/>
        <v>1372.9814475704125</v>
      </c>
      <c r="E244" s="712">
        <f t="shared" si="61"/>
        <v>693.3273272879137</v>
      </c>
      <c r="F244" s="712">
        <f t="shared" si="62"/>
        <v>400.08722232449526</v>
      </c>
      <c r="G244" s="712">
        <f t="shared" si="63"/>
        <v>317.65511392382257</v>
      </c>
      <c r="H244" s="719">
        <f t="shared" si="64"/>
        <v>298.60633459948002</v>
      </c>
      <c r="I244" s="712">
        <f t="shared" si="65"/>
        <v>298.47635560555011</v>
      </c>
      <c r="J244" s="712">
        <f t="shared" si="66"/>
        <v>298.38918193089557</v>
      </c>
      <c r="K244" s="712">
        <f t="shared" si="67"/>
        <v>298.3390966020155</v>
      </c>
      <c r="L244" s="712">
        <f t="shared" si="68"/>
        <v>298.32273457340278</v>
      </c>
      <c r="N244" s="582">
        <v>170</v>
      </c>
      <c r="O244" s="712">
        <f t="shared" si="69"/>
        <v>2.5237272583022206</v>
      </c>
      <c r="P244" s="712">
        <f t="shared" si="70"/>
        <v>545.47530515033657</v>
      </c>
      <c r="Q244" s="712">
        <f t="shared" si="71"/>
        <v>528.46170740553271</v>
      </c>
      <c r="R244" s="712">
        <f t="shared" si="72"/>
        <v>516.24610765031946</v>
      </c>
      <c r="S244" s="712">
        <f t="shared" si="73"/>
        <v>508.88114055566524</v>
      </c>
      <c r="T244" s="712">
        <f t="shared" si="74"/>
        <v>506.39812987418776</v>
      </c>
    </row>
    <row r="245" spans="2:20">
      <c r="B245" s="582">
        <v>171</v>
      </c>
      <c r="C245" s="712">
        <f t="shared" si="59"/>
        <v>2.5385727127628219</v>
      </c>
      <c r="D245" s="712">
        <f t="shared" si="60"/>
        <v>1373.5897132302632</v>
      </c>
      <c r="E245" s="712">
        <f t="shared" si="61"/>
        <v>695.10490328045478</v>
      </c>
      <c r="F245" s="712">
        <f t="shared" si="62"/>
        <v>401.05697812751959</v>
      </c>
      <c r="G245" s="712">
        <f t="shared" si="63"/>
        <v>317.94668896930938</v>
      </c>
      <c r="H245" s="719">
        <f t="shared" si="64"/>
        <v>298.61887124228116</v>
      </c>
      <c r="I245" s="712">
        <f t="shared" si="65"/>
        <v>298.48686978301015</v>
      </c>
      <c r="J245" s="712">
        <f t="shared" si="66"/>
        <v>298.39829186059063</v>
      </c>
      <c r="K245" s="712">
        <f t="shared" si="67"/>
        <v>298.34737998290257</v>
      </c>
      <c r="L245" s="712">
        <f t="shared" si="68"/>
        <v>298.33074429135257</v>
      </c>
      <c r="N245" s="582">
        <v>171</v>
      </c>
      <c r="O245" s="712">
        <f t="shared" si="69"/>
        <v>2.5385727127628219</v>
      </c>
      <c r="P245" s="712">
        <f t="shared" si="70"/>
        <v>546.63572066591928</v>
      </c>
      <c r="Q245" s="712">
        <f t="shared" si="71"/>
        <v>529.64022921472679</v>
      </c>
      <c r="R245" s="712">
        <f t="shared" si="72"/>
        <v>517.43755799924838</v>
      </c>
      <c r="S245" s="712">
        <f t="shared" si="73"/>
        <v>510.08028488981165</v>
      </c>
      <c r="T245" s="712">
        <f t="shared" si="74"/>
        <v>507.59969983604663</v>
      </c>
    </row>
    <row r="246" spans="2:20">
      <c r="B246" s="582">
        <v>172</v>
      </c>
      <c r="C246" s="712">
        <f t="shared" si="59"/>
        <v>2.5534181672234233</v>
      </c>
      <c r="D246" s="712">
        <f t="shared" si="60"/>
        <v>1374.1927476373467</v>
      </c>
      <c r="E246" s="712">
        <f t="shared" si="61"/>
        <v>696.87338410664302</v>
      </c>
      <c r="F246" s="712">
        <f t="shared" si="62"/>
        <v>402.02733029592622</v>
      </c>
      <c r="G246" s="712">
        <f t="shared" si="63"/>
        <v>318.24010014350654</v>
      </c>
      <c r="H246" s="719">
        <f t="shared" si="64"/>
        <v>298.63157325521934</v>
      </c>
      <c r="I246" s="712">
        <f t="shared" si="65"/>
        <v>298.49753581190868</v>
      </c>
      <c r="J246" s="712">
        <f t="shared" si="66"/>
        <v>298.40754368922381</v>
      </c>
      <c r="K246" s="712">
        <f t="shared" si="67"/>
        <v>298.35579916794336</v>
      </c>
      <c r="L246" s="712">
        <f t="shared" si="68"/>
        <v>298.33888774736857</v>
      </c>
      <c r="N246" s="582">
        <v>172</v>
      </c>
      <c r="O246" s="712">
        <f t="shared" si="69"/>
        <v>2.5534181672234233</v>
      </c>
      <c r="P246" s="712">
        <f t="shared" si="70"/>
        <v>547.7948839204654</v>
      </c>
      <c r="Q246" s="712">
        <f t="shared" si="71"/>
        <v>530.81747922349916</v>
      </c>
      <c r="R246" s="712">
        <f t="shared" si="72"/>
        <v>518.62772259593771</v>
      </c>
      <c r="S246" s="712">
        <f t="shared" si="73"/>
        <v>511.27813516876427</v>
      </c>
      <c r="T246" s="712">
        <f t="shared" si="74"/>
        <v>508.79997312509863</v>
      </c>
    </row>
    <row r="247" spans="2:20">
      <c r="B247" s="582">
        <v>173</v>
      </c>
      <c r="C247" s="712">
        <f t="shared" si="59"/>
        <v>2.5682636216840247</v>
      </c>
      <c r="D247" s="712">
        <f t="shared" si="60"/>
        <v>1374.7906527549762</v>
      </c>
      <c r="E247" s="712">
        <f t="shared" si="61"/>
        <v>698.63283212403587</v>
      </c>
      <c r="F247" s="712">
        <f t="shared" si="62"/>
        <v>402.99823995001611</v>
      </c>
      <c r="G247" s="712">
        <f t="shared" si="63"/>
        <v>318.53533405747453</v>
      </c>
      <c r="H247" s="719">
        <f t="shared" si="64"/>
        <v>298.64444141107049</v>
      </c>
      <c r="I247" s="712">
        <f t="shared" si="65"/>
        <v>298.50835456820312</v>
      </c>
      <c r="J247" s="712">
        <f t="shared" si="66"/>
        <v>298.41693836435758</v>
      </c>
      <c r="K247" s="712">
        <f t="shared" si="67"/>
        <v>298.36435514669802</v>
      </c>
      <c r="L247" s="712">
        <f t="shared" si="68"/>
        <v>298.34716594473338</v>
      </c>
      <c r="N247" s="582">
        <v>173</v>
      </c>
      <c r="O247" s="712">
        <f t="shared" si="69"/>
        <v>2.5682636216840247</v>
      </c>
      <c r="P247" s="712">
        <f t="shared" si="70"/>
        <v>548.95279626535114</v>
      </c>
      <c r="Q247" s="712">
        <f t="shared" si="71"/>
        <v>531.9934588043119</v>
      </c>
      <c r="R247" s="712">
        <f t="shared" si="72"/>
        <v>519.81660282790574</v>
      </c>
      <c r="S247" s="712">
        <f t="shared" si="73"/>
        <v>512.47469278900098</v>
      </c>
      <c r="T247" s="712">
        <f t="shared" si="74"/>
        <v>509.99895114064657</v>
      </c>
    </row>
    <row r="248" spans="2:20">
      <c r="B248" s="582">
        <v>174</v>
      </c>
      <c r="C248" s="712">
        <f t="shared" si="59"/>
        <v>2.5831090761446256</v>
      </c>
      <c r="D248" s="712">
        <f t="shared" si="60"/>
        <v>1375.3835275017907</v>
      </c>
      <c r="E248" s="712">
        <f t="shared" si="61"/>
        <v>700.38330940667458</v>
      </c>
      <c r="F248" s="712">
        <f t="shared" si="62"/>
        <v>403.96966879306262</v>
      </c>
      <c r="G248" s="712">
        <f t="shared" si="63"/>
        <v>318.83237727015819</v>
      </c>
      <c r="H248" s="719">
        <f t="shared" si="64"/>
        <v>298.65747647430061</v>
      </c>
      <c r="I248" s="712">
        <f t="shared" si="65"/>
        <v>298.51932692009495</v>
      </c>
      <c r="J248" s="712">
        <f t="shared" si="66"/>
        <v>298.42647682628183</v>
      </c>
      <c r="K248" s="712">
        <f t="shared" si="67"/>
        <v>298.37304890178126</v>
      </c>
      <c r="L248" s="712">
        <f t="shared" si="68"/>
        <v>298.35557987990063</v>
      </c>
      <c r="N248" s="582">
        <v>174</v>
      </c>
      <c r="O248" s="712">
        <f t="shared" si="69"/>
        <v>2.5831090761446256</v>
      </c>
      <c r="P248" s="712">
        <f t="shared" si="70"/>
        <v>550.10945905049437</v>
      </c>
      <c r="Q248" s="712">
        <f t="shared" si="71"/>
        <v>533.16816932814595</v>
      </c>
      <c r="R248" s="712">
        <f t="shared" si="72"/>
        <v>521.00420008117294</v>
      </c>
      <c r="S248" s="712">
        <f t="shared" si="73"/>
        <v>513.66995914549307</v>
      </c>
      <c r="T248" s="712">
        <f t="shared" si="74"/>
        <v>511.19663528048324</v>
      </c>
    </row>
    <row r="249" spans="2:20">
      <c r="B249" s="582">
        <v>175</v>
      </c>
      <c r="C249" s="712">
        <f t="shared" si="59"/>
        <v>2.597954530605227</v>
      </c>
      <c r="D249" s="712">
        <f t="shared" si="60"/>
        <v>1375.9714678571941</v>
      </c>
      <c r="E249" s="712">
        <f t="shared" si="61"/>
        <v>702.12487773636792</v>
      </c>
      <c r="F249" s="712">
        <f t="shared" si="62"/>
        <v>404.94157910440379</v>
      </c>
      <c r="G249" s="712">
        <f t="shared" si="63"/>
        <v>319.1312162915097</v>
      </c>
      <c r="H249" s="719">
        <f t="shared" si="64"/>
        <v>298.67067920107638</v>
      </c>
      <c r="I249" s="712">
        <f t="shared" si="65"/>
        <v>298.53045372801222</v>
      </c>
      <c r="J249" s="712">
        <f t="shared" si="66"/>
        <v>298.43616000797584</v>
      </c>
      <c r="K249" s="712">
        <f t="shared" si="67"/>
        <v>298.38188140881118</v>
      </c>
      <c r="L249" s="712">
        <f t="shared" si="68"/>
        <v>298.36413054243843</v>
      </c>
      <c r="N249" s="582">
        <v>175</v>
      </c>
      <c r="O249" s="712">
        <f t="shared" si="69"/>
        <v>2.597954530605227</v>
      </c>
      <c r="P249" s="712">
        <f t="shared" si="70"/>
        <v>551.26487362435603</v>
      </c>
      <c r="Q249" s="712">
        <f t="shared" si="71"/>
        <v>534.34161216450275</v>
      </c>
      <c r="R249" s="712">
        <f t="shared" si="72"/>
        <v>522.19051574026446</v>
      </c>
      <c r="S249" s="712">
        <f t="shared" si="73"/>
        <v>514.863935631706</v>
      </c>
      <c r="T249" s="712">
        <f t="shared" si="74"/>
        <v>512.39302694089292</v>
      </c>
    </row>
    <row r="250" spans="2:20">
      <c r="B250" s="582">
        <v>176</v>
      </c>
      <c r="C250" s="712">
        <f t="shared" si="59"/>
        <v>2.6127999850658283</v>
      </c>
      <c r="D250" s="712">
        <f t="shared" si="60"/>
        <v>1376.5545669629705</v>
      </c>
      <c r="E250" s="712">
        <f t="shared" si="61"/>
        <v>703.8575985945107</v>
      </c>
      <c r="F250" s="712">
        <f t="shared" si="62"/>
        <v>405.9139337325729</v>
      </c>
      <c r="G250" s="712">
        <f t="shared" si="63"/>
        <v>319.43183758555119</v>
      </c>
      <c r="H250" s="719">
        <f t="shared" si="64"/>
        <v>298.68405033927655</v>
      </c>
      <c r="I250" s="712">
        <f t="shared" si="65"/>
        <v>298.54173584459403</v>
      </c>
      <c r="J250" s="712">
        <f t="shared" si="66"/>
        <v>298.44598883507149</v>
      </c>
      <c r="K250" s="712">
        <f t="shared" si="67"/>
        <v>298.39085363635883</v>
      </c>
      <c r="L250" s="712">
        <f t="shared" si="68"/>
        <v>298.37281891497543</v>
      </c>
      <c r="N250" s="582">
        <v>176</v>
      </c>
      <c r="O250" s="712">
        <f t="shared" si="69"/>
        <v>2.6127999850658283</v>
      </c>
      <c r="P250" s="712">
        <f t="shared" si="70"/>
        <v>552.419041333942</v>
      </c>
      <c r="Q250" s="712">
        <f t="shared" si="71"/>
        <v>535.51378868140569</v>
      </c>
      <c r="R250" s="712">
        <f t="shared" si="72"/>
        <v>523.37555118821103</v>
      </c>
      <c r="S250" s="712">
        <f t="shared" si="73"/>
        <v>516.05662363960187</v>
      </c>
      <c r="T250" s="712">
        <f t="shared" si="74"/>
        <v>513.58812751665323</v>
      </c>
    </row>
    <row r="251" spans="2:20">
      <c r="B251" s="582">
        <v>177</v>
      </c>
      <c r="C251" s="712">
        <f t="shared" si="59"/>
        <v>2.6276454395264297</v>
      </c>
      <c r="D251" s="712">
        <f t="shared" si="60"/>
        <v>1377.1329152212202</v>
      </c>
      <c r="E251" s="712">
        <f t="shared" si="61"/>
        <v>705.58153315441155</v>
      </c>
      <c r="F251" s="712">
        <f t="shared" si="62"/>
        <v>406.88669608846806</v>
      </c>
      <c r="G251" s="712">
        <f t="shared" si="63"/>
        <v>319.7342275733775</v>
      </c>
      <c r="H251" s="719">
        <f t="shared" si="64"/>
        <v>298.69759062850471</v>
      </c>
      <c r="I251" s="712">
        <f t="shared" si="65"/>
        <v>298.55317411467661</v>
      </c>
      <c r="J251" s="712">
        <f t="shared" si="66"/>
        <v>298.45596422581866</v>
      </c>
      <c r="K251" s="712">
        <f t="shared" si="67"/>
        <v>298.39996654590129</v>
      </c>
      <c r="L251" s="712">
        <f t="shared" si="68"/>
        <v>298.38164597314824</v>
      </c>
      <c r="N251" s="582">
        <v>177</v>
      </c>
      <c r="O251" s="712">
        <f t="shared" si="69"/>
        <v>2.6276454395264297</v>
      </c>
      <c r="P251" s="712">
        <f t="shared" si="70"/>
        <v>553.57196352480435</v>
      </c>
      <c r="Q251" s="712">
        <f t="shared" si="71"/>
        <v>536.68470024540193</v>
      </c>
      <c r="R251" s="712">
        <f t="shared" si="72"/>
        <v>524.55930780655103</v>
      </c>
      <c r="S251" s="712">
        <f t="shared" si="73"/>
        <v>517.24802455964038</v>
      </c>
      <c r="T251" s="712">
        <f t="shared" si="74"/>
        <v>514.78193840103665</v>
      </c>
    </row>
    <row r="252" spans="2:20">
      <c r="B252" s="582">
        <v>178</v>
      </c>
      <c r="C252" s="712">
        <f t="shared" si="59"/>
        <v>2.6424908939870311</v>
      </c>
      <c r="D252" s="712">
        <f t="shared" si="60"/>
        <v>1377.7066003887483</v>
      </c>
      <c r="E252" s="712">
        <f t="shared" si="61"/>
        <v>707.29674227411181</v>
      </c>
      <c r="F252" s="712">
        <f t="shared" si="62"/>
        <v>407.85983013856389</v>
      </c>
      <c r="G252" s="712">
        <f t="shared" si="63"/>
        <v>320.03837263610006</v>
      </c>
      <c r="H252" s="719">
        <f t="shared" si="64"/>
        <v>298.71130080010266</v>
      </c>
      <c r="I252" s="712">
        <f t="shared" si="65"/>
        <v>298.56476937528043</v>
      </c>
      <c r="J252" s="712">
        <f t="shared" si="66"/>
        <v>298.46608709105266</v>
      </c>
      <c r="K252" s="712">
        <f t="shared" si="67"/>
        <v>298.40922109177581</v>
      </c>
      <c r="L252" s="712">
        <f t="shared" si="68"/>
        <v>298.39061268555241</v>
      </c>
      <c r="N252" s="582">
        <v>178</v>
      </c>
      <c r="O252" s="712">
        <f t="shared" si="69"/>
        <v>2.6424908939870311</v>
      </c>
      <c r="P252" s="712">
        <f t="shared" si="70"/>
        <v>554.72364154104332</v>
      </c>
      <c r="Q252" s="712">
        <f t="shared" si="71"/>
        <v>537.85434822156412</v>
      </c>
      <c r="R252" s="712">
        <f t="shared" si="72"/>
        <v>525.74178697533182</v>
      </c>
      <c r="S252" s="712">
        <f t="shared" si="73"/>
        <v>518.43813978078083</v>
      </c>
      <c r="T252" s="712">
        <f t="shared" si="74"/>
        <v>515.9744609858119</v>
      </c>
    </row>
    <row r="253" spans="2:20">
      <c r="B253" s="582">
        <v>179</v>
      </c>
      <c r="C253" s="712">
        <f t="shared" si="59"/>
        <v>2.6573363484476324</v>
      </c>
      <c r="D253" s="712">
        <f t="shared" si="60"/>
        <v>1378.2757076680382</v>
      </c>
      <c r="E253" s="712">
        <f t="shared" si="61"/>
        <v>709.00328648967331</v>
      </c>
      <c r="F253" s="712">
        <f t="shared" si="62"/>
        <v>408.8333003981657</v>
      </c>
      <c r="G253" s="712">
        <f t="shared" si="63"/>
        <v>320.34425911773269</v>
      </c>
      <c r="H253" s="719">
        <f t="shared" si="64"/>
        <v>298.72518157716502</v>
      </c>
      <c r="I253" s="712">
        <f t="shared" si="65"/>
        <v>298.57652245559939</v>
      </c>
      <c r="J253" s="712">
        <f t="shared" si="66"/>
        <v>298.47635833416302</v>
      </c>
      <c r="K253" s="712">
        <f t="shared" si="67"/>
        <v>298.41861822113657</v>
      </c>
      <c r="L253" s="712">
        <f t="shared" si="68"/>
        <v>298.39972001369421</v>
      </c>
      <c r="N253" s="582">
        <v>179</v>
      </c>
      <c r="O253" s="712">
        <f t="shared" si="69"/>
        <v>2.6573363484476324</v>
      </c>
      <c r="P253" s="712">
        <f t="shared" si="70"/>
        <v>555.87407672530856</v>
      </c>
      <c r="Q253" s="712">
        <f t="shared" si="71"/>
        <v>539.02273397349154</v>
      </c>
      <c r="R253" s="712">
        <f t="shared" si="72"/>
        <v>526.92299007311169</v>
      </c>
      <c r="S253" s="712">
        <f t="shared" si="73"/>
        <v>519.62697069048363</v>
      </c>
      <c r="T253" s="712">
        <f t="shared" si="74"/>
        <v>517.16569666124599</v>
      </c>
    </row>
    <row r="254" spans="2:20">
      <c r="B254" s="582">
        <v>180</v>
      </c>
      <c r="C254" s="712">
        <f t="shared" si="59"/>
        <v>2.6721818029082334</v>
      </c>
      <c r="D254" s="712">
        <f t="shared" si="60"/>
        <v>1378.8403197949347</v>
      </c>
      <c r="E254" s="712">
        <f t="shared" si="61"/>
        <v>710.7012260089142</v>
      </c>
      <c r="F254" s="712">
        <f t="shared" si="62"/>
        <v>409.80707192470788</v>
      </c>
      <c r="G254" s="712">
        <f t="shared" si="63"/>
        <v>320.65187332801935</v>
      </c>
      <c r="H254" s="719">
        <f t="shared" si="64"/>
        <v>298.7392336745549</v>
      </c>
      <c r="I254" s="712">
        <f t="shared" si="65"/>
        <v>298.58843417699097</v>
      </c>
      <c r="J254" s="712">
        <f t="shared" si="66"/>
        <v>298.48677885106463</v>
      </c>
      <c r="K254" s="712">
        <f t="shared" si="67"/>
        <v>298.42815887391316</v>
      </c>
      <c r="L254" s="712">
        <f t="shared" si="68"/>
        <v>298.40896891194535</v>
      </c>
      <c r="N254" s="582">
        <v>180</v>
      </c>
      <c r="O254" s="712">
        <f t="shared" si="69"/>
        <v>2.6721818029082334</v>
      </c>
      <c r="P254" s="712">
        <f t="shared" si="70"/>
        <v>557.02327041880062</v>
      </c>
      <c r="Q254" s="712">
        <f t="shared" si="71"/>
        <v>540.189858863312</v>
      </c>
      <c r="R254" s="712">
        <f t="shared" si="72"/>
        <v>528.10291847696112</v>
      </c>
      <c r="S254" s="712">
        <f t="shared" si="73"/>
        <v>520.81451867471196</v>
      </c>
      <c r="T254" s="712">
        <f t="shared" si="74"/>
        <v>518.35564681610549</v>
      </c>
    </row>
    <row r="255" spans="2:20">
      <c r="B255" s="582">
        <v>181</v>
      </c>
      <c r="C255" s="712">
        <f t="shared" si="59"/>
        <v>2.6870272573688347</v>
      </c>
      <c r="D255" s="712">
        <f t="shared" si="60"/>
        <v>1379.4005171231581</v>
      </c>
      <c r="E255" s="712">
        <f t="shared" si="61"/>
        <v>712.39062070557679</v>
      </c>
      <c r="F255" s="712">
        <f t="shared" si="62"/>
        <v>410.78111031109904</v>
      </c>
      <c r="G255" s="712">
        <f t="shared" si="63"/>
        <v>320.96120154520577</v>
      </c>
      <c r="H255" s="719">
        <f t="shared" si="64"/>
        <v>298.75345779892007</v>
      </c>
      <c r="I255" s="712">
        <f t="shared" si="65"/>
        <v>298.60050535296801</v>
      </c>
      <c r="J255" s="712">
        <f t="shared" si="66"/>
        <v>298.49734953017025</v>
      </c>
      <c r="K255" s="712">
        <f t="shared" si="67"/>
        <v>298.43784398277143</v>
      </c>
      <c r="L255" s="712">
        <f t="shared" si="68"/>
        <v>298.41836032749922</v>
      </c>
      <c r="N255" s="582">
        <v>181</v>
      </c>
      <c r="O255" s="712">
        <f t="shared" si="69"/>
        <v>2.6870272573688347</v>
      </c>
      <c r="P255" s="712">
        <f t="shared" si="70"/>
        <v>558.17122396127297</v>
      </c>
      <c r="Q255" s="712">
        <f t="shared" si="71"/>
        <v>541.35572425168345</v>
      </c>
      <c r="R255" s="712">
        <f t="shared" si="72"/>
        <v>529.28157356246459</v>
      </c>
      <c r="S255" s="712">
        <f t="shared" si="73"/>
        <v>522.00078511793322</v>
      </c>
      <c r="T255" s="712">
        <f t="shared" si="74"/>
        <v>519.54431283765848</v>
      </c>
    </row>
    <row r="256" spans="2:20">
      <c r="B256" s="582">
        <v>182</v>
      </c>
      <c r="C256" s="712">
        <f t="shared" si="59"/>
        <v>2.7018727118294361</v>
      </c>
      <c r="D256" s="712">
        <f t="shared" si="60"/>
        <v>1379.9563777057658</v>
      </c>
      <c r="E256" s="712">
        <f t="shared" si="61"/>
        <v>714.07153011390551</v>
      </c>
      <c r="F256" s="712">
        <f t="shared" si="62"/>
        <v>411.75538167911327</v>
      </c>
      <c r="G256" s="712">
        <f t="shared" si="63"/>
        <v>321.27223001875461</v>
      </c>
      <c r="H256" s="719">
        <f t="shared" si="64"/>
        <v>298.76785464871051</v>
      </c>
      <c r="I256" s="712">
        <f t="shared" si="65"/>
        <v>298.61273678919184</v>
      </c>
      <c r="J256" s="712">
        <f t="shared" si="66"/>
        <v>298.50807125236497</v>
      </c>
      <c r="K256" s="712">
        <f t="shared" si="67"/>
        <v>298.44767447307572</v>
      </c>
      <c r="L256" s="712">
        <f t="shared" si="68"/>
        <v>298.42789520032983</v>
      </c>
      <c r="N256" s="582">
        <v>182</v>
      </c>
      <c r="O256" s="712">
        <f t="shared" si="69"/>
        <v>2.7018727118294361</v>
      </c>
      <c r="P256" s="712">
        <f t="shared" si="70"/>
        <v>559.31793869103319</v>
      </c>
      <c r="Q256" s="712">
        <f t="shared" si="71"/>
        <v>542.52033149779527</v>
      </c>
      <c r="R256" s="712">
        <f t="shared" si="72"/>
        <v>530.45895670372215</v>
      </c>
      <c r="S256" s="712">
        <f t="shared" si="73"/>
        <v>523.18577140312107</v>
      </c>
      <c r="T256" s="712">
        <f t="shared" si="74"/>
        <v>520.73169611167589</v>
      </c>
    </row>
    <row r="257" spans="2:20">
      <c r="B257" s="582">
        <v>183</v>
      </c>
      <c r="C257" s="712">
        <f t="shared" si="59"/>
        <v>2.7167181662900375</v>
      </c>
      <c r="D257" s="712">
        <f t="shared" si="60"/>
        <v>1380.5079773736718</v>
      </c>
      <c r="E257" s="712">
        <f t="shared" si="61"/>
        <v>715.74401342362012</v>
      </c>
      <c r="F257" s="712">
        <f t="shared" si="62"/>
        <v>412.72985267283053</v>
      </c>
      <c r="G257" s="712">
        <f t="shared" si="63"/>
        <v>321.58494497200553</v>
      </c>
      <c r="H257" s="719">
        <f t="shared" si="64"/>
        <v>298.7824249141965</v>
      </c>
      <c r="I257" s="712">
        <f t="shared" si="65"/>
        <v>298.62512928346666</v>
      </c>
      <c r="J257" s="712">
        <f t="shared" si="66"/>
        <v>298.51894489098197</v>
      </c>
      <c r="K257" s="712">
        <f t="shared" si="67"/>
        <v>298.45765126285352</v>
      </c>
      <c r="L257" s="712">
        <f t="shared" si="68"/>
        <v>298.43757446315175</v>
      </c>
      <c r="N257" s="582">
        <v>183</v>
      </c>
      <c r="O257" s="712">
        <f t="shared" si="69"/>
        <v>2.7167181662900375</v>
      </c>
      <c r="P257" s="712">
        <f t="shared" si="70"/>
        <v>560.46341594494436</v>
      </c>
      <c r="Q257" s="712">
        <f t="shared" si="71"/>
        <v>543.68368195937046</v>
      </c>
      <c r="R257" s="712">
        <f t="shared" si="72"/>
        <v>531.63506927335084</v>
      </c>
      <c r="S257" s="712">
        <f t="shared" si="73"/>
        <v>524.36947891175635</v>
      </c>
      <c r="T257" s="712">
        <f t="shared" si="74"/>
        <v>521.91779802243309</v>
      </c>
    </row>
    <row r="258" spans="2:20">
      <c r="B258" s="582">
        <v>184</v>
      </c>
      <c r="C258" s="712">
        <f t="shared" si="59"/>
        <v>2.7315636207506389</v>
      </c>
      <c r="D258" s="712">
        <f t="shared" si="60"/>
        <v>1381.0553898113355</v>
      </c>
      <c r="E258" s="712">
        <f t="shared" si="61"/>
        <v>717.40812947526604</v>
      </c>
      <c r="F258" s="712">
        <f t="shared" si="62"/>
        <v>413.70449045212598</v>
      </c>
      <c r="G258" s="712">
        <f t="shared" si="63"/>
        <v>321.89933260478028</v>
      </c>
      <c r="H258" s="719">
        <f t="shared" si="64"/>
        <v>298.79716927748774</v>
      </c>
      <c r="I258" s="712">
        <f t="shared" si="65"/>
        <v>298.63768362573558</v>
      </c>
      <c r="J258" s="712">
        <f t="shared" si="66"/>
        <v>298.52997131178086</v>
      </c>
      <c r="K258" s="712">
        <f t="shared" si="67"/>
        <v>298.46777526276185</v>
      </c>
      <c r="L258" s="712">
        <f t="shared" si="68"/>
        <v>298.44739904138288</v>
      </c>
      <c r="N258" s="582">
        <v>184</v>
      </c>
      <c r="O258" s="712">
        <f t="shared" si="69"/>
        <v>2.7315636207506389</v>
      </c>
      <c r="P258" s="712">
        <f t="shared" si="70"/>
        <v>561.60765705842744</v>
      </c>
      <c r="Q258" s="712">
        <f t="shared" si="71"/>
        <v>544.8457769926664</v>
      </c>
      <c r="R258" s="712">
        <f t="shared" si="72"/>
        <v>532.80991264248644</v>
      </c>
      <c r="S258" s="712">
        <f t="shared" si="73"/>
        <v>525.55190902382924</v>
      </c>
      <c r="T258" s="712">
        <f t="shared" si="74"/>
        <v>523.10261995271185</v>
      </c>
    </row>
    <row r="259" spans="2:20">
      <c r="B259" s="582">
        <v>185</v>
      </c>
      <c r="C259" s="712">
        <f t="shared" si="59"/>
        <v>2.7464090752112402</v>
      </c>
      <c r="D259" s="712">
        <f t="shared" si="60"/>
        <v>1381.5986866297203</v>
      </c>
      <c r="E259" s="712">
        <f t="shared" si="61"/>
        <v>719.06393675592551</v>
      </c>
      <c r="F259" s="712">
        <f t="shared" si="62"/>
        <v>414.67926268621011</v>
      </c>
      <c r="G259" s="712">
        <f t="shared" si="63"/>
        <v>322.21537909593479</v>
      </c>
      <c r="H259" s="719">
        <f t="shared" si="64"/>
        <v>298.81208841255329</v>
      </c>
      <c r="I259" s="712">
        <f t="shared" si="65"/>
        <v>298.65040059807728</v>
      </c>
      <c r="J259" s="712">
        <f t="shared" si="66"/>
        <v>298.54115137292638</v>
      </c>
      <c r="K259" s="712">
        <f t="shared" si="67"/>
        <v>298.47804737605526</v>
      </c>
      <c r="L259" s="712">
        <f t="shared" si="68"/>
        <v>298.45736985310896</v>
      </c>
      <c r="N259" s="582">
        <v>185</v>
      </c>
      <c r="O259" s="712">
        <f t="shared" si="69"/>
        <v>2.7464090752112402</v>
      </c>
      <c r="P259" s="712">
        <f t="shared" si="70"/>
        <v>562.75066336546172</v>
      </c>
      <c r="Q259" s="712">
        <f t="shared" si="71"/>
        <v>546.00661795247709</v>
      </c>
      <c r="R259" s="712">
        <f t="shared" si="72"/>
        <v>533.98348818078546</v>
      </c>
      <c r="S259" s="712">
        <f t="shared" si="73"/>
        <v>526.73306311784086</v>
      </c>
      <c r="T259" s="712">
        <f t="shared" si="74"/>
        <v>524.28616328380144</v>
      </c>
    </row>
    <row r="260" spans="2:20">
      <c r="B260" s="582">
        <v>186</v>
      </c>
      <c r="C260" s="712">
        <f t="shared" si="59"/>
        <v>2.7612545296718412</v>
      </c>
      <c r="D260" s="712">
        <f t="shared" si="60"/>
        <v>1382.1379374366231</v>
      </c>
      <c r="E260" s="712">
        <f t="shared" si="61"/>
        <v>720.71149339527346</v>
      </c>
      <c r="F260" s="712">
        <f t="shared" si="62"/>
        <v>415.65413754722027</v>
      </c>
      <c r="G260" s="712">
        <f t="shared" si="63"/>
        <v>322.53307060585735</v>
      </c>
      <c r="H260" s="719">
        <f t="shared" si="64"/>
        <v>298.82718298524219</v>
      </c>
      <c r="I260" s="712">
        <f t="shared" si="65"/>
        <v>298.66328097470461</v>
      </c>
      <c r="J260" s="712">
        <f t="shared" si="66"/>
        <v>298.55248592496997</v>
      </c>
      <c r="K260" s="712">
        <f t="shared" si="67"/>
        <v>298.48846849855596</v>
      </c>
      <c r="L260" s="712">
        <f t="shared" si="68"/>
        <v>298.46748780904943</v>
      </c>
      <c r="N260" s="582">
        <v>186</v>
      </c>
      <c r="O260" s="712">
        <f t="shared" si="69"/>
        <v>2.7612545296718412</v>
      </c>
      <c r="P260" s="712">
        <f t="shared" si="70"/>
        <v>563.89243619858723</v>
      </c>
      <c r="Q260" s="712">
        <f t="shared" si="71"/>
        <v>547.1662061921345</v>
      </c>
      <c r="R260" s="712">
        <f t="shared" si="72"/>
        <v>535.15579725642579</v>
      </c>
      <c r="S260" s="712">
        <f t="shared" si="73"/>
        <v>527.91294257080438</v>
      </c>
      <c r="T260" s="712">
        <f t="shared" si="74"/>
        <v>525.46842939550072</v>
      </c>
    </row>
    <row r="261" spans="2:20">
      <c r="B261" s="582">
        <v>187</v>
      </c>
      <c r="C261" s="712">
        <f t="shared" si="59"/>
        <v>2.7760999841324425</v>
      </c>
      <c r="D261" s="712">
        <f t="shared" si="60"/>
        <v>1382.6732099044746</v>
      </c>
      <c r="E261" s="712">
        <f t="shared" si="61"/>
        <v>722.35085716196568</v>
      </c>
      <c r="F261" s="712">
        <f t="shared" si="62"/>
        <v>416.62908370386441</v>
      </c>
      <c r="G261" s="712">
        <f t="shared" si="63"/>
        <v>322.85239327891469</v>
      </c>
      <c r="H261" s="719">
        <f t="shared" si="64"/>
        <v>298.84245365330503</v>
      </c>
      <c r="I261" s="712">
        <f t="shared" si="65"/>
        <v>298.67632552196415</v>
      </c>
      <c r="J261" s="712">
        <f t="shared" si="66"/>
        <v>298.56397581083178</v>
      </c>
      <c r="K261" s="712">
        <f t="shared" si="67"/>
        <v>298.49903951862564</v>
      </c>
      <c r="L261" s="712">
        <f t="shared" si="68"/>
        <v>298.4777538125258</v>
      </c>
      <c r="N261" s="582">
        <v>187</v>
      </c>
      <c r="O261" s="712">
        <f t="shared" si="69"/>
        <v>2.7760999841324425</v>
      </c>
      <c r="P261" s="712">
        <f t="shared" si="70"/>
        <v>565.03297688890575</v>
      </c>
      <c r="Q261" s="712">
        <f t="shared" si="71"/>
        <v>548.32454306350996</v>
      </c>
      <c r="R261" s="712">
        <f t="shared" si="72"/>
        <v>536.32684123610932</v>
      </c>
      <c r="S261" s="712">
        <f t="shared" si="73"/>
        <v>529.09154875824731</v>
      </c>
      <c r="T261" s="712">
        <f t="shared" si="74"/>
        <v>526.64941966611946</v>
      </c>
    </row>
    <row r="262" spans="2:20">
      <c r="B262" s="582">
        <v>188</v>
      </c>
      <c r="C262" s="712">
        <f t="shared" si="59"/>
        <v>2.7909454385930439</v>
      </c>
      <c r="D262" s="712">
        <f t="shared" si="60"/>
        <v>1383.2045698356967</v>
      </c>
      <c r="E262" s="712">
        <f t="shared" si="61"/>
        <v>723.98208546034039</v>
      </c>
      <c r="F262" s="712">
        <f t="shared" si="62"/>
        <v>417.60407031511801</v>
      </c>
      <c r="G262" s="712">
        <f t="shared" si="63"/>
        <v>323.17333324584649</v>
      </c>
      <c r="H262" s="719">
        <f t="shared" si="64"/>
        <v>298.85790106641622</v>
      </c>
      <c r="I262" s="712">
        <f t="shared" si="65"/>
        <v>298.68953499833685</v>
      </c>
      <c r="J262" s="712">
        <f t="shared" si="66"/>
        <v>298.57562186578519</v>
      </c>
      <c r="K262" s="712">
        <f t="shared" si="67"/>
        <v>298.50976131713873</v>
      </c>
      <c r="L262" s="712">
        <f t="shared" si="68"/>
        <v>298.48816875943152</v>
      </c>
      <c r="N262" s="582">
        <v>188</v>
      </c>
      <c r="O262" s="712">
        <f t="shared" si="69"/>
        <v>2.7909454385930439</v>
      </c>
      <c r="P262" s="712">
        <f t="shared" si="70"/>
        <v>566.17228676608283</v>
      </c>
      <c r="Q262" s="712">
        <f t="shared" si="71"/>
        <v>549.48162991701633</v>
      </c>
      <c r="R262" s="712">
        <f t="shared" si="72"/>
        <v>537.49662148506263</v>
      </c>
      <c r="S262" s="712">
        <f t="shared" si="73"/>
        <v>530.26888305421278</v>
      </c>
      <c r="T262" s="712">
        <f t="shared" si="74"/>
        <v>527.82913547247995</v>
      </c>
    </row>
    <row r="263" spans="2:20">
      <c r="B263" s="582">
        <v>189</v>
      </c>
      <c r="C263" s="712">
        <f t="shared" si="59"/>
        <v>2.8057908930536453</v>
      </c>
      <c r="D263" s="712">
        <f t="shared" si="60"/>
        <v>1383.7320812257126</v>
      </c>
      <c r="E263" s="712">
        <f t="shared" si="61"/>
        <v>725.60523532742388</v>
      </c>
      <c r="F263" s="712">
        <f t="shared" si="62"/>
        <v>418.5790670239748</v>
      </c>
      <c r="G263" s="712">
        <f t="shared" si="63"/>
        <v>323.49587662610912</v>
      </c>
      <c r="H263" s="719">
        <f t="shared" si="64"/>
        <v>298.87352586619681</v>
      </c>
      <c r="I263" s="712">
        <f t="shared" si="65"/>
        <v>298.70291015444013</v>
      </c>
      <c r="J263" s="712">
        <f t="shared" si="66"/>
        <v>298.58742491744198</v>
      </c>
      <c r="K263" s="712">
        <f t="shared" si="67"/>
        <v>298.52063476745786</v>
      </c>
      <c r="L263" s="712">
        <f t="shared" si="68"/>
        <v>298.4987335382034</v>
      </c>
      <c r="N263" s="582">
        <v>189</v>
      </c>
      <c r="O263" s="712">
        <f t="shared" si="69"/>
        <v>2.8057908930536453</v>
      </c>
      <c r="P263" s="712">
        <f t="shared" si="70"/>
        <v>567.3103671583491</v>
      </c>
      <c r="Q263" s="712">
        <f t="shared" si="71"/>
        <v>550.63746810160876</v>
      </c>
      <c r="R263" s="712">
        <f t="shared" si="72"/>
        <v>538.66513936703939</v>
      </c>
      <c r="S263" s="712">
        <f t="shared" si="73"/>
        <v>531.44494683126072</v>
      </c>
      <c r="T263" s="712">
        <f t="shared" si="74"/>
        <v>529.00757818991906</v>
      </c>
    </row>
    <row r="264" spans="2:20">
      <c r="B264" s="582">
        <v>190</v>
      </c>
      <c r="C264" s="712">
        <f t="shared" si="59"/>
        <v>2.8206363475142466</v>
      </c>
      <c r="D264" s="712">
        <f t="shared" si="60"/>
        <v>1384.2558063236929</v>
      </c>
      <c r="E264" s="712">
        <f t="shared" si="61"/>
        <v>727.22036343022341</v>
      </c>
      <c r="F264" s="712">
        <f t="shared" si="62"/>
        <v>419.55404395125197</v>
      </c>
      <c r="G264" s="712">
        <f t="shared" si="63"/>
        <v>323.82000953016876</v>
      </c>
      <c r="H264" s="719">
        <f t="shared" si="64"/>
        <v>298.88932868623863</v>
      </c>
      <c r="I264" s="712">
        <f t="shared" si="65"/>
        <v>298.71645173303085</v>
      </c>
      <c r="J264" s="712">
        <f t="shared" si="66"/>
        <v>298.5993857857398</v>
      </c>
      <c r="K264" s="712">
        <f t="shared" si="67"/>
        <v>298.53166073541075</v>
      </c>
      <c r="L264" s="712">
        <f t="shared" si="68"/>
        <v>298.50944902979541</v>
      </c>
      <c r="N264" s="582">
        <v>190</v>
      </c>
      <c r="O264" s="712">
        <f t="shared" si="69"/>
        <v>2.8206363475142466</v>
      </c>
      <c r="P264" s="712">
        <f t="shared" si="70"/>
        <v>568.44721939250178</v>
      </c>
      <c r="Q264" s="712">
        <f t="shared" si="71"/>
        <v>551.79205896478697</v>
      </c>
      <c r="R264" s="712">
        <f t="shared" si="72"/>
        <v>539.83239624432144</v>
      </c>
      <c r="S264" s="712">
        <f t="shared" si="73"/>
        <v>532.61974146046998</v>
      </c>
      <c r="T264" s="712">
        <f t="shared" si="74"/>
        <v>530.18474919228879</v>
      </c>
    </row>
    <row r="265" spans="2:20">
      <c r="B265" s="582">
        <v>191</v>
      </c>
      <c r="C265" s="712">
        <f t="shared" si="59"/>
        <v>2.835481801974848</v>
      </c>
      <c r="D265" s="712">
        <f t="shared" si="60"/>
        <v>1384.7758056911202</v>
      </c>
      <c r="E265" s="712">
        <f t="shared" si="61"/>
        <v>728.82752606329689</v>
      </c>
      <c r="F265" s="712">
        <f t="shared" si="62"/>
        <v>420.52897168945049</v>
      </c>
      <c r="G265" s="712">
        <f t="shared" si="63"/>
        <v>324.14571806174519</v>
      </c>
      <c r="H265" s="719">
        <f t="shared" si="64"/>
        <v>298.9053101521281</v>
      </c>
      <c r="I265" s="712">
        <f t="shared" si="65"/>
        <v>298.7301604690096</v>
      </c>
      <c r="J265" s="712">
        <f t="shared" si="66"/>
        <v>298.61150528293035</v>
      </c>
      <c r="K265" s="712">
        <f t="shared" si="67"/>
        <v>298.54284007926856</v>
      </c>
      <c r="L265" s="712">
        <f t="shared" si="68"/>
        <v>298.52031610765357</v>
      </c>
      <c r="N265" s="582">
        <v>191</v>
      </c>
      <c r="O265" s="712">
        <f t="shared" si="69"/>
        <v>2.835481801974848</v>
      </c>
      <c r="P265" s="712">
        <f t="shared" si="70"/>
        <v>569.58284479390602</v>
      </c>
      <c r="Q265" s="712">
        <f t="shared" si="71"/>
        <v>552.94540385259631</v>
      </c>
      <c r="R265" s="712">
        <f t="shared" si="72"/>
        <v>540.99839347772058</v>
      </c>
      <c r="S265" s="712">
        <f t="shared" si="73"/>
        <v>533.79326831144022</v>
      </c>
      <c r="T265" s="712">
        <f t="shared" si="74"/>
        <v>531.36064985195924</v>
      </c>
    </row>
    <row r="266" spans="2:20">
      <c r="B266" s="582">
        <v>192</v>
      </c>
      <c r="C266" s="712">
        <f t="shared" si="59"/>
        <v>2.8503272564354489</v>
      </c>
      <c r="D266" s="712">
        <f t="shared" si="60"/>
        <v>1385.2921382582542</v>
      </c>
      <c r="E266" s="712">
        <f t="shared" si="61"/>
        <v>730.42677914658555</v>
      </c>
      <c r="F266" s="712">
        <f t="shared" si="62"/>
        <v>421.50382129667139</v>
      </c>
      <c r="G266" s="712">
        <f t="shared" si="63"/>
        <v>324.47298832000718</v>
      </c>
      <c r="H266" s="719">
        <f t="shared" si="64"/>
        <v>298.92147088147203</v>
      </c>
      <c r="I266" s="712">
        <f t="shared" si="65"/>
        <v>298.744037089426</v>
      </c>
      <c r="J266" s="712">
        <f t="shared" si="66"/>
        <v>298.62378421356937</v>
      </c>
      <c r="K266" s="712">
        <f t="shared" si="67"/>
        <v>298.55417364972612</v>
      </c>
      <c r="L266" s="712">
        <f t="shared" si="68"/>
        <v>298.53133563769279</v>
      </c>
      <c r="N266" s="582">
        <v>192</v>
      </c>
      <c r="O266" s="712">
        <f t="shared" si="69"/>
        <v>2.8503272564354489</v>
      </c>
      <c r="P266" s="712">
        <f t="shared" si="70"/>
        <v>570.71724468649734</v>
      </c>
      <c r="Q266" s="712">
        <f t="shared" si="71"/>
        <v>554.09750410962965</v>
      </c>
      <c r="R266" s="712">
        <f t="shared" si="72"/>
        <v>542.16313242657975</v>
      </c>
      <c r="S266" s="712">
        <f t="shared" si="73"/>
        <v>534.96552875229293</v>
      </c>
      <c r="T266" s="712">
        <f t="shared" si="74"/>
        <v>532.53528153981915</v>
      </c>
    </row>
    <row r="267" spans="2:20">
      <c r="B267" s="582">
        <v>193</v>
      </c>
      <c r="C267" s="712">
        <f t="shared" ref="C267:C330" si="75">$C$73*B267</f>
        <v>2.8651727108960503</v>
      </c>
      <c r="D267" s="712">
        <f t="shared" ref="D267:D330" si="76">(1-2*FoAb-2*FoAb*BiCombAb)*D266+2*FoAb*E266+2*FoAb*BiCombAb*Tcomb</f>
        <v>1385.8048613785718</v>
      </c>
      <c r="E267" s="712">
        <f t="shared" ref="E267:E330" si="77">FoAb*D266+(1-2*FoAb)*E266+FoAb*F266</f>
        <v>732.01817822349813</v>
      </c>
      <c r="F267" s="712">
        <f t="shared" ref="F267:F330" si="78">FoAb*E266+(1-2*FoAb)*F266+FoAb*G266</f>
        <v>422.47856429058731</v>
      </c>
      <c r="G267" s="712">
        <f t="shared" ref="G267:G330" si="79">FoAb*F266+(1-2*FoAb)*G266+FoAb*H266</f>
        <v>324.8018064017192</v>
      </c>
      <c r="H267" s="719">
        <f t="shared" ref="H267:H330" si="80">_FoN1*G266+(1-_FoN1-_FoN2)*H266+_FoN2*I266</f>
        <v>298.93781148392276</v>
      </c>
      <c r="I267" s="712">
        <f t="shared" ref="I267:I330" si="81">FoCase*H266+(1-2*FoCase)*I266+FoCase*J266</f>
        <v>298.75808231348515</v>
      </c>
      <c r="J267" s="712">
        <f t="shared" ref="J267:J330" si="82">FoCase*I266+(1-2*FoCase)*J266+FoCase*K266</f>
        <v>298.63622337450806</v>
      </c>
      <c r="K267" s="712">
        <f t="shared" ref="K267:K330" si="83">FoCase*J266+(1-2*FoCase)*K266+FoCase*L266</f>
        <v>298.56566228988379</v>
      </c>
      <c r="L267" s="712">
        <f t="shared" ref="L267:L330" si="84">(1-2*FoCase-2*FoCase*BiAtmCase)*L266+2*FoCase*K266+2*FoCase*BiAtmCase*Tatm</f>
        <v>298.54250847827535</v>
      </c>
      <c r="N267" s="582">
        <v>193</v>
      </c>
      <c r="O267" s="712">
        <f t="shared" ref="O267:O330" si="85">$O$73*N267</f>
        <v>2.8651727108960503</v>
      </c>
      <c r="P267" s="712">
        <f t="shared" ref="P267:P330" si="86">(1-2*FoCase-2*FoCase*BiCombCase)*P266+2*FoCase*Q266+2*FoCase*BiCombCase*Tcomb</f>
        <v>571.85042039278176</v>
      </c>
      <c r="Q267" s="712">
        <f t="shared" ref="Q267:Q330" si="87">FoCase*P266+(1-2*FoCase)*Q266+FoCase*R266</f>
        <v>555.24836107902877</v>
      </c>
      <c r="R267" s="712">
        <f t="shared" ref="R267:R330" si="88">FoCase*Q266+(1-2*FoCase)*R266+FoCase*S266</f>
        <v>543.32661444877544</v>
      </c>
      <c r="S267" s="712">
        <f t="shared" ref="S267:S330" si="89">FoCase*R266+(1-2*FoCase)*S266+FoCase*T266</f>
        <v>536.13652414967282</v>
      </c>
      <c r="T267" s="712">
        <f t="shared" ref="T267:T330" si="90">(1-2*FoCase-2*FoCase*BiAtmCase)*T266+2*FoCase*S266+2*FoCase*BiAtmCase*Tatm</f>
        <v>533.708645625278</v>
      </c>
    </row>
    <row r="268" spans="2:20">
      <c r="B268" s="582">
        <v>194</v>
      </c>
      <c r="C268" s="712">
        <f t="shared" si="75"/>
        <v>2.8800181653566517</v>
      </c>
      <c r="D268" s="712">
        <f t="shared" si="76"/>
        <v>1386.3140308812594</v>
      </c>
      <c r="E268" s="712">
        <f t="shared" si="77"/>
        <v>733.60177845923647</v>
      </c>
      <c r="F268" s="712">
        <f t="shared" si="78"/>
        <v>423.45317264247149</v>
      </c>
      <c r="G268" s="712">
        <f t="shared" si="79"/>
        <v>325.13215840334112</v>
      </c>
      <c r="H268" s="719">
        <f t="shared" si="80"/>
        <v>298.95433256120504</v>
      </c>
      <c r="I268" s="712">
        <f t="shared" si="81"/>
        <v>298.77229685255486</v>
      </c>
      <c r="J268" s="712">
        <f t="shared" si="82"/>
        <v>298.64882355488555</v>
      </c>
      <c r="K268" s="712">
        <f t="shared" si="83"/>
        <v>298.57730683523062</v>
      </c>
      <c r="L268" s="712">
        <f t="shared" si="84"/>
        <v>298.55383548019091</v>
      </c>
      <c r="N268" s="582">
        <v>194</v>
      </c>
      <c r="O268" s="712">
        <f t="shared" si="85"/>
        <v>2.8800181653566517</v>
      </c>
      <c r="P268" s="712">
        <f t="shared" si="86"/>
        <v>572.98237323383876</v>
      </c>
      <c r="Q268" s="712">
        <f t="shared" si="87"/>
        <v>556.39797610248615</v>
      </c>
      <c r="R268" s="712">
        <f t="shared" si="88"/>
        <v>544.48884090071851</v>
      </c>
      <c r="S268" s="712">
        <f t="shared" si="89"/>
        <v>537.30625586875021</v>
      </c>
      <c r="T268" s="712">
        <f t="shared" si="90"/>
        <v>534.8807434762673</v>
      </c>
    </row>
    <row r="269" spans="2:20">
      <c r="B269" s="582">
        <v>195</v>
      </c>
      <c r="C269" s="712">
        <f t="shared" si="75"/>
        <v>2.894863619817253</v>
      </c>
      <c r="D269" s="712">
        <f t="shared" si="76"/>
        <v>1386.8197011218253</v>
      </c>
      <c r="E269" s="712">
        <f t="shared" si="77"/>
        <v>735.17763463934944</v>
      </c>
      <c r="F269" s="712">
        <f t="shared" si="78"/>
        <v>424.42761877128299</v>
      </c>
      <c r="G269" s="712">
        <f t="shared" si="79"/>
        <v>325.46403042308128</v>
      </c>
      <c r="H269" s="719">
        <f t="shared" si="80"/>
        <v>298.97103470714279</v>
      </c>
      <c r="I269" s="712">
        <f t="shared" si="81"/>
        <v>298.78668141017448</v>
      </c>
      <c r="J269" s="712">
        <f t="shared" si="82"/>
        <v>298.66158553612314</v>
      </c>
      <c r="K269" s="712">
        <f t="shared" si="83"/>
        <v>298.58910811362898</v>
      </c>
      <c r="L269" s="712">
        <f t="shared" si="84"/>
        <v>298.56531748663826</v>
      </c>
      <c r="N269" s="582">
        <v>195</v>
      </c>
      <c r="O269" s="712">
        <f t="shared" si="85"/>
        <v>2.894863619817253</v>
      </c>
      <c r="P269" s="712">
        <f t="shared" si="86"/>
        <v>574.11310452932173</v>
      </c>
      <c r="Q269" s="712">
        <f t="shared" si="87"/>
        <v>557.54635052024628</v>
      </c>
      <c r="R269" s="712">
        <f t="shared" si="88"/>
        <v>545.6498131373562</v>
      </c>
      <c r="S269" s="712">
        <f t="shared" si="89"/>
        <v>538.47472527322202</v>
      </c>
      <c r="T269" s="712">
        <f t="shared" si="90"/>
        <v>536.05157645924248</v>
      </c>
    </row>
    <row r="270" spans="2:20">
      <c r="B270" s="582">
        <v>196</v>
      </c>
      <c r="C270" s="712">
        <f t="shared" si="75"/>
        <v>2.9097090742778544</v>
      </c>
      <c r="D270" s="712">
        <f t="shared" si="76"/>
        <v>1387.321925030903</v>
      </c>
      <c r="E270" s="712">
        <f t="shared" si="77"/>
        <v>736.74580116850564</v>
      </c>
      <c r="F270" s="712">
        <f t="shared" si="78"/>
        <v>425.40187553780959</v>
      </c>
      <c r="G270" s="712">
        <f t="shared" si="79"/>
        <v>325.79740856290357</v>
      </c>
      <c r="H270" s="719">
        <f t="shared" si="80"/>
        <v>298.9879185076868</v>
      </c>
      <c r="I270" s="712">
        <f t="shared" si="81"/>
        <v>298.80123668206409</v>
      </c>
      <c r="J270" s="712">
        <f t="shared" si="82"/>
        <v>298.67451009191927</v>
      </c>
      <c r="K270" s="712">
        <f t="shared" si="83"/>
        <v>298.60106694530111</v>
      </c>
      <c r="L270" s="712">
        <f t="shared" si="84"/>
        <v>298.57695533320839</v>
      </c>
      <c r="N270" s="582">
        <v>196</v>
      </c>
      <c r="O270" s="712">
        <f t="shared" si="85"/>
        <v>2.9097090742778544</v>
      </c>
      <c r="P270" s="712">
        <f t="shared" si="86"/>
        <v>575.24261559746014</v>
      </c>
      <c r="Q270" s="712">
        <f t="shared" si="87"/>
        <v>558.69348567110728</v>
      </c>
      <c r="R270" s="712">
        <f t="shared" si="88"/>
        <v>546.80953251217352</v>
      </c>
      <c r="S270" s="712">
        <f t="shared" si="89"/>
        <v>539.64193372531349</v>
      </c>
      <c r="T270" s="712">
        <f t="shared" si="90"/>
        <v>537.22114593918445</v>
      </c>
    </row>
    <row r="271" spans="2:20">
      <c r="B271" s="582">
        <v>197</v>
      </c>
      <c r="C271" s="712">
        <f t="shared" si="75"/>
        <v>2.9245545287384558</v>
      </c>
      <c r="D271" s="712">
        <f t="shared" si="76"/>
        <v>1387.8207541613124</v>
      </c>
      <c r="E271" s="712">
        <f t="shared" si="77"/>
        <v>738.30633206947641</v>
      </c>
      <c r="F271" s="712">
        <f t="shared" si="78"/>
        <v>426.37591623886794</v>
      </c>
      <c r="G271" s="712">
        <f t="shared" si="79"/>
        <v>326.13227893048884</v>
      </c>
      <c r="H271" s="719">
        <f t="shared" si="80"/>
        <v>299.00498454094293</v>
      </c>
      <c r="I271" s="712">
        <f t="shared" si="81"/>
        <v>298.81596335613511</v>
      </c>
      <c r="J271" s="712">
        <f t="shared" si="82"/>
        <v>298.68759798824635</v>
      </c>
      <c r="K271" s="712">
        <f t="shared" si="83"/>
        <v>298.61318414281669</v>
      </c>
      <c r="L271" s="712">
        <f t="shared" si="84"/>
        <v>298.58874984786917</v>
      </c>
      <c r="N271" s="582">
        <v>197</v>
      </c>
      <c r="O271" s="712">
        <f t="shared" si="85"/>
        <v>2.9245545287384558</v>
      </c>
      <c r="P271" s="712">
        <f t="shared" si="86"/>
        <v>576.37090775506101</v>
      </c>
      <c r="Q271" s="712">
        <f t="shared" si="87"/>
        <v>559.83938289242269</v>
      </c>
      <c r="R271" s="712">
        <f t="shared" si="88"/>
        <v>547.96800037719458</v>
      </c>
      <c r="S271" s="712">
        <f t="shared" si="89"/>
        <v>540.80788258578002</v>
      </c>
      <c r="T271" s="712">
        <f t="shared" si="90"/>
        <v>538.38945327960107</v>
      </c>
    </row>
    <row r="272" spans="2:20">
      <c r="B272" s="582">
        <v>198</v>
      </c>
      <c r="C272" s="712">
        <f t="shared" si="75"/>
        <v>2.9393999831990572</v>
      </c>
      <c r="D272" s="712">
        <f t="shared" si="76"/>
        <v>1388.316238733441</v>
      </c>
      <c r="E272" s="712">
        <f t="shared" si="77"/>
        <v>739.85928098231614</v>
      </c>
      <c r="F272" s="712">
        <f t="shared" si="78"/>
        <v>427.34971460156123</v>
      </c>
      <c r="G272" s="712">
        <f t="shared" si="79"/>
        <v>326.46862764115241</v>
      </c>
      <c r="H272" s="719">
        <f t="shared" si="80"/>
        <v>299.02223337720102</v>
      </c>
      <c r="I272" s="712">
        <f t="shared" si="81"/>
        <v>298.83086211250156</v>
      </c>
      <c r="J272" s="712">
        <f t="shared" si="82"/>
        <v>298.70084998334835</v>
      </c>
      <c r="K272" s="712">
        <f t="shared" si="83"/>
        <v>298.62546051108211</v>
      </c>
      <c r="L272" s="712">
        <f t="shared" si="84"/>
        <v>298.60070185095157</v>
      </c>
      <c r="N272" s="582">
        <v>198</v>
      </c>
      <c r="O272" s="712">
        <f t="shared" si="85"/>
        <v>2.9393999831990572</v>
      </c>
      <c r="P272" s="712">
        <f t="shared" si="86"/>
        <v>577.49798231751026</v>
      </c>
      <c r="Q272" s="712">
        <f t="shared" si="87"/>
        <v>560.98404352010266</v>
      </c>
      <c r="R272" s="712">
        <f t="shared" si="88"/>
        <v>549.12521808298493</v>
      </c>
      <c r="S272" s="712">
        <f t="shared" si="89"/>
        <v>541.97257321390828</v>
      </c>
      <c r="T272" s="712">
        <f t="shared" si="90"/>
        <v>539.55649984252864</v>
      </c>
    </row>
    <row r="273" spans="2:20">
      <c r="B273" s="582">
        <v>199</v>
      </c>
      <c r="C273" s="712">
        <f t="shared" si="75"/>
        <v>2.9542454376596581</v>
      </c>
      <c r="D273" s="712">
        <f t="shared" si="76"/>
        <v>1388.8084276790059</v>
      </c>
      <c r="E273" s="712">
        <f t="shared" si="77"/>
        <v>741.40470116373376</v>
      </c>
      <c r="F273" s="712">
        <f t="shared" si="78"/>
        <v>428.32324477759516</v>
      </c>
      <c r="G273" s="712">
        <f t="shared" si="79"/>
        <v>326.80644081971707</v>
      </c>
      <c r="H273" s="719">
        <f t="shared" si="80"/>
        <v>299.03966557896405</v>
      </c>
      <c r="I273" s="712">
        <f t="shared" si="81"/>
        <v>298.8459336234925</v>
      </c>
      <c r="J273" s="712">
        <f t="shared" si="82"/>
        <v>298.71426682773995</v>
      </c>
      <c r="K273" s="712">
        <f t="shared" si="83"/>
        <v>298.63789684733081</v>
      </c>
      <c r="L273" s="712">
        <f t="shared" si="84"/>
        <v>298.61281215513759</v>
      </c>
      <c r="N273" s="582">
        <v>199</v>
      </c>
      <c r="O273" s="712">
        <f t="shared" si="85"/>
        <v>2.9542454376596581</v>
      </c>
      <c r="P273" s="712">
        <f t="shared" si="86"/>
        <v>578.62384059877411</v>
      </c>
      <c r="Q273" s="712">
        <f t="shared" si="87"/>
        <v>562.12746888861557</v>
      </c>
      <c r="R273" s="712">
        <f t="shared" si="88"/>
        <v>550.28118697865239</v>
      </c>
      <c r="S273" s="712">
        <f t="shared" si="89"/>
        <v>543.13600696751837</v>
      </c>
      <c r="T273" s="712">
        <f t="shared" si="90"/>
        <v>540.7222869885336</v>
      </c>
    </row>
    <row r="274" spans="2:20">
      <c r="B274" s="582">
        <v>200</v>
      </c>
      <c r="C274" s="712">
        <f t="shared" si="75"/>
        <v>2.9690908921202595</v>
      </c>
      <c r="D274" s="712">
        <f t="shared" si="76"/>
        <v>1389.2973686832599</v>
      </c>
      <c r="E274" s="712">
        <f t="shared" si="77"/>
        <v>742.94264548664501</v>
      </c>
      <c r="F274" s="712">
        <f t="shared" si="78"/>
        <v>429.29648133765164</v>
      </c>
      <c r="G274" s="712">
        <f t="shared" si="79"/>
        <v>327.14570460234285</v>
      </c>
      <c r="H274" s="719">
        <f t="shared" si="80"/>
        <v>299.05728170097808</v>
      </c>
      <c r="I274" s="712">
        <f t="shared" si="81"/>
        <v>298.86117855366518</v>
      </c>
      <c r="J274" s="712">
        <f t="shared" si="82"/>
        <v>298.72784926420672</v>
      </c>
      <c r="K274" s="712">
        <f t="shared" si="83"/>
        <v>298.65049394111543</v>
      </c>
      <c r="L274" s="712">
        <f t="shared" si="84"/>
        <v>298.62508156544885</v>
      </c>
      <c r="N274" s="582">
        <v>200</v>
      </c>
      <c r="O274" s="712">
        <f t="shared" si="85"/>
        <v>2.9690908921202595</v>
      </c>
      <c r="P274" s="712">
        <f t="shared" si="86"/>
        <v>579.74848391140097</v>
      </c>
      <c r="Q274" s="712">
        <f t="shared" si="87"/>
        <v>563.26966033099018</v>
      </c>
      <c r="R274" s="712">
        <f t="shared" si="88"/>
        <v>551.4359084118488</v>
      </c>
      <c r="S274" s="712">
        <f t="shared" si="89"/>
        <v>544.29818520296476</v>
      </c>
      <c r="T274" s="712">
        <f t="shared" si="90"/>
        <v>541.88681607671447</v>
      </c>
    </row>
    <row r="275" spans="2:20">
      <c r="B275" s="582">
        <v>201</v>
      </c>
      <c r="C275" s="712">
        <f t="shared" si="75"/>
        <v>2.9839363465808608</v>
      </c>
      <c r="D275" s="712">
        <f t="shared" si="76"/>
        <v>1389.7831082256919</v>
      </c>
      <c r="E275" s="712">
        <f t="shared" si="77"/>
        <v>744.47316643989654</v>
      </c>
      <c r="F275" s="712">
        <f t="shared" si="78"/>
        <v>430.26939926582071</v>
      </c>
      <c r="G275" s="712">
        <f t="shared" si="79"/>
        <v>327.48640513831481</v>
      </c>
      <c r="H275" s="719">
        <f t="shared" si="80"/>
        <v>299.07508229026269</v>
      </c>
      <c r="I275" s="712">
        <f t="shared" si="81"/>
        <v>298.87659755981923</v>
      </c>
      <c r="J275" s="712">
        <f t="shared" si="82"/>
        <v>298.74159802780645</v>
      </c>
      <c r="K275" s="712">
        <f t="shared" si="83"/>
        <v>298.66325257430094</v>
      </c>
      <c r="L275" s="712">
        <f t="shared" si="84"/>
        <v>298.63751087923737</v>
      </c>
      <c r="N275" s="582">
        <v>201</v>
      </c>
      <c r="O275" s="712">
        <f t="shared" si="85"/>
        <v>2.9839363465808608</v>
      </c>
      <c r="P275" s="712">
        <f t="shared" si="86"/>
        <v>580.87191356652295</v>
      </c>
      <c r="Q275" s="712">
        <f t="shared" si="87"/>
        <v>564.41061917881621</v>
      </c>
      <c r="R275" s="712">
        <f t="shared" si="88"/>
        <v>552.58938372877196</v>
      </c>
      <c r="S275" s="712">
        <f t="shared" si="89"/>
        <v>545.45910927513853</v>
      </c>
      <c r="T275" s="712">
        <f t="shared" si="90"/>
        <v>543.05008846470264</v>
      </c>
    </row>
    <row r="276" spans="2:20">
      <c r="B276" s="582">
        <v>202</v>
      </c>
      <c r="C276" s="712">
        <f t="shared" si="75"/>
        <v>2.9987818010414622</v>
      </c>
      <c r="D276" s="712">
        <f t="shared" si="76"/>
        <v>1390.2656916192839</v>
      </c>
      <c r="E276" s="712">
        <f t="shared" si="77"/>
        <v>745.99631612815483</v>
      </c>
      <c r="F276" s="712">
        <f t="shared" si="78"/>
        <v>431.24197395409055</v>
      </c>
      <c r="G276" s="712">
        <f t="shared" si="79"/>
        <v>327.82852859178831</v>
      </c>
      <c r="H276" s="719">
        <f t="shared" si="80"/>
        <v>299.09306788614168</v>
      </c>
      <c r="I276" s="712">
        <f t="shared" si="81"/>
        <v>298.89219129101167</v>
      </c>
      <c r="J276" s="712">
        <f t="shared" si="82"/>
        <v>298.75551384587175</v>
      </c>
      <c r="K276" s="712">
        <f t="shared" si="83"/>
        <v>298.67617352105913</v>
      </c>
      <c r="L276" s="712">
        <f t="shared" si="84"/>
        <v>298.65010088617737</v>
      </c>
      <c r="N276" s="582">
        <v>202</v>
      </c>
      <c r="O276" s="712">
        <f t="shared" si="85"/>
        <v>2.9987818010414622</v>
      </c>
      <c r="P276" s="712">
        <f t="shared" si="86"/>
        <v>581.99413087385699</v>
      </c>
      <c r="Q276" s="712">
        <f t="shared" si="87"/>
        <v>565.55034676224682</v>
      </c>
      <c r="R276" s="712">
        <f t="shared" si="88"/>
        <v>553.74161427416675</v>
      </c>
      <c r="S276" s="712">
        <f t="shared" si="89"/>
        <v>546.61878053746852</v>
      </c>
      <c r="T276" s="712">
        <f t="shared" si="90"/>
        <v>544.21210550866476</v>
      </c>
    </row>
    <row r="277" spans="2:20">
      <c r="B277" s="582">
        <v>203</v>
      </c>
      <c r="C277" s="712">
        <f t="shared" si="75"/>
        <v>3.0136272555020636</v>
      </c>
      <c r="D277" s="712">
        <f t="shared" si="76"/>
        <v>1390.7451630483718</v>
      </c>
      <c r="E277" s="712">
        <f t="shared" si="77"/>
        <v>747.51214627195043</v>
      </c>
      <c r="F277" s="712">
        <f t="shared" si="78"/>
        <v>432.21418119689582</v>
      </c>
      <c r="G277" s="712">
        <f t="shared" si="79"/>
        <v>328.17206114349301</v>
      </c>
      <c r="H277" s="719">
        <f t="shared" si="80"/>
        <v>299.11123902027452</v>
      </c>
      <c r="I277" s="712">
        <f t="shared" si="81"/>
        <v>298.90796038857263</v>
      </c>
      <c r="J277" s="712">
        <f t="shared" si="82"/>
        <v>298.76959743801348</v>
      </c>
      <c r="K277" s="712">
        <f t="shared" si="83"/>
        <v>298.68925754786471</v>
      </c>
      <c r="L277" s="712">
        <f t="shared" si="84"/>
        <v>298.66285236825837</v>
      </c>
      <c r="N277" s="582">
        <v>203</v>
      </c>
      <c r="O277" s="712">
        <f t="shared" si="85"/>
        <v>3.0136272555020636</v>
      </c>
      <c r="P277" s="712">
        <f t="shared" si="86"/>
        <v>583.1151371417069</v>
      </c>
      <c r="Q277" s="712">
        <f t="shared" si="87"/>
        <v>566.68884440999932</v>
      </c>
      <c r="R277" s="712">
        <f t="shared" si="88"/>
        <v>554.89260139132671</v>
      </c>
      <c r="S277" s="712">
        <f t="shared" si="89"/>
        <v>547.77720034192293</v>
      </c>
      <c r="T277" s="712">
        <f t="shared" si="90"/>
        <v>545.37286856330388</v>
      </c>
    </row>
    <row r="278" spans="2:20">
      <c r="B278" s="582">
        <v>204</v>
      </c>
      <c r="C278" s="712">
        <f t="shared" si="75"/>
        <v>3.0284727099626649</v>
      </c>
      <c r="D278" s="712">
        <f t="shared" si="76"/>
        <v>1391.2215656051633</v>
      </c>
      <c r="E278" s="712">
        <f t="shared" si="77"/>
        <v>749.02070820787208</v>
      </c>
      <c r="F278" s="712">
        <f t="shared" si="78"/>
        <v>433.1859971857242</v>
      </c>
      <c r="G278" s="712">
        <f t="shared" si="79"/>
        <v>328.51698899239676</v>
      </c>
      <c r="H278" s="719">
        <f t="shared" si="80"/>
        <v>299.12959621668836</v>
      </c>
      <c r="I278" s="712">
        <f t="shared" si="81"/>
        <v>298.92390548612195</v>
      </c>
      <c r="J278" s="712">
        <f t="shared" si="82"/>
        <v>298.78384951612566</v>
      </c>
      <c r="K278" s="712">
        <f t="shared" si="83"/>
        <v>298.70250541349219</v>
      </c>
      <c r="L278" s="712">
        <f t="shared" si="84"/>
        <v>298.67576609977971</v>
      </c>
      <c r="N278" s="582">
        <v>204</v>
      </c>
      <c r="O278" s="712">
        <f t="shared" si="85"/>
        <v>3.0284727099626649</v>
      </c>
      <c r="P278" s="712">
        <f t="shared" si="86"/>
        <v>584.23493367696426</v>
      </c>
      <c r="Q278" s="712">
        <f t="shared" si="87"/>
        <v>567.82611344935754</v>
      </c>
      <c r="R278" s="712">
        <f t="shared" si="88"/>
        <v>556.04234642209633</v>
      </c>
      <c r="S278" s="712">
        <f t="shared" si="89"/>
        <v>548.9343700390109</v>
      </c>
      <c r="T278" s="712">
        <f t="shared" si="90"/>
        <v>546.53237898186103</v>
      </c>
    </row>
    <row r="279" spans="2:20">
      <c r="B279" s="582">
        <v>205</v>
      </c>
      <c r="C279" s="712">
        <f t="shared" si="75"/>
        <v>3.0433181644232659</v>
      </c>
      <c r="D279" s="712">
        <f t="shared" si="76"/>
        <v>1391.6949413249629</v>
      </c>
      <c r="E279" s="712">
        <f t="shared" si="77"/>
        <v>750.52205288890173</v>
      </c>
      <c r="F279" s="712">
        <f t="shared" si="78"/>
        <v>434.157398503781</v>
      </c>
      <c r="G279" s="712">
        <f t="shared" si="79"/>
        <v>328.86329835732897</v>
      </c>
      <c r="H279" s="719">
        <f t="shared" si="80"/>
        <v>299.14813999181001</v>
      </c>
      <c r="I279" s="712">
        <f t="shared" si="81"/>
        <v>298.94002720958684</v>
      </c>
      <c r="J279" s="712">
        <f t="shared" si="82"/>
        <v>298.79827078439126</v>
      </c>
      <c r="K279" s="712">
        <f t="shared" si="83"/>
        <v>298.71591786901416</v>
      </c>
      <c r="L279" s="712">
        <f t="shared" si="84"/>
        <v>298.68884284734639</v>
      </c>
      <c r="N279" s="582">
        <v>205</v>
      </c>
      <c r="O279" s="712">
        <f t="shared" si="85"/>
        <v>3.0433181644232659</v>
      </c>
      <c r="P279" s="712">
        <f t="shared" si="86"/>
        <v>585.35352178511096</v>
      </c>
      <c r="Q279" s="712">
        <f t="shared" si="87"/>
        <v>568.96215520617272</v>
      </c>
      <c r="R279" s="712">
        <f t="shared" si="88"/>
        <v>557.19085070687129</v>
      </c>
      <c r="S279" s="712">
        <f t="shared" si="89"/>
        <v>550.09029097778466</v>
      </c>
      <c r="T279" s="712">
        <f t="shared" si="90"/>
        <v>547.69063811611693</v>
      </c>
    </row>
    <row r="280" spans="2:20">
      <c r="B280" s="582">
        <v>206</v>
      </c>
      <c r="C280" s="712">
        <f t="shared" si="75"/>
        <v>3.0581636188838672</v>
      </c>
      <c r="D280" s="712">
        <f t="shared" si="76"/>
        <v>1392.1653312201488</v>
      </c>
      <c r="E280" s="712">
        <f t="shared" si="77"/>
        <v>752.01623088488316</v>
      </c>
      <c r="F280" s="712">
        <f t="shared" si="78"/>
        <v>435.12836212071181</v>
      </c>
      <c r="G280" s="712">
        <f t="shared" si="79"/>
        <v>329.2109754785651</v>
      </c>
      <c r="H280" s="719">
        <f t="shared" si="80"/>
        <v>299.16687085449877</v>
      </c>
      <c r="I280" s="712">
        <f t="shared" si="81"/>
        <v>298.95632617721992</v>
      </c>
      <c r="J280" s="712">
        <f t="shared" si="82"/>
        <v>298.81286193928872</v>
      </c>
      <c r="K280" s="712">
        <f t="shared" si="83"/>
        <v>298.72949565780112</v>
      </c>
      <c r="L280" s="712">
        <f t="shared" si="84"/>
        <v>298.70208336986599</v>
      </c>
      <c r="N280" s="582">
        <v>206</v>
      </c>
      <c r="O280" s="712">
        <f t="shared" si="85"/>
        <v>3.0581636188838672</v>
      </c>
      <c r="P280" s="712">
        <f t="shared" si="86"/>
        <v>586.47090277021937</v>
      </c>
      <c r="Q280" s="712">
        <f t="shared" si="87"/>
        <v>570.09697100486517</v>
      </c>
      <c r="R280" s="712">
        <f t="shared" si="88"/>
        <v>558.33811558460138</v>
      </c>
      <c r="S280" s="712">
        <f t="shared" si="89"/>
        <v>551.24496450584002</v>
      </c>
      <c r="T280" s="712">
        <f t="shared" si="90"/>
        <v>548.84764731639359</v>
      </c>
    </row>
    <row r="281" spans="2:20">
      <c r="B281" s="582">
        <v>207</v>
      </c>
      <c r="C281" s="712">
        <f t="shared" si="75"/>
        <v>3.0730090733444686</v>
      </c>
      <c r="D281" s="712">
        <f t="shared" si="76"/>
        <v>1392.6327753129476</v>
      </c>
      <c r="E281" s="712">
        <f t="shared" si="77"/>
        <v>753.50329238311986</v>
      </c>
      <c r="F281" s="712">
        <f t="shared" si="78"/>
        <v>436.09886538738363</v>
      </c>
      <c r="G281" s="712">
        <f t="shared" si="79"/>
        <v>329.56000661937207</v>
      </c>
      <c r="H281" s="719">
        <f t="shared" si="80"/>
        <v>299.18578930607953</v>
      </c>
      <c r="I281" s="712">
        <f t="shared" si="81"/>
        <v>298.97280299961818</v>
      </c>
      <c r="J281" s="712">
        <f t="shared" si="82"/>
        <v>298.82762366960009</v>
      </c>
      <c r="K281" s="712">
        <f t="shared" si="83"/>
        <v>298.74323951552185</v>
      </c>
      <c r="L281" s="712">
        <f t="shared" si="84"/>
        <v>298.71548841854712</v>
      </c>
      <c r="N281" s="582">
        <v>207</v>
      </c>
      <c r="O281" s="712">
        <f t="shared" si="85"/>
        <v>3.0730090733444686</v>
      </c>
      <c r="P281" s="712">
        <f t="shared" si="86"/>
        <v>587.587077934955</v>
      </c>
      <c r="Q281" s="712">
        <f t="shared" si="87"/>
        <v>571.23056216842633</v>
      </c>
      <c r="R281" s="712">
        <f t="shared" si="88"/>
        <v>559.48414239279123</v>
      </c>
      <c r="S281" s="712">
        <f t="shared" si="89"/>
        <v>552.39839196931882</v>
      </c>
      <c r="T281" s="712">
        <f t="shared" si="90"/>
        <v>550.00340793155578</v>
      </c>
    </row>
    <row r="282" spans="2:20">
      <c r="B282" s="582">
        <v>208</v>
      </c>
      <c r="C282" s="712">
        <f t="shared" si="75"/>
        <v>3.08785452780507</v>
      </c>
      <c r="D282" s="712">
        <f t="shared" si="76"/>
        <v>1393.097312667054</v>
      </c>
      <c r="E282" s="712">
        <f t="shared" si="77"/>
        <v>754.98328718909272</v>
      </c>
      <c r="F282" s="712">
        <f t="shared" si="78"/>
        <v>437.06888603072287</v>
      </c>
      <c r="G282" s="712">
        <f t="shared" si="79"/>
        <v>329.91037806751586</v>
      </c>
      <c r="H282" s="719">
        <f t="shared" si="80"/>
        <v>299.20489584037637</v>
      </c>
      <c r="I282" s="712">
        <f t="shared" si="81"/>
        <v>298.98945827974279</v>
      </c>
      <c r="J282" s="712">
        <f t="shared" si="82"/>
        <v>298.84255665641967</v>
      </c>
      <c r="K282" s="712">
        <f t="shared" si="83"/>
        <v>298.75715017014545</v>
      </c>
      <c r="L282" s="712">
        <f t="shared" si="84"/>
        <v>298.72905873689859</v>
      </c>
      <c r="N282" s="582">
        <v>208</v>
      </c>
      <c r="O282" s="712">
        <f t="shared" si="85"/>
        <v>3.08785452780507</v>
      </c>
      <c r="P282" s="712">
        <f t="shared" si="86"/>
        <v>588.70204858057753</v>
      </c>
      <c r="Q282" s="712">
        <f t="shared" si="87"/>
        <v>572.36293001841977</v>
      </c>
      <c r="R282" s="712">
        <f t="shared" si="88"/>
        <v>560.62893246750207</v>
      </c>
      <c r="S282" s="712">
        <f t="shared" si="89"/>
        <v>553.55057471291025</v>
      </c>
      <c r="T282" s="712">
        <f t="shared" si="90"/>
        <v>551.15792130901275</v>
      </c>
    </row>
    <row r="283" spans="2:20">
      <c r="B283" s="582">
        <v>209</v>
      </c>
      <c r="C283" s="712">
        <f t="shared" si="75"/>
        <v>3.1026999822656713</v>
      </c>
      <c r="D283" s="712">
        <f t="shared" si="76"/>
        <v>1393.5589814181319</v>
      </c>
      <c r="E283" s="712">
        <f t="shared" si="77"/>
        <v>756.45626472729407</v>
      </c>
      <c r="F283" s="712">
        <f t="shared" si="78"/>
        <v>438.03840214861242</v>
      </c>
      <c r="G283" s="712">
        <f t="shared" si="79"/>
        <v>330.26207613673142</v>
      </c>
      <c r="H283" s="719">
        <f t="shared" si="80"/>
        <v>299.22419094374635</v>
      </c>
      <c r="I283" s="712">
        <f t="shared" si="81"/>
        <v>299.00629261293955</v>
      </c>
      <c r="J283" s="712">
        <f t="shared" si="82"/>
        <v>298.85766157316385</v>
      </c>
      <c r="K283" s="712">
        <f t="shared" si="83"/>
        <v>298.77122834194427</v>
      </c>
      <c r="L283" s="712">
        <f t="shared" si="84"/>
        <v>298.7427950607302</v>
      </c>
      <c r="N283" s="582">
        <v>209</v>
      </c>
      <c r="O283" s="712">
        <f t="shared" si="85"/>
        <v>3.1026999822656713</v>
      </c>
      <c r="P283" s="712">
        <f t="shared" si="86"/>
        <v>589.81581600694221</v>
      </c>
      <c r="Q283" s="712">
        <f t="shared" si="87"/>
        <v>573.49407587498297</v>
      </c>
      <c r="R283" s="712">
        <f t="shared" si="88"/>
        <v>561.77248714335337</v>
      </c>
      <c r="S283" s="712">
        <f t="shared" si="89"/>
        <v>554.70151407985225</v>
      </c>
      <c r="T283" s="712">
        <f t="shared" si="90"/>
        <v>552.31118879471956</v>
      </c>
    </row>
    <row r="284" spans="2:20">
      <c r="B284" s="582">
        <v>210</v>
      </c>
      <c r="C284" s="712">
        <f t="shared" si="75"/>
        <v>3.1175454367262727</v>
      </c>
      <c r="D284" s="712">
        <f t="shared" si="76"/>
        <v>1394.0178188032439</v>
      </c>
      <c r="E284" s="712">
        <f t="shared" si="77"/>
        <v>757.92227404216953</v>
      </c>
      <c r="F284" s="712">
        <f t="shared" si="78"/>
        <v>439.00739220484502</v>
      </c>
      <c r="G284" s="712">
        <f t="shared" si="79"/>
        <v>330.61508716815598</v>
      </c>
      <c r="H284" s="719">
        <f t="shared" si="80"/>
        <v>299.24367509511399</v>
      </c>
      <c r="I284" s="712">
        <f t="shared" si="81"/>
        <v>299.02330658695979</v>
      </c>
      <c r="J284" s="712">
        <f t="shared" si="82"/>
        <v>298.87293908558183</v>
      </c>
      <c r="K284" s="712">
        <f t="shared" si="83"/>
        <v>298.78547474349801</v>
      </c>
      <c r="L284" s="712">
        <f t="shared" si="84"/>
        <v>298.7566981181547</v>
      </c>
      <c r="N284" s="582">
        <v>210</v>
      </c>
      <c r="O284" s="712">
        <f t="shared" si="85"/>
        <v>3.1175454367262727</v>
      </c>
      <c r="P284" s="712">
        <f t="shared" si="86"/>
        <v>590.92838151250191</v>
      </c>
      <c r="Q284" s="712">
        <f t="shared" si="87"/>
        <v>574.62400105682855</v>
      </c>
      <c r="R284" s="712">
        <f t="shared" si="88"/>
        <v>562.91480775352454</v>
      </c>
      <c r="S284" s="712">
        <f t="shared" si="89"/>
        <v>555.85121141193338</v>
      </c>
      <c r="T284" s="712">
        <f t="shared" si="90"/>
        <v>553.4632117331787</v>
      </c>
    </row>
    <row r="285" spans="2:20">
      <c r="B285" s="582">
        <v>211</v>
      </c>
      <c r="C285" s="712">
        <f t="shared" si="75"/>
        <v>3.1323908911868736</v>
      </c>
      <c r="D285" s="712">
        <f t="shared" si="76"/>
        <v>1394.4738611892421</v>
      </c>
      <c r="E285" s="712">
        <f t="shared" si="77"/>
        <v>759.38136379916477</v>
      </c>
      <c r="F285" s="712">
        <f t="shared" si="78"/>
        <v>439.97583502413482</v>
      </c>
      <c r="G285" s="712">
        <f t="shared" si="79"/>
        <v>330.96939753172592</v>
      </c>
      <c r="H285" s="719">
        <f t="shared" si="80"/>
        <v>299.26334876600572</v>
      </c>
      <c r="I285" s="712">
        <f t="shared" si="81"/>
        <v>299.04050078198247</v>
      </c>
      <c r="J285" s="712">
        <f t="shared" si="82"/>
        <v>298.88838985176727</v>
      </c>
      <c r="K285" s="712">
        <f t="shared" si="83"/>
        <v>298.7998900796988</v>
      </c>
      <c r="L285" s="712">
        <f t="shared" si="84"/>
        <v>298.77076862959029</v>
      </c>
      <c r="N285" s="582">
        <v>211</v>
      </c>
      <c r="O285" s="712">
        <f t="shared" si="85"/>
        <v>3.1323908911868736</v>
      </c>
      <c r="P285" s="712">
        <f t="shared" si="86"/>
        <v>592.03974639430783</v>
      </c>
      <c r="Q285" s="712">
        <f t="shared" si="87"/>
        <v>575.75270688124624</v>
      </c>
      <c r="R285" s="712">
        <f t="shared" si="88"/>
        <v>564.05589562975592</v>
      </c>
      <c r="S285" s="712">
        <f t="shared" si="89"/>
        <v>556.99966804949395</v>
      </c>
      <c r="T285" s="712">
        <f t="shared" si="90"/>
        <v>554.61399146744202</v>
      </c>
    </row>
    <row r="286" spans="2:20">
      <c r="B286" s="582">
        <v>212</v>
      </c>
      <c r="C286" s="712">
        <f t="shared" si="75"/>
        <v>3.147236345647475</v>
      </c>
      <c r="D286" s="712">
        <f t="shared" si="76"/>
        <v>1394.9271441001636</v>
      </c>
      <c r="E286" s="712">
        <f t="shared" si="77"/>
        <v>760.83358228586951</v>
      </c>
      <c r="F286" s="712">
        <f t="shared" si="78"/>
        <v>440.94370978718558</v>
      </c>
      <c r="G286" s="712">
        <f t="shared" si="79"/>
        <v>331.32499362753828</v>
      </c>
      <c r="H286" s="719">
        <f t="shared" si="80"/>
        <v>299.28321242058507</v>
      </c>
      <c r="I286" s="712">
        <f t="shared" si="81"/>
        <v>299.05787577063649</v>
      </c>
      <c r="J286" s="712">
        <f t="shared" si="82"/>
        <v>298.90401452217077</v>
      </c>
      <c r="K286" s="712">
        <f t="shared" si="83"/>
        <v>298.81447504775736</v>
      </c>
      <c r="L286" s="712">
        <f t="shared" si="84"/>
        <v>298.78500730776506</v>
      </c>
      <c r="N286" s="582">
        <v>212</v>
      </c>
      <c r="O286" s="712">
        <f t="shared" si="85"/>
        <v>3.147236345647475</v>
      </c>
      <c r="P286" s="712">
        <f t="shared" si="86"/>
        <v>593.14991194801178</v>
      </c>
      <c r="Q286" s="712">
        <f t="shared" si="87"/>
        <v>576.88019466410424</v>
      </c>
      <c r="R286" s="712">
        <f t="shared" si="88"/>
        <v>565.19575210235087</v>
      </c>
      <c r="S286" s="712">
        <f t="shared" si="89"/>
        <v>558.14688533142805</v>
      </c>
      <c r="T286" s="712">
        <f t="shared" si="90"/>
        <v>555.76352933911176</v>
      </c>
    </row>
    <row r="287" spans="2:20">
      <c r="B287" s="582">
        <v>213</v>
      </c>
      <c r="C287" s="712">
        <f t="shared" si="75"/>
        <v>3.1620818001080764</v>
      </c>
      <c r="D287" s="712">
        <f t="shared" si="76"/>
        <v>1395.3777022436623</v>
      </c>
      <c r="E287" s="712">
        <f t="shared" si="77"/>
        <v>762.27897741325398</v>
      </c>
      <c r="F287" s="712">
        <f t="shared" si="78"/>
        <v>441.91099602581608</v>
      </c>
      <c r="G287" s="712">
        <f t="shared" si="79"/>
        <v>331.68186188717669</v>
      </c>
      <c r="H287" s="719">
        <f t="shared" si="80"/>
        <v>299.30326651568782</v>
      </c>
      <c r="I287" s="712">
        <f t="shared" si="81"/>
        <v>299.07543211802374</v>
      </c>
      <c r="J287" s="712">
        <f t="shared" si="82"/>
        <v>298.9198137396134</v>
      </c>
      <c r="K287" s="712">
        <f t="shared" si="83"/>
        <v>298.82923033721039</v>
      </c>
      <c r="L287" s="712">
        <f t="shared" si="84"/>
        <v>298.79941485772162</v>
      </c>
      <c r="N287" s="582">
        <v>213</v>
      </c>
      <c r="O287" s="712">
        <f t="shared" si="85"/>
        <v>3.1620818001080764</v>
      </c>
      <c r="P287" s="712">
        <f t="shared" si="86"/>
        <v>594.25887946786725</v>
      </c>
      <c r="Q287" s="712">
        <f t="shared" si="87"/>
        <v>578.00646571985044</v>
      </c>
      <c r="R287" s="712">
        <f t="shared" si="88"/>
        <v>566.33437850017731</v>
      </c>
      <c r="S287" s="712">
        <f t="shared" si="89"/>
        <v>559.29286459518482</v>
      </c>
      <c r="T287" s="712">
        <f t="shared" si="90"/>
        <v>556.91182668834244</v>
      </c>
    </row>
    <row r="288" spans="2:20">
      <c r="B288" s="582">
        <v>214</v>
      </c>
      <c r="C288" s="712">
        <f t="shared" si="75"/>
        <v>3.1769272545686777</v>
      </c>
      <c r="D288" s="712">
        <f t="shared" si="76"/>
        <v>1395.8255695365151</v>
      </c>
      <c r="E288" s="712">
        <f t="shared" si="77"/>
        <v>763.71759671699408</v>
      </c>
      <c r="F288" s="712">
        <f t="shared" si="78"/>
        <v>442.87767361814218</v>
      </c>
      <c r="G288" s="712">
        <f t="shared" si="79"/>
        <v>332.03998877500345</v>
      </c>
      <c r="H288" s="719">
        <f t="shared" si="80"/>
        <v>299.32351150085782</v>
      </c>
      <c r="I288" s="712">
        <f t="shared" si="81"/>
        <v>299.09317038174299</v>
      </c>
      <c r="J288" s="712">
        <f t="shared" si="82"/>
        <v>298.93578813930077</v>
      </c>
      <c r="K288" s="712">
        <f t="shared" si="83"/>
        <v>298.84415662992859</v>
      </c>
      <c r="L288" s="712">
        <f t="shared" si="84"/>
        <v>298.81399197682362</v>
      </c>
      <c r="N288" s="582">
        <v>214</v>
      </c>
      <c r="O288" s="712">
        <f t="shared" si="85"/>
        <v>3.1769272545686777</v>
      </c>
      <c r="P288" s="712">
        <f t="shared" si="86"/>
        <v>595.36665024673096</v>
      </c>
      <c r="Q288" s="712">
        <f t="shared" si="87"/>
        <v>579.13152136151473</v>
      </c>
      <c r="R288" s="712">
        <f t="shared" si="88"/>
        <v>567.4717761506688</v>
      </c>
      <c r="S288" s="712">
        <f t="shared" si="89"/>
        <v>560.43760717677026</v>
      </c>
      <c r="T288" s="712">
        <f t="shared" si="90"/>
        <v>558.05888485384253</v>
      </c>
    </row>
    <row r="289" spans="2:20">
      <c r="B289" s="582">
        <v>215</v>
      </c>
      <c r="C289" s="712">
        <f t="shared" si="75"/>
        <v>3.1917727090292791</v>
      </c>
      <c r="D289" s="712">
        <f t="shared" si="76"/>
        <v>1396.2707791292357</v>
      </c>
      <c r="E289" s="712">
        <f t="shared" si="77"/>
        <v>765.1494873588789</v>
      </c>
      <c r="F289" s="712">
        <f t="shared" si="78"/>
        <v>443.84372278381483</v>
      </c>
      <c r="G289" s="712">
        <f t="shared" si="79"/>
        <v>332.3993607894173</v>
      </c>
      <c r="H289" s="719">
        <f t="shared" si="80"/>
        <v>299.34394781838296</v>
      </c>
      <c r="I289" s="712">
        <f t="shared" si="81"/>
        <v>299.11109111191411</v>
      </c>
      <c r="J289" s="712">
        <f t="shared" si="82"/>
        <v>298.95193834883855</v>
      </c>
      <c r="K289" s="712">
        <f t="shared" si="83"/>
        <v>298.85925460012589</v>
      </c>
      <c r="L289" s="712">
        <f t="shared" si="84"/>
        <v>298.82873935476283</v>
      </c>
      <c r="N289" s="582">
        <v>215</v>
      </c>
      <c r="O289" s="712">
        <f t="shared" si="85"/>
        <v>3.1917727090292791</v>
      </c>
      <c r="P289" s="712">
        <f t="shared" si="86"/>
        <v>596.47322557606481</v>
      </c>
      <c r="Q289" s="712">
        <f t="shared" si="87"/>
        <v>580.25536290070966</v>
      </c>
      <c r="R289" s="712">
        <f t="shared" si="88"/>
        <v>568.60794637982667</v>
      </c>
      <c r="S289" s="712">
        <f t="shared" si="89"/>
        <v>561.58111441074823</v>
      </c>
      <c r="T289" s="712">
        <f t="shared" si="90"/>
        <v>559.20470517287572</v>
      </c>
    </row>
    <row r="290" spans="2:20">
      <c r="B290" s="582">
        <v>216</v>
      </c>
      <c r="C290" s="712">
        <f t="shared" si="75"/>
        <v>3.2066181634898805</v>
      </c>
      <c r="D290" s="712">
        <f t="shared" si="76"/>
        <v>1396.7133634298266</v>
      </c>
      <c r="E290" s="712">
        <f t="shared" si="77"/>
        <v>766.57469612829698</v>
      </c>
      <c r="F290" s="712">
        <f t="shared" si="78"/>
        <v>444.80912407931481</v>
      </c>
      <c r="G290" s="712">
        <f t="shared" si="79"/>
        <v>332.759964464078</v>
      </c>
      <c r="H290" s="719">
        <f t="shared" si="80"/>
        <v>299.36457590333123</v>
      </c>
      <c r="I290" s="712">
        <f t="shared" si="81"/>
        <v>299.12919485120312</v>
      </c>
      <c r="J290" s="712">
        <f t="shared" si="82"/>
        <v>298.96826498824782</v>
      </c>
      <c r="K290" s="712">
        <f t="shared" si="83"/>
        <v>298.87452491436977</v>
      </c>
      <c r="L290" s="712">
        <f t="shared" si="84"/>
        <v>298.84365767356707</v>
      </c>
      <c r="N290" s="582">
        <v>216</v>
      </c>
      <c r="O290" s="712">
        <f t="shared" si="85"/>
        <v>3.2066181634898805</v>
      </c>
      <c r="P290" s="712">
        <f t="shared" si="86"/>
        <v>597.57860674593655</v>
      </c>
      <c r="Q290" s="712">
        <f t="shared" si="87"/>
        <v>581.3779916476326</v>
      </c>
      <c r="R290" s="712">
        <f t="shared" si="88"/>
        <v>569.74289051222127</v>
      </c>
      <c r="S290" s="712">
        <f t="shared" si="89"/>
        <v>562.72338763024277</v>
      </c>
      <c r="T290" s="712">
        <f t="shared" si="90"/>
        <v>560.34928898126236</v>
      </c>
    </row>
    <row r="291" spans="2:20">
      <c r="B291" s="582">
        <v>217</v>
      </c>
      <c r="C291" s="712">
        <f t="shared" si="75"/>
        <v>3.2214636179504814</v>
      </c>
      <c r="D291" s="712">
        <f t="shared" si="76"/>
        <v>1397.1533541267024</v>
      </c>
      <c r="E291" s="712">
        <f t="shared" si="77"/>
        <v>767.99326944379607</v>
      </c>
      <c r="F291" s="712">
        <f t="shared" si="78"/>
        <v>445.77385839330248</v>
      </c>
      <c r="G291" s="712">
        <f t="shared" si="79"/>
        <v>333.12178636909823</v>
      </c>
      <c r="H291" s="719">
        <f t="shared" si="80"/>
        <v>299.38539618358755</v>
      </c>
      <c r="I291" s="712">
        <f t="shared" si="81"/>
        <v>299.14748213484745</v>
      </c>
      <c r="J291" s="712">
        <f t="shared" si="82"/>
        <v>298.98476866998226</v>
      </c>
      <c r="K291" s="712">
        <f t="shared" si="83"/>
        <v>298.88996823159209</v>
      </c>
      <c r="L291" s="712">
        <f t="shared" si="84"/>
        <v>298.85874760760953</v>
      </c>
      <c r="N291" s="582">
        <v>217</v>
      </c>
      <c r="O291" s="712">
        <f t="shared" si="85"/>
        <v>3.2214636179504814</v>
      </c>
      <c r="P291" s="712">
        <f t="shared" si="86"/>
        <v>598.68279504502209</v>
      </c>
      <c r="Q291" s="712">
        <f t="shared" si="87"/>
        <v>582.49940891106667</v>
      </c>
      <c r="R291" s="712">
        <f t="shared" si="88"/>
        <v>570.87660987099343</v>
      </c>
      <c r="S291" s="712">
        <f t="shared" si="89"/>
        <v>563.86442816693921</v>
      </c>
      <c r="T291" s="712">
        <f t="shared" si="90"/>
        <v>561.49263761338159</v>
      </c>
    </row>
    <row r="292" spans="2:20">
      <c r="B292" s="582">
        <v>218</v>
      </c>
      <c r="C292" s="712">
        <f t="shared" si="75"/>
        <v>3.2363090724110828</v>
      </c>
      <c r="D292" s="712">
        <f t="shared" si="76"/>
        <v>1397.5907822108147</v>
      </c>
      <c r="E292" s="712">
        <f t="shared" si="77"/>
        <v>769.40525335471307</v>
      </c>
      <c r="F292" s="712">
        <f t="shared" si="78"/>
        <v>446.73790694202353</v>
      </c>
      <c r="G292" s="712">
        <f t="shared" si="79"/>
        <v>333.48481311220343</v>
      </c>
      <c r="H292" s="719">
        <f t="shared" si="80"/>
        <v>299.40640907989035</v>
      </c>
      <c r="I292" s="712">
        <f t="shared" si="81"/>
        <v>299.16595349068234</v>
      </c>
      <c r="J292" s="712">
        <f t="shared" si="82"/>
        <v>299.00144999894553</v>
      </c>
      <c r="K292" s="712">
        <f t="shared" si="83"/>
        <v>298.90558520310117</v>
      </c>
      <c r="L292" s="712">
        <f t="shared" si="84"/>
        <v>298.87400982361879</v>
      </c>
      <c r="N292" s="582">
        <v>218</v>
      </c>
      <c r="O292" s="712">
        <f t="shared" si="85"/>
        <v>3.2363090724110828</v>
      </c>
      <c r="P292" s="712">
        <f t="shared" si="86"/>
        <v>599.78579176060623</v>
      </c>
      <c r="Q292" s="712">
        <f t="shared" si="87"/>
        <v>583.61961599838298</v>
      </c>
      <c r="R292" s="712">
        <f t="shared" si="88"/>
        <v>572.00910577785612</v>
      </c>
      <c r="S292" s="712">
        <f t="shared" si="89"/>
        <v>565.00423735108552</v>
      </c>
      <c r="T292" s="712">
        <f t="shared" si="90"/>
        <v>562.63475240217235</v>
      </c>
    </row>
    <row r="293" spans="2:20">
      <c r="B293" s="582">
        <v>219</v>
      </c>
      <c r="C293" s="712">
        <f t="shared" si="75"/>
        <v>3.2511545268716842</v>
      </c>
      <c r="D293" s="712">
        <f t="shared" si="76"/>
        <v>1398.025677997005</v>
      </c>
      <c r="E293" s="712">
        <f t="shared" si="77"/>
        <v>770.8106935428691</v>
      </c>
      <c r="F293" s="712">
        <f t="shared" si="78"/>
        <v>447.70125126476984</v>
      </c>
      <c r="G293" s="712">
        <f t="shared" si="79"/>
        <v>333.84903133985938</v>
      </c>
      <c r="H293" s="719">
        <f t="shared" si="80"/>
        <v>299.42761500586892</v>
      </c>
      <c r="I293" s="712">
        <f t="shared" si="81"/>
        <v>299.18460943916716</v>
      </c>
      <c r="J293" s="712">
        <f t="shared" si="82"/>
        <v>299.01830957250922</v>
      </c>
      <c r="K293" s="712">
        <f t="shared" si="83"/>
        <v>298.92137647259472</v>
      </c>
      <c r="L293" s="712">
        <f t="shared" si="84"/>
        <v>298.8894449806898</v>
      </c>
      <c r="N293" s="582">
        <v>219</v>
      </c>
      <c r="O293" s="712">
        <f t="shared" si="85"/>
        <v>3.2511545268716842</v>
      </c>
      <c r="P293" s="712">
        <f t="shared" si="86"/>
        <v>600.88759817858511</v>
      </c>
      <c r="Q293" s="712">
        <f t="shared" si="87"/>
        <v>584.7386142155417</v>
      </c>
      <c r="R293" s="712">
        <f t="shared" si="88"/>
        <v>573.14037955309595</v>
      </c>
      <c r="S293" s="712">
        <f t="shared" si="89"/>
        <v>566.14281651149463</v>
      </c>
      <c r="T293" s="712">
        <f t="shared" si="90"/>
        <v>563.77563467913524</v>
      </c>
    </row>
    <row r="294" spans="2:20">
      <c r="B294" s="582">
        <v>220</v>
      </c>
      <c r="C294" s="712">
        <f t="shared" si="75"/>
        <v>3.2659999813322855</v>
      </c>
      <c r="D294" s="712">
        <f t="shared" si="76"/>
        <v>1398.4580711446181</v>
      </c>
      <c r="E294" s="712">
        <f t="shared" si="77"/>
        <v>772.20963532432711</v>
      </c>
      <c r="F294" s="712">
        <f t="shared" si="78"/>
        <v>448.66387321939459</v>
      </c>
      <c r="G294" s="712">
        <f t="shared" si="79"/>
        <v>334.21442773836952</v>
      </c>
      <c r="H294" s="719">
        <f t="shared" si="80"/>
        <v>299.44901436808038</v>
      </c>
      <c r="I294" s="712">
        <f t="shared" si="81"/>
        <v>299.20345049341256</v>
      </c>
      <c r="J294" s="712">
        <f t="shared" si="82"/>
        <v>299.03534798053226</v>
      </c>
      <c r="K294" s="712">
        <f t="shared" si="83"/>
        <v>298.93734267617344</v>
      </c>
      <c r="L294" s="712">
        <f t="shared" si="84"/>
        <v>298.905053730296</v>
      </c>
      <c r="N294" s="582">
        <v>220</v>
      </c>
      <c r="O294" s="712">
        <f t="shared" si="85"/>
        <v>3.2659999813322855</v>
      </c>
      <c r="P294" s="712">
        <f t="shared" si="86"/>
        <v>601.98821558346708</v>
      </c>
      <c r="Q294" s="712">
        <f t="shared" si="87"/>
        <v>585.85640486709349</v>
      </c>
      <c r="R294" s="712">
        <f t="shared" si="88"/>
        <v>574.27043251557495</v>
      </c>
      <c r="S294" s="712">
        <f t="shared" si="89"/>
        <v>567.28016697554506</v>
      </c>
      <c r="T294" s="712">
        <f t="shared" si="90"/>
        <v>564.91528577433405</v>
      </c>
    </row>
    <row r="295" spans="2:20">
      <c r="B295" s="582">
        <v>221</v>
      </c>
      <c r="C295" s="712">
        <f t="shared" si="75"/>
        <v>3.2808454357928869</v>
      </c>
      <c r="D295" s="712">
        <f t="shared" si="76"/>
        <v>1398.8879906773977</v>
      </c>
      <c r="E295" s="712">
        <f t="shared" si="77"/>
        <v>773.6021236512064</v>
      </c>
      <c r="F295" s="712">
        <f t="shared" si="78"/>
        <v>449.62575497788231</v>
      </c>
      <c r="G295" s="712">
        <f t="shared" si="79"/>
        <v>334.58098903494135</v>
      </c>
      <c r="H295" s="719">
        <f t="shared" si="80"/>
        <v>299.47060756604753</v>
      </c>
      <c r="I295" s="712">
        <f t="shared" si="81"/>
        <v>299.22247715920832</v>
      </c>
      <c r="J295" s="712">
        <f t="shared" si="82"/>
        <v>299.05256580538037</v>
      </c>
      <c r="K295" s="712">
        <f t="shared" si="83"/>
        <v>298.95348444235572</v>
      </c>
      <c r="L295" s="712">
        <f t="shared" si="84"/>
        <v>298.92083671630184</v>
      </c>
      <c r="N295" s="582">
        <v>221</v>
      </c>
      <c r="O295" s="712">
        <f t="shared" si="85"/>
        <v>3.2808454357928869</v>
      </c>
      <c r="P295" s="712">
        <f t="shared" si="86"/>
        <v>603.0876452583741</v>
      </c>
      <c r="Q295" s="712">
        <f t="shared" si="87"/>
        <v>586.97298925618156</v>
      </c>
      <c r="R295" s="712">
        <f t="shared" si="88"/>
        <v>575.39926598273178</v>
      </c>
      <c r="S295" s="712">
        <f t="shared" si="89"/>
        <v>568.41629006918311</v>
      </c>
      <c r="T295" s="712">
        <f t="shared" si="90"/>
        <v>566.05370701639697</v>
      </c>
    </row>
    <row r="296" spans="2:20">
      <c r="B296" s="582">
        <v>222</v>
      </c>
      <c r="C296" s="712">
        <f t="shared" si="75"/>
        <v>3.2956908902534883</v>
      </c>
      <c r="D296" s="712">
        <f t="shared" si="76"/>
        <v>1399.3154650026938</v>
      </c>
      <c r="E296" s="712">
        <f t="shared" si="77"/>
        <v>774.98820311355303</v>
      </c>
      <c r="F296" s="712">
        <f t="shared" si="78"/>
        <v>450.58687902197261</v>
      </c>
      <c r="G296" s="712">
        <f t="shared" si="79"/>
        <v>334.9487019987227</v>
      </c>
      <c r="H296" s="719">
        <f t="shared" si="80"/>
        <v>299.49239499229668</v>
      </c>
      <c r="I296" s="712">
        <f t="shared" si="81"/>
        <v>299.24168993505111</v>
      </c>
      <c r="J296" s="712">
        <f t="shared" si="82"/>
        <v>299.06996362194633</v>
      </c>
      <c r="K296" s="712">
        <f t="shared" si="83"/>
        <v>298.96980239209307</v>
      </c>
      <c r="L296" s="712">
        <f t="shared" si="84"/>
        <v>298.9367945749766</v>
      </c>
      <c r="N296" s="582">
        <v>222</v>
      </c>
      <c r="O296" s="712">
        <f t="shared" si="85"/>
        <v>3.2956908902534883</v>
      </c>
      <c r="P296" s="712">
        <f t="shared" si="86"/>
        <v>604.18588848504362</v>
      </c>
      <c r="Q296" s="712">
        <f t="shared" si="87"/>
        <v>588.0883686845425</v>
      </c>
      <c r="R296" s="712">
        <f t="shared" si="88"/>
        <v>576.52688127058332</v>
      </c>
      <c r="S296" s="712">
        <f t="shared" si="89"/>
        <v>569.55118711692398</v>
      </c>
      <c r="T296" s="712">
        <f t="shared" si="90"/>
        <v>567.19089973251869</v>
      </c>
    </row>
    <row r="297" spans="2:20">
      <c r="B297" s="582">
        <v>223</v>
      </c>
      <c r="C297" s="712">
        <f t="shared" si="75"/>
        <v>3.3105363447140892</v>
      </c>
      <c r="D297" s="712">
        <f t="shared" si="76"/>
        <v>1399.7405219300058</v>
      </c>
      <c r="E297" s="712">
        <f t="shared" si="77"/>
        <v>776.36791794125952</v>
      </c>
      <c r="F297" s="712">
        <f t="shared" si="78"/>
        <v>451.54722813883768</v>
      </c>
      <c r="G297" s="712">
        <f t="shared" si="79"/>
        <v>335.31755344180829</v>
      </c>
      <c r="H297" s="719">
        <f t="shared" si="80"/>
        <v>299.51437703239532</v>
      </c>
      <c r="I297" s="712">
        <f t="shared" si="81"/>
        <v>299.26108931217357</v>
      </c>
      <c r="J297" s="712">
        <f t="shared" si="82"/>
        <v>299.08754199767134</v>
      </c>
      <c r="K297" s="712">
        <f t="shared" si="83"/>
        <v>298.98629713878614</v>
      </c>
      <c r="L297" s="712">
        <f t="shared" si="84"/>
        <v>298.95292793500909</v>
      </c>
      <c r="N297" s="582">
        <v>223</v>
      </c>
      <c r="O297" s="712">
        <f t="shared" si="85"/>
        <v>3.3105363447140892</v>
      </c>
      <c r="P297" s="712">
        <f t="shared" si="86"/>
        <v>605.28294654382978</v>
      </c>
      <c r="Q297" s="712">
        <f t="shared" si="87"/>
        <v>589.20254445250816</v>
      </c>
      <c r="R297" s="712">
        <f t="shared" si="88"/>
        <v>577.65327969372629</v>
      </c>
      <c r="S297" s="712">
        <f t="shared" si="89"/>
        <v>570.68485944185375</v>
      </c>
      <c r="T297" s="712">
        <f t="shared" si="90"/>
        <v>568.32686524846144</v>
      </c>
    </row>
    <row r="298" spans="2:20">
      <c r="B298" s="582">
        <v>224</v>
      </c>
      <c r="C298" s="712">
        <f t="shared" si="75"/>
        <v>3.3253817991746906</v>
      </c>
      <c r="D298" s="712">
        <f t="shared" si="76"/>
        <v>1400.1631886888847</v>
      </c>
      <c r="E298" s="712">
        <f t="shared" si="77"/>
        <v>777.74131200603358</v>
      </c>
      <c r="F298" s="712">
        <f t="shared" si="78"/>
        <v>452.50678541681305</v>
      </c>
      <c r="G298" s="712">
        <f t="shared" si="79"/>
        <v>335.68753022021826</v>
      </c>
      <c r="H298" s="719">
        <f t="shared" si="80"/>
        <v>299.53655406499081</v>
      </c>
      <c r="I298" s="712">
        <f t="shared" si="81"/>
        <v>299.28067577457279</v>
      </c>
      <c r="J298" s="712">
        <f t="shared" si="82"/>
        <v>299.10530149256647</v>
      </c>
      <c r="K298" s="712">
        <f t="shared" si="83"/>
        <v>299.00296928830181</v>
      </c>
      <c r="L298" s="712">
        <f t="shared" si="84"/>
        <v>298.96923741752266</v>
      </c>
      <c r="N298" s="582">
        <v>224</v>
      </c>
      <c r="O298" s="712">
        <f t="shared" si="85"/>
        <v>3.3253817991746906</v>
      </c>
      <c r="P298" s="712">
        <f t="shared" si="86"/>
        <v>606.37882071370507</v>
      </c>
      <c r="Q298" s="712">
        <f t="shared" si="87"/>
        <v>590.3155178590074</v>
      </c>
      <c r="R298" s="712">
        <f t="shared" si="88"/>
        <v>578.77846256533894</v>
      </c>
      <c r="S298" s="712">
        <f t="shared" si="89"/>
        <v>571.81730836563054</v>
      </c>
      <c r="T298" s="712">
        <f t="shared" si="90"/>
        <v>569.46160488855685</v>
      </c>
    </row>
    <row r="299" spans="2:20">
      <c r="B299" s="582">
        <v>225</v>
      </c>
      <c r="C299" s="712">
        <f t="shared" si="75"/>
        <v>3.3402272536352919</v>
      </c>
      <c r="D299" s="712">
        <f t="shared" si="76"/>
        <v>1400.5834919462186</v>
      </c>
      <c r="E299" s="712">
        <f t="shared" si="77"/>
        <v>779.10842882341171</v>
      </c>
      <c r="F299" s="712">
        <f t="shared" si="78"/>
        <v>453.46553424118099</v>
      </c>
      <c r="G299" s="712">
        <f t="shared" si="79"/>
        <v>336.05861923484713</v>
      </c>
      <c r="H299" s="719">
        <f t="shared" si="80"/>
        <v>299.55892646184833</v>
      </c>
      <c r="I299" s="712">
        <f t="shared" si="81"/>
        <v>299.30044979904022</v>
      </c>
      <c r="J299" s="712">
        <f t="shared" si="82"/>
        <v>299.12324265923519</v>
      </c>
      <c r="K299" s="712">
        <f t="shared" si="83"/>
        <v>299.01981943899091</v>
      </c>
      <c r="L299" s="712">
        <f t="shared" si="84"/>
        <v>298.98572363609156</v>
      </c>
      <c r="N299" s="582">
        <v>225</v>
      </c>
      <c r="O299" s="712">
        <f t="shared" si="85"/>
        <v>3.3402272536352919</v>
      </c>
      <c r="P299" s="712">
        <f t="shared" si="86"/>
        <v>607.47351227226193</v>
      </c>
      <c r="Q299" s="712">
        <f t="shared" si="87"/>
        <v>591.42729020156719</v>
      </c>
      <c r="R299" s="712">
        <f t="shared" si="88"/>
        <v>579.90243119718218</v>
      </c>
      <c r="S299" s="712">
        <f t="shared" si="89"/>
        <v>572.94853520848642</v>
      </c>
      <c r="T299" s="712">
        <f t="shared" si="90"/>
        <v>570.59511997570735</v>
      </c>
    </row>
    <row r="300" spans="2:20">
      <c r="B300" s="582">
        <v>226</v>
      </c>
      <c r="C300" s="712">
        <f t="shared" si="75"/>
        <v>3.3550727080958933</v>
      </c>
      <c r="D300" s="712">
        <f t="shared" si="76"/>
        <v>1401.0014578229229</v>
      </c>
      <c r="E300" s="712">
        <f t="shared" si="77"/>
        <v>780.46931155481275</v>
      </c>
      <c r="F300" s="712">
        <f t="shared" si="78"/>
        <v>454.42345829000647</v>
      </c>
      <c r="G300" s="712">
        <f t="shared" si="79"/>
        <v>336.43080743238545</v>
      </c>
      <c r="H300" s="719">
        <f t="shared" si="80"/>
        <v>299.58149458788978</v>
      </c>
      <c r="I300" s="712">
        <f t="shared" si="81"/>
        <v>299.32041185519154</v>
      </c>
      <c r="J300" s="712">
        <f t="shared" si="82"/>
        <v>299.14136604289621</v>
      </c>
      <c r="K300" s="712">
        <f t="shared" si="83"/>
        <v>299.03684818170677</v>
      </c>
      <c r="L300" s="712">
        <f t="shared" si="84"/>
        <v>299.00238719675775</v>
      </c>
      <c r="N300" s="582">
        <v>226</v>
      </c>
      <c r="O300" s="712">
        <f t="shared" si="85"/>
        <v>3.3550727080958933</v>
      </c>
      <c r="P300" s="712">
        <f t="shared" si="86"/>
        <v>608.56702249571401</v>
      </c>
      <c r="Q300" s="712">
        <f t="shared" si="87"/>
        <v>592.53786277631411</v>
      </c>
      <c r="R300" s="712">
        <f t="shared" si="88"/>
        <v>581.02518689960141</v>
      </c>
      <c r="S300" s="712">
        <f t="shared" si="89"/>
        <v>574.07854128922838</v>
      </c>
      <c r="T300" s="712">
        <f t="shared" si="90"/>
        <v>571.72741183138805</v>
      </c>
    </row>
    <row r="301" spans="2:20">
      <c r="B301" s="582">
        <v>227</v>
      </c>
      <c r="C301" s="712">
        <f t="shared" si="75"/>
        <v>3.3699181625564947</v>
      </c>
      <c r="D301" s="712">
        <f t="shared" si="76"/>
        <v>1401.4171119100579</v>
      </c>
      <c r="E301" s="712">
        <f t="shared" si="77"/>
        <v>781.82400300963172</v>
      </c>
      <c r="F301" s="712">
        <f t="shared" si="78"/>
        <v>455.38054153002537</v>
      </c>
      <c r="G301" s="712">
        <f t="shared" si="79"/>
        <v>336.8040818062139</v>
      </c>
      <c r="H301" s="719">
        <f t="shared" si="80"/>
        <v>299.60425880123245</v>
      </c>
      <c r="I301" s="712">
        <f t="shared" si="81"/>
        <v>299.34056240549688</v>
      </c>
      <c r="J301" s="712">
        <f t="shared" si="82"/>
        <v>299.15967218140719</v>
      </c>
      <c r="K301" s="712">
        <f t="shared" si="83"/>
        <v>299.05405609982438</v>
      </c>
      <c r="L301" s="712">
        <f t="shared" si="84"/>
        <v>299.01922869804878</v>
      </c>
      <c r="N301" s="582">
        <v>227</v>
      </c>
      <c r="O301" s="712">
        <f t="shared" si="85"/>
        <v>3.3699181625564947</v>
      </c>
      <c r="P301" s="712">
        <f t="shared" si="86"/>
        <v>609.65935265889755</v>
      </c>
      <c r="Q301" s="712">
        <f t="shared" si="87"/>
        <v>593.64723687797641</v>
      </c>
      <c r="R301" s="712">
        <f t="shared" si="88"/>
        <v>582.14673098152809</v>
      </c>
      <c r="S301" s="712">
        <f t="shared" si="89"/>
        <v>575.20732792524052</v>
      </c>
      <c r="T301" s="712">
        <f t="shared" si="90"/>
        <v>572.85848177564753</v>
      </c>
    </row>
    <row r="302" spans="2:20">
      <c r="B302" s="582">
        <v>228</v>
      </c>
      <c r="C302" s="712">
        <f t="shared" si="75"/>
        <v>3.384763617017096</v>
      </c>
      <c r="D302" s="712">
        <f t="shared" si="76"/>
        <v>1401.8304792843919</v>
      </c>
      <c r="E302" s="712">
        <f t="shared" si="77"/>
        <v>783.17254564736913</v>
      </c>
      <c r="F302" s="712">
        <f t="shared" si="78"/>
        <v>456.33676821258359</v>
      </c>
      <c r="G302" s="712">
        <f t="shared" si="79"/>
        <v>337.17842939727029</v>
      </c>
      <c r="H302" s="719">
        <f t="shared" si="80"/>
        <v>299.62721945322795</v>
      </c>
      <c r="I302" s="712">
        <f t="shared" si="81"/>
        <v>299.36090190531166</v>
      </c>
      <c r="J302" s="712">
        <f t="shared" si="82"/>
        <v>299.17816160528884</v>
      </c>
      <c r="K302" s="712">
        <f t="shared" si="83"/>
        <v>299.07144376926021</v>
      </c>
      <c r="L302" s="712">
        <f t="shared" si="84"/>
        <v>299.03624873099602</v>
      </c>
      <c r="N302" s="582">
        <v>228</v>
      </c>
      <c r="O302" s="712">
        <f t="shared" si="85"/>
        <v>3.384763617017096</v>
      </c>
      <c r="P302" s="712">
        <f t="shared" si="86"/>
        <v>610.75050403527337</v>
      </c>
      <c r="Q302" s="712">
        <f t="shared" si="87"/>
        <v>594.75541379988476</v>
      </c>
      <c r="R302" s="712">
        <f t="shared" si="88"/>
        <v>583.26706475048093</v>
      </c>
      <c r="S302" s="712">
        <f t="shared" si="89"/>
        <v>576.33489643248527</v>
      </c>
      <c r="T302" s="712">
        <f t="shared" si="90"/>
        <v>573.98833112711009</v>
      </c>
    </row>
    <row r="303" spans="2:20">
      <c r="B303" s="582">
        <v>229</v>
      </c>
      <c r="C303" s="712">
        <f t="shared" si="75"/>
        <v>3.399609071477697</v>
      </c>
      <c r="D303" s="712">
        <f t="shared" si="76"/>
        <v>1402.2415845234336</v>
      </c>
      <c r="E303" s="712">
        <f t="shared" si="77"/>
        <v>784.51498157979336</v>
      </c>
      <c r="F303" s="712">
        <f t="shared" si="78"/>
        <v>457.2921228696282</v>
      </c>
      <c r="G303" s="712">
        <f t="shared" si="79"/>
        <v>337.55383729489012</v>
      </c>
      <c r="H303" s="719">
        <f t="shared" si="80"/>
        <v>299.65037688850128</v>
      </c>
      <c r="I303" s="712">
        <f t="shared" si="81"/>
        <v>299.38143080290786</v>
      </c>
      <c r="J303" s="712">
        <f t="shared" si="82"/>
        <v>299.19683483774963</v>
      </c>
      <c r="K303" s="712">
        <f t="shared" si="83"/>
        <v>299.08901175849303</v>
      </c>
      <c r="L303" s="712">
        <f t="shared" si="84"/>
        <v>299.05344787915385</v>
      </c>
      <c r="N303" s="582">
        <v>229</v>
      </c>
      <c r="O303" s="712">
        <f t="shared" si="85"/>
        <v>3.399609071477697</v>
      </c>
      <c r="P303" s="712">
        <f t="shared" si="86"/>
        <v>611.84047789692761</v>
      </c>
      <c r="Q303" s="712">
        <f t="shared" si="87"/>
        <v>595.86239483397424</v>
      </c>
      <c r="R303" s="712">
        <f t="shared" si="88"/>
        <v>584.38618951256785</v>
      </c>
      <c r="S303" s="712">
        <f t="shared" si="89"/>
        <v>577.46124812550465</v>
      </c>
      <c r="T303" s="712">
        <f t="shared" si="90"/>
        <v>575.11696120297711</v>
      </c>
    </row>
    <row r="304" spans="2:20">
      <c r="B304" s="582">
        <v>230</v>
      </c>
      <c r="C304" s="712">
        <f t="shared" si="75"/>
        <v>3.4144545259382983</v>
      </c>
      <c r="D304" s="712">
        <f t="shared" si="76"/>
        <v>1402.6504517199505</v>
      </c>
      <c r="E304" s="712">
        <f t="shared" si="77"/>
        <v>785.85135257313391</v>
      </c>
      <c r="F304" s="712">
        <f t="shared" si="78"/>
        <v>458.24659030974834</v>
      </c>
      <c r="G304" s="712">
        <f t="shared" si="79"/>
        <v>337.93029263762122</v>
      </c>
      <c r="H304" s="719">
        <f t="shared" si="80"/>
        <v>299.67373144499015</v>
      </c>
      <c r="I304" s="712">
        <f t="shared" si="81"/>
        <v>299.40214953950527</v>
      </c>
      <c r="J304" s="712">
        <f t="shared" si="82"/>
        <v>299.21569239471114</v>
      </c>
      <c r="K304" s="712">
        <f t="shared" si="83"/>
        <v>299.10676062858477</v>
      </c>
      <c r="L304" s="712">
        <f t="shared" si="84"/>
        <v>299.07082671861968</v>
      </c>
      <c r="N304" s="582">
        <v>230</v>
      </c>
      <c r="O304" s="712">
        <f t="shared" si="85"/>
        <v>3.4144545259382983</v>
      </c>
      <c r="P304" s="712">
        <f t="shared" si="86"/>
        <v>612.92927551457421</v>
      </c>
      <c r="Q304" s="712">
        <f t="shared" si="87"/>
        <v>596.96818127078586</v>
      </c>
      <c r="R304" s="712">
        <f t="shared" si="88"/>
        <v>585.50410657248722</v>
      </c>
      <c r="S304" s="712">
        <f t="shared" si="89"/>
        <v>578.58638431742247</v>
      </c>
      <c r="T304" s="712">
        <f t="shared" si="90"/>
        <v>576.24437331902823</v>
      </c>
    </row>
    <row r="305" spans="2:20">
      <c r="B305" s="582">
        <v>231</v>
      </c>
      <c r="C305" s="712">
        <f t="shared" si="75"/>
        <v>3.4292999803988997</v>
      </c>
      <c r="D305" s="712">
        <f t="shared" si="76"/>
        <v>1403.0571044959909</v>
      </c>
      <c r="E305" s="712">
        <f t="shared" si="77"/>
        <v>787.18170005030368</v>
      </c>
      <c r="F305" s="712">
        <f t="shared" si="78"/>
        <v>459.2001556142672</v>
      </c>
      <c r="G305" s="712">
        <f t="shared" si="79"/>
        <v>338.30778261401281</v>
      </c>
      <c r="H305" s="719">
        <f t="shared" si="80"/>
        <v>299.69728345398426</v>
      </c>
      <c r="I305" s="712">
        <f t="shared" si="81"/>
        <v>299.42305854930356</v>
      </c>
      <c r="J305" s="712">
        <f t="shared" si="82"/>
        <v>299.2347347848339</v>
      </c>
      <c r="K305" s="712">
        <f t="shared" si="83"/>
        <v>299.12469093320294</v>
      </c>
      <c r="L305" s="712">
        <f t="shared" si="84"/>
        <v>299.08838581805435</v>
      </c>
      <c r="N305" s="582">
        <v>231</v>
      </c>
      <c r="O305" s="712">
        <f t="shared" si="85"/>
        <v>3.4292999803988997</v>
      </c>
      <c r="P305" s="712">
        <f t="shared" si="86"/>
        <v>614.01689815755526</v>
      </c>
      <c r="Q305" s="712">
        <f t="shared" si="87"/>
        <v>598.07277439946779</v>
      </c>
      <c r="R305" s="712">
        <f t="shared" si="88"/>
        <v>586.62081723352912</v>
      </c>
      <c r="S305" s="712">
        <f t="shared" si="89"/>
        <v>579.71030631994518</v>
      </c>
      <c r="T305" s="712">
        <f t="shared" si="90"/>
        <v>577.37056878962335</v>
      </c>
    </row>
    <row r="306" spans="2:20">
      <c r="B306" s="582">
        <v>232</v>
      </c>
      <c r="C306" s="712">
        <f t="shared" si="75"/>
        <v>3.4441454348595011</v>
      </c>
      <c r="D306" s="712">
        <f t="shared" si="76"/>
        <v>1403.4615660164302</v>
      </c>
      <c r="E306" s="712">
        <f t="shared" si="77"/>
        <v>788.5060650931465</v>
      </c>
      <c r="F306" s="712">
        <f t="shared" si="78"/>
        <v>460.15280413338337</v>
      </c>
      <c r="G306" s="712">
        <f t="shared" si="79"/>
        <v>338.68629446337962</v>
      </c>
      <c r="H306" s="719">
        <f t="shared" si="80"/>
        <v>299.72103324016473</v>
      </c>
      <c r="I306" s="712">
        <f t="shared" si="81"/>
        <v>299.44415825951455</v>
      </c>
      <c r="J306" s="712">
        <f t="shared" si="82"/>
        <v>299.25396250954373</v>
      </c>
      <c r="K306" s="712">
        <f t="shared" si="83"/>
        <v>299.14280321864271</v>
      </c>
      <c r="L306" s="712">
        <f t="shared" si="84"/>
        <v>299.10612573870327</v>
      </c>
      <c r="N306" s="582">
        <v>232</v>
      </c>
      <c r="O306" s="712">
        <f t="shared" si="85"/>
        <v>3.4441454348595011</v>
      </c>
      <c r="P306" s="712">
        <f t="shared" si="86"/>
        <v>615.10334709384335</v>
      </c>
      <c r="Q306" s="712">
        <f t="shared" si="87"/>
        <v>599.17617550777709</v>
      </c>
      <c r="R306" s="712">
        <f t="shared" si="88"/>
        <v>587.73632279757771</v>
      </c>
      <c r="S306" s="712">
        <f t="shared" si="89"/>
        <v>580.83301544336382</v>
      </c>
      <c r="T306" s="712">
        <f t="shared" si="90"/>
        <v>578.49554892770425</v>
      </c>
    </row>
    <row r="307" spans="2:20">
      <c r="B307" s="582">
        <v>233</v>
      </c>
      <c r="C307" s="712">
        <f t="shared" si="75"/>
        <v>3.4589908893201025</v>
      </c>
      <c r="D307" s="712">
        <f t="shared" si="76"/>
        <v>1403.8638590020573</v>
      </c>
      <c r="E307" s="712">
        <f t="shared" si="77"/>
        <v>789.82448844470878</v>
      </c>
      <c r="F307" s="712">
        <f t="shared" si="78"/>
        <v>461.10452148236152</v>
      </c>
      <c r="G307" s="712">
        <f t="shared" si="79"/>
        <v>339.06581547654105</v>
      </c>
      <c r="H307" s="719">
        <f t="shared" si="80"/>
        <v>299.74498112164406</v>
      </c>
      <c r="I307" s="712">
        <f t="shared" si="81"/>
        <v>299.46544909039471</v>
      </c>
      <c r="J307" s="712">
        <f t="shared" si="82"/>
        <v>299.27337606305861</v>
      </c>
      <c r="K307" s="712">
        <f t="shared" si="83"/>
        <v>299.1610980238504</v>
      </c>
      <c r="L307" s="712">
        <f t="shared" si="84"/>
        <v>299.12404703441854</v>
      </c>
      <c r="N307" s="582">
        <v>233</v>
      </c>
      <c r="O307" s="712">
        <f t="shared" si="85"/>
        <v>3.4589908893201025</v>
      </c>
      <c r="P307" s="712">
        <f t="shared" si="86"/>
        <v>616.18862359004265</v>
      </c>
      <c r="Q307" s="712">
        <f t="shared" si="87"/>
        <v>600.27838588208124</v>
      </c>
      <c r="R307" s="712">
        <f t="shared" si="88"/>
        <v>588.85062456511196</v>
      </c>
      <c r="S307" s="712">
        <f t="shared" si="89"/>
        <v>581.95451299655565</v>
      </c>
      <c r="T307" s="712">
        <f t="shared" si="90"/>
        <v>579.61931504479537</v>
      </c>
    </row>
    <row r="308" spans="2:20">
      <c r="B308" s="582">
        <v>234</v>
      </c>
      <c r="C308" s="712">
        <f t="shared" si="75"/>
        <v>3.4738363437807038</v>
      </c>
      <c r="D308" s="712">
        <f t="shared" si="76"/>
        <v>1404.2640057422161</v>
      </c>
      <c r="E308" s="712">
        <f t="shared" si="77"/>
        <v>791.13701051153328</v>
      </c>
      <c r="F308" s="712">
        <f t="shared" si="78"/>
        <v>462.05529353777223</v>
      </c>
      <c r="G308" s="712">
        <f t="shared" si="79"/>
        <v>339.44633299653668</v>
      </c>
      <c r="H308" s="719">
        <f t="shared" si="80"/>
        <v>299.76912741000541</v>
      </c>
      <c r="I308" s="712">
        <f t="shared" si="81"/>
        <v>299.48693145527807</v>
      </c>
      <c r="J308" s="712">
        <f t="shared" si="82"/>
        <v>299.29297593241603</v>
      </c>
      <c r="K308" s="712">
        <f t="shared" si="83"/>
        <v>299.17957588044709</v>
      </c>
      <c r="L308" s="712">
        <f t="shared" si="84"/>
        <v>299.14215025168113</v>
      </c>
      <c r="N308" s="582">
        <v>234</v>
      </c>
      <c r="O308" s="712">
        <f t="shared" si="85"/>
        <v>3.4738363437807038</v>
      </c>
      <c r="P308" s="712">
        <f t="shared" si="86"/>
        <v>617.27272891139057</v>
      </c>
      <c r="Q308" s="712">
        <f t="shared" si="87"/>
        <v>601.37940680735937</v>
      </c>
      <c r="R308" s="712">
        <f t="shared" si="88"/>
        <v>589.96372383520747</v>
      </c>
      <c r="S308" s="712">
        <f t="shared" si="89"/>
        <v>583.07480028698501</v>
      </c>
      <c r="T308" s="712">
        <f t="shared" si="90"/>
        <v>580.74186845100598</v>
      </c>
    </row>
    <row r="309" spans="2:20">
      <c r="B309" s="582">
        <v>235</v>
      </c>
      <c r="C309" s="712">
        <f t="shared" si="75"/>
        <v>3.4886817982413048</v>
      </c>
      <c r="D309" s="712">
        <f t="shared" si="76"/>
        <v>1404.66202810702</v>
      </c>
      <c r="E309" s="712">
        <f t="shared" si="77"/>
        <v>792.44367136597259</v>
      </c>
      <c r="F309" s="712">
        <f t="shared" si="78"/>
        <v>463.00510643377999</v>
      </c>
      <c r="G309" s="712">
        <f t="shared" si="79"/>
        <v>339.82783441931775</v>
      </c>
      <c r="H309" s="719">
        <f t="shared" si="80"/>
        <v>299.7934724103427</v>
      </c>
      <c r="I309" s="712">
        <f t="shared" si="81"/>
        <v>299.5086057606095</v>
      </c>
      <c r="J309" s="712">
        <f t="shared" si="82"/>
        <v>299.31276259750081</v>
      </c>
      <c r="K309" s="712">
        <f t="shared" si="83"/>
        <v>299.19823731275278</v>
      </c>
      <c r="L309" s="712">
        <f t="shared" si="84"/>
        <v>299.16043592962433</v>
      </c>
      <c r="N309" s="582">
        <v>235</v>
      </c>
      <c r="O309" s="712">
        <f t="shared" si="85"/>
        <v>3.4886817982413048</v>
      </c>
      <c r="P309" s="712">
        <f t="shared" si="86"/>
        <v>618.35566432175904</v>
      </c>
      <c r="Q309" s="712">
        <f t="shared" si="87"/>
        <v>602.4792395672041</v>
      </c>
      <c r="R309" s="712">
        <f t="shared" si="88"/>
        <v>591.07562190553801</v>
      </c>
      <c r="S309" s="712">
        <f t="shared" si="89"/>
        <v>584.19387862070562</v>
      </c>
      <c r="T309" s="712">
        <f t="shared" si="90"/>
        <v>581.86321045503178</v>
      </c>
    </row>
    <row r="310" spans="2:20">
      <c r="B310" s="582">
        <v>236</v>
      </c>
      <c r="C310" s="712">
        <f t="shared" si="75"/>
        <v>3.5035272527019061</v>
      </c>
      <c r="D310" s="712">
        <f t="shared" si="76"/>
        <v>1405.0579475591558</v>
      </c>
      <c r="E310" s="712">
        <f t="shared" si="77"/>
        <v>793.74451074851959</v>
      </c>
      <c r="F310" s="712">
        <f t="shared" si="78"/>
        <v>463.95394655847957</v>
      </c>
      <c r="G310" s="712">
        <f t="shared" si="79"/>
        <v>340.21030719441546</v>
      </c>
      <c r="H310" s="719">
        <f t="shared" si="80"/>
        <v>299.81801642130057</v>
      </c>
      <c r="I310" s="712">
        <f t="shared" si="81"/>
        <v>299.53047240597812</v>
      </c>
      <c r="J310" s="712">
        <f t="shared" si="82"/>
        <v>299.33273653107341</v>
      </c>
      <c r="K310" s="712">
        <f t="shared" si="83"/>
        <v>299.21708283781163</v>
      </c>
      <c r="L310" s="712">
        <f t="shared" si="84"/>
        <v>299.17890460005714</v>
      </c>
      <c r="N310" s="582">
        <v>236</v>
      </c>
      <c r="O310" s="712">
        <f t="shared" si="85"/>
        <v>3.5035272527019061</v>
      </c>
      <c r="P310" s="712">
        <f t="shared" si="86"/>
        <v>619.43743108365618</v>
      </c>
      <c r="Q310" s="712">
        <f t="shared" si="87"/>
        <v>603.57788544382254</v>
      </c>
      <c r="R310" s="712">
        <f t="shared" si="88"/>
        <v>592.1863200723767</v>
      </c>
      <c r="S310" s="712">
        <f t="shared" si="89"/>
        <v>585.31174930236182</v>
      </c>
      <c r="T310" s="712">
        <f t="shared" si="90"/>
        <v>582.98334236415587</v>
      </c>
    </row>
    <row r="311" spans="2:20">
      <c r="B311" s="582">
        <v>237</v>
      </c>
      <c r="C311" s="712">
        <f t="shared" si="75"/>
        <v>3.5183727071625075</v>
      </c>
      <c r="D311" s="712">
        <f t="shared" si="76"/>
        <v>1405.4517851652879</v>
      </c>
      <c r="E311" s="712">
        <f t="shared" si="77"/>
        <v>795.03956807015504</v>
      </c>
      <c r="F311" s="712">
        <f t="shared" si="78"/>
        <v>464.90180055027929</v>
      </c>
      <c r="G311" s="712">
        <f t="shared" si="79"/>
        <v>340.59373882558657</v>
      </c>
      <c r="H311" s="719">
        <f t="shared" si="80"/>
        <v>299.84275973511421</v>
      </c>
      <c r="I311" s="712">
        <f t="shared" si="81"/>
        <v>299.55253178415109</v>
      </c>
      <c r="J311" s="712">
        <f t="shared" si="82"/>
        <v>299.3528981987987</v>
      </c>
      <c r="K311" s="712">
        <f t="shared" si="83"/>
        <v>299.23611296541708</v>
      </c>
      <c r="L311" s="712">
        <f t="shared" si="84"/>
        <v>299.19755678748868</v>
      </c>
      <c r="N311" s="582">
        <v>237</v>
      </c>
      <c r="O311" s="712">
        <f t="shared" si="85"/>
        <v>3.5183727071625075</v>
      </c>
      <c r="P311" s="712">
        <f t="shared" si="86"/>
        <v>620.51803045822737</v>
      </c>
      <c r="Q311" s="712">
        <f t="shared" si="87"/>
        <v>604.67534571803844</v>
      </c>
      <c r="R311" s="712">
        <f t="shared" si="88"/>
        <v>593.29581963059809</v>
      </c>
      <c r="S311" s="712">
        <f t="shared" si="89"/>
        <v>586.42841363518983</v>
      </c>
      <c r="T311" s="712">
        <f t="shared" si="90"/>
        <v>584.10226548425089</v>
      </c>
    </row>
    <row r="312" spans="2:20">
      <c r="B312" s="582">
        <v>238</v>
      </c>
      <c r="C312" s="712">
        <f t="shared" si="75"/>
        <v>3.5332181616231089</v>
      </c>
      <c r="D312" s="712">
        <f t="shared" si="76"/>
        <v>1405.8435616070803</v>
      </c>
      <c r="E312" s="712">
        <f t="shared" si="77"/>
        <v>796.32888241470903</v>
      </c>
      <c r="F312" s="712">
        <f t="shared" si="78"/>
        <v>465.84865529433193</v>
      </c>
      <c r="G312" s="712">
        <f t="shared" si="79"/>
        <v>340.9781168714365</v>
      </c>
      <c r="H312" s="719">
        <f t="shared" si="80"/>
        <v>299.86770263764964</v>
      </c>
      <c r="I312" s="712">
        <f t="shared" si="81"/>
        <v>299.57478428110795</v>
      </c>
      <c r="J312" s="712">
        <f t="shared" si="82"/>
        <v>299.37324805927494</v>
      </c>
      <c r="K312" s="712">
        <f t="shared" si="83"/>
        <v>299.25532819813793</v>
      </c>
      <c r="L312" s="712">
        <f t="shared" si="84"/>
        <v>299.21639300915314</v>
      </c>
      <c r="N312" s="582">
        <v>238</v>
      </c>
      <c r="O312" s="712">
        <f t="shared" si="85"/>
        <v>3.5332181616231089</v>
      </c>
      <c r="P312" s="712">
        <f t="shared" si="86"/>
        <v>621.59746370525761</v>
      </c>
      <c r="Q312" s="712">
        <f t="shared" si="87"/>
        <v>605.77162166929338</v>
      </c>
      <c r="R312" s="712">
        <f t="shared" si="88"/>
        <v>594.40412187367929</v>
      </c>
      <c r="S312" s="712">
        <f t="shared" si="89"/>
        <v>587.54387292101944</v>
      </c>
      <c r="T312" s="712">
        <f t="shared" si="90"/>
        <v>585.21998111977996</v>
      </c>
    </row>
    <row r="313" spans="2:20">
      <c r="B313" s="582">
        <v>239</v>
      </c>
      <c r="C313" s="712">
        <f t="shared" si="75"/>
        <v>3.5480636160837102</v>
      </c>
      <c r="D313" s="712">
        <f t="shared" si="76"/>
        <v>1406.2332971918499</v>
      </c>
      <c r="E313" s="712">
        <f t="shared" si="77"/>
        <v>797.6124925412347</v>
      </c>
      <c r="F313" s="712">
        <f t="shared" si="78"/>
        <v>466.79449791901175</v>
      </c>
      <c r="G313" s="712">
        <f t="shared" si="79"/>
        <v>341.36342894602024</v>
      </c>
      <c r="H313" s="719">
        <f t="shared" si="80"/>
        <v>299.89284540844369</v>
      </c>
      <c r="I313" s="712">
        <f t="shared" si="81"/>
        <v>299.59723027607475</v>
      </c>
      <c r="J313" s="712">
        <f t="shared" si="82"/>
        <v>299.3937865640637</v>
      </c>
      <c r="K313" s="712">
        <f t="shared" si="83"/>
        <v>299.27472903134492</v>
      </c>
      <c r="L313" s="712">
        <f t="shared" si="84"/>
        <v>299.23541377503506</v>
      </c>
      <c r="N313" s="582">
        <v>239</v>
      </c>
      <c r="O313" s="712">
        <f t="shared" si="85"/>
        <v>3.5480636160837102</v>
      </c>
      <c r="P313" s="712">
        <f t="shared" si="86"/>
        <v>622.67573208317174</v>
      </c>
      <c r="Q313" s="712">
        <f t="shared" si="87"/>
        <v>606.86671457564785</v>
      </c>
      <c r="R313" s="712">
        <f t="shared" si="88"/>
        <v>595.51122809370145</v>
      </c>
      <c r="S313" s="712">
        <f t="shared" si="89"/>
        <v>588.65812846027575</v>
      </c>
      <c r="T313" s="712">
        <f t="shared" si="90"/>
        <v>586.33649057379853</v>
      </c>
    </row>
    <row r="314" spans="2:20">
      <c r="B314" s="582">
        <v>240</v>
      </c>
      <c r="C314" s="712">
        <f t="shared" si="75"/>
        <v>3.5629090705443116</v>
      </c>
      <c r="D314" s="712">
        <f t="shared" si="76"/>
        <v>1406.6210118628626</v>
      </c>
      <c r="E314" s="712">
        <f t="shared" si="77"/>
        <v>798.89043688639288</v>
      </c>
      <c r="F314" s="712">
        <f t="shared" si="78"/>
        <v>467.73931579243805</v>
      </c>
      <c r="G314" s="712">
        <f t="shared" si="79"/>
        <v>341.74966271942213</v>
      </c>
      <c r="H314" s="719">
        <f t="shared" si="80"/>
        <v>299.91818832074438</v>
      </c>
      <c r="I314" s="712">
        <f t="shared" si="81"/>
        <v>299.61987014155864</v>
      </c>
      <c r="J314" s="712">
        <f t="shared" si="82"/>
        <v>299.41451415771968</v>
      </c>
      <c r="K314" s="712">
        <f t="shared" si="83"/>
        <v>299.29431595323746</v>
      </c>
      <c r="L314" s="712">
        <f t="shared" si="84"/>
        <v>299.25461958789509</v>
      </c>
      <c r="N314" s="582">
        <v>240</v>
      </c>
      <c r="O314" s="712">
        <f t="shared" si="85"/>
        <v>3.5629090705443116</v>
      </c>
      <c r="P314" s="712">
        <f t="shared" si="86"/>
        <v>623.75283684903718</v>
      </c>
      <c r="Q314" s="712">
        <f t="shared" si="87"/>
        <v>607.96062571378343</v>
      </c>
      <c r="R314" s="712">
        <f t="shared" si="88"/>
        <v>596.61713958135147</v>
      </c>
      <c r="S314" s="712">
        <f t="shared" si="89"/>
        <v>589.77118155198048</v>
      </c>
      <c r="T314" s="712">
        <f t="shared" si="90"/>
        <v>587.45179514795609</v>
      </c>
    </row>
    <row r="315" spans="2:20">
      <c r="B315" s="582">
        <v>241</v>
      </c>
      <c r="C315" s="712">
        <f t="shared" si="75"/>
        <v>3.5777545250049125</v>
      </c>
      <c r="D315" s="712">
        <f t="shared" si="76"/>
        <v>1407.0067252092858</v>
      </c>
      <c r="E315" s="712">
        <f t="shared" si="77"/>
        <v>800.16275356684685</v>
      </c>
      <c r="F315" s="712">
        <f t="shared" si="78"/>
        <v>468.68309651904383</v>
      </c>
      <c r="G315" s="712">
        <f t="shared" si="79"/>
        <v>342.13680591831456</v>
      </c>
      <c r="H315" s="719">
        <f t="shared" si="80"/>
        <v>299.9437316415511</v>
      </c>
      <c r="I315" s="712">
        <f t="shared" si="81"/>
        <v>299.64270424338287</v>
      </c>
      <c r="J315" s="712">
        <f t="shared" si="82"/>
        <v>299.43543127782107</v>
      </c>
      <c r="K315" s="712">
        <f t="shared" si="83"/>
        <v>299.31408944487134</v>
      </c>
      <c r="L315" s="712">
        <f t="shared" si="84"/>
        <v>299.27401094329679</v>
      </c>
      <c r="N315" s="582">
        <v>241</v>
      </c>
      <c r="O315" s="712">
        <f t="shared" si="85"/>
        <v>3.5777545250049125</v>
      </c>
      <c r="P315" s="712">
        <f t="shared" si="86"/>
        <v>624.82877925856428</v>
      </c>
      <c r="Q315" s="712">
        <f t="shared" si="87"/>
        <v>609.05335635900406</v>
      </c>
      <c r="R315" s="712">
        <f t="shared" si="88"/>
        <v>597.72185762592335</v>
      </c>
      <c r="S315" s="712">
        <f t="shared" si="89"/>
        <v>590.8830334937536</v>
      </c>
      <c r="T315" s="712">
        <f t="shared" si="90"/>
        <v>588.56589614249742</v>
      </c>
    </row>
    <row r="316" spans="2:20">
      <c r="B316" s="582">
        <v>242</v>
      </c>
      <c r="C316" s="712">
        <f t="shared" si="75"/>
        <v>3.5925999794655139</v>
      </c>
      <c r="D316" s="712">
        <f t="shared" si="76"/>
        <v>1407.3904564758116</v>
      </c>
      <c r="E316" s="712">
        <f t="shared" si="77"/>
        <v>801.42948038166435</v>
      </c>
      <c r="F316" s="712">
        <f t="shared" si="78"/>
        <v>469.62582793619009</v>
      </c>
      <c r="G316" s="712">
        <f t="shared" si="79"/>
        <v>342.52484632649509</v>
      </c>
      <c r="H316" s="719">
        <f t="shared" si="80"/>
        <v>299.96947563165509</v>
      </c>
      <c r="I316" s="712">
        <f t="shared" si="81"/>
        <v>299.66573294072185</v>
      </c>
      <c r="J316" s="712">
        <f t="shared" si="82"/>
        <v>299.45653835500036</v>
      </c>
      <c r="K316" s="712">
        <f t="shared" si="83"/>
        <v>299.33404998018653</v>
      </c>
      <c r="L316" s="712">
        <f t="shared" si="84"/>
        <v>299.29358832963334</v>
      </c>
      <c r="N316" s="582">
        <v>242</v>
      </c>
      <c r="O316" s="712">
        <f t="shared" si="85"/>
        <v>3.5925999794655139</v>
      </c>
      <c r="P316" s="712">
        <f t="shared" si="86"/>
        <v>625.90356056610869</v>
      </c>
      <c r="Q316" s="712">
        <f t="shared" si="87"/>
        <v>610.14490778523702</v>
      </c>
      <c r="R316" s="712">
        <f t="shared" si="88"/>
        <v>598.82538351531991</v>
      </c>
      <c r="S316" s="712">
        <f t="shared" si="89"/>
        <v>591.99368558181459</v>
      </c>
      <c r="T316" s="712">
        <f t="shared" si="90"/>
        <v>589.67879485626395</v>
      </c>
    </row>
    <row r="317" spans="2:20">
      <c r="B317" s="582">
        <v>243</v>
      </c>
      <c r="C317" s="712">
        <f t="shared" si="75"/>
        <v>3.6074454339261153</v>
      </c>
      <c r="D317" s="712">
        <f t="shared" si="76"/>
        <v>1407.7722245719576</v>
      </c>
      <c r="E317" s="712">
        <f t="shared" si="77"/>
        <v>802.69065481472614</v>
      </c>
      <c r="F317" s="712">
        <f t="shared" si="78"/>
        <v>470.56749811082449</v>
      </c>
      <c r="G317" s="712">
        <f t="shared" si="79"/>
        <v>342.91377178540438</v>
      </c>
      <c r="H317" s="719">
        <f t="shared" si="80"/>
        <v>299.99542054567956</v>
      </c>
      <c r="I317" s="712">
        <f t="shared" si="81"/>
        <v>299.68895658613644</v>
      </c>
      <c r="J317" s="712">
        <f t="shared" si="82"/>
        <v>299.47783581297534</v>
      </c>
      <c r="K317" s="712">
        <f t="shared" si="83"/>
        <v>299.35419802603559</v>
      </c>
      <c r="L317" s="712">
        <f t="shared" si="84"/>
        <v>299.31335222815494</v>
      </c>
      <c r="N317" s="582">
        <v>243</v>
      </c>
      <c r="O317" s="712">
        <f t="shared" si="85"/>
        <v>3.6074454339261153</v>
      </c>
      <c r="P317" s="712">
        <f t="shared" si="86"/>
        <v>626.97718202467206</v>
      </c>
      <c r="Q317" s="712">
        <f t="shared" si="87"/>
        <v>611.23528126503538</v>
      </c>
      <c r="R317" s="712">
        <f t="shared" si="88"/>
        <v>599.92771853605382</v>
      </c>
      <c r="S317" s="712">
        <f t="shared" si="89"/>
        <v>593.1031391109841</v>
      </c>
      <c r="T317" s="712">
        <f t="shared" si="90"/>
        <v>590.79049258669545</v>
      </c>
    </row>
    <row r="318" spans="2:20">
      <c r="B318" s="582">
        <v>244</v>
      </c>
      <c r="C318" s="712">
        <f t="shared" si="75"/>
        <v>3.6222908883867166</v>
      </c>
      <c r="D318" s="712">
        <f t="shared" si="76"/>
        <v>1408.1520480810627</v>
      </c>
      <c r="E318" s="712">
        <f t="shared" si="77"/>
        <v>803.94631403714084</v>
      </c>
      <c r="F318" s="712">
        <f t="shared" si="78"/>
        <v>471.50809533618445</v>
      </c>
      <c r="G318" s="712">
        <f t="shared" si="79"/>
        <v>343.30357019462332</v>
      </c>
      <c r="H318" s="719">
        <f t="shared" si="80"/>
        <v>300.02156663212048</v>
      </c>
      <c r="I318" s="712">
        <f t="shared" si="81"/>
        <v>299.71237552560933</v>
      </c>
      <c r="J318" s="712">
        <f t="shared" si="82"/>
        <v>299.4993240685809</v>
      </c>
      <c r="K318" s="712">
        <f t="shared" si="83"/>
        <v>299.37453404221242</v>
      </c>
      <c r="L318" s="712">
        <f t="shared" si="84"/>
        <v>299.33330311299682</v>
      </c>
      <c r="N318" s="582">
        <v>244</v>
      </c>
      <c r="O318" s="712">
        <f t="shared" si="85"/>
        <v>3.6222908883867166</v>
      </c>
      <c r="P318" s="712">
        <f t="shared" si="86"/>
        <v>628.04964488590417</v>
      </c>
      <c r="Q318" s="712">
        <f t="shared" si="87"/>
        <v>612.32447806957839</v>
      </c>
      <c r="R318" s="712">
        <f t="shared" si="88"/>
        <v>601.02886397324971</v>
      </c>
      <c r="S318" s="712">
        <f t="shared" si="89"/>
        <v>594.21139537468548</v>
      </c>
      <c r="T318" s="712">
        <f t="shared" si="90"/>
        <v>591.90099062983177</v>
      </c>
    </row>
    <row r="319" spans="2:20">
      <c r="B319" s="582">
        <v>245</v>
      </c>
      <c r="C319" s="712">
        <f t="shared" si="75"/>
        <v>3.637136342847318</v>
      </c>
      <c r="D319" s="712">
        <f t="shared" si="76"/>
        <v>1408.529945268984</v>
      </c>
      <c r="E319" s="712">
        <f t="shared" si="77"/>
        <v>805.19649490966242</v>
      </c>
      <c r="F319" s="712">
        <f t="shared" si="78"/>
        <v>472.44760812854366</v>
      </c>
      <c r="G319" s="712">
        <f t="shared" si="79"/>
        <v>343.69422951235106</v>
      </c>
      <c r="H319" s="719">
        <f t="shared" si="80"/>
        <v>300.0479141333866</v>
      </c>
      <c r="I319" s="712">
        <f t="shared" si="81"/>
        <v>299.73599009858117</v>
      </c>
      <c r="J319" s="712">
        <f t="shared" si="82"/>
        <v>299.5210035318006</v>
      </c>
      <c r="K319" s="712">
        <f t="shared" si="83"/>
        <v>299.39505848148167</v>
      </c>
      <c r="L319" s="712">
        <f t="shared" si="84"/>
        <v>299.3534414512074</v>
      </c>
      <c r="N319" s="582">
        <v>245</v>
      </c>
      <c r="O319" s="712">
        <f t="shared" si="85"/>
        <v>3.637136342847318</v>
      </c>
      <c r="P319" s="712">
        <f t="shared" si="86"/>
        <v>629.12095040010399</v>
      </c>
      <c r="Q319" s="712">
        <f t="shared" si="87"/>
        <v>613.41249946867379</v>
      </c>
      <c r="R319" s="712">
        <f t="shared" si="88"/>
        <v>602.12882111064528</v>
      </c>
      <c r="S319" s="712">
        <f t="shared" si="89"/>
        <v>595.31845566494644</v>
      </c>
      <c r="T319" s="712">
        <f t="shared" si="90"/>
        <v>593.01029028031405</v>
      </c>
    </row>
    <row r="320" spans="2:20">
      <c r="B320" s="582">
        <v>246</v>
      </c>
      <c r="C320" s="712">
        <f t="shared" si="75"/>
        <v>3.6519817973079194</v>
      </c>
      <c r="D320" s="712">
        <f t="shared" si="76"/>
        <v>1408.905934092508</v>
      </c>
      <c r="E320" s="712">
        <f t="shared" si="77"/>
        <v>806.44123398511135</v>
      </c>
      <c r="F320" s="712">
        <f t="shared" si="78"/>
        <v>473.38602522400214</v>
      </c>
      <c r="G320" s="712">
        <f t="shared" si="79"/>
        <v>344.08573775586348</v>
      </c>
      <c r="H320" s="719">
        <f t="shared" si="80"/>
        <v>300.07446328584024</v>
      </c>
      <c r="I320" s="712">
        <f t="shared" si="81"/>
        <v>299.75980063798602</v>
      </c>
      <c r="J320" s="712">
        <f t="shared" si="82"/>
        <v>299.54287460579883</v>
      </c>
      <c r="K320" s="712">
        <f t="shared" si="83"/>
        <v>299.41577178960819</v>
      </c>
      <c r="L320" s="712">
        <f t="shared" si="84"/>
        <v>299.37376770277746</v>
      </c>
      <c r="N320" s="582">
        <v>246</v>
      </c>
      <c r="O320" s="712">
        <f t="shared" si="85"/>
        <v>3.6519817973079194</v>
      </c>
      <c r="P320" s="712">
        <f t="shared" si="86"/>
        <v>630.19109981622103</v>
      </c>
      <c r="Q320" s="712">
        <f t="shared" si="87"/>
        <v>614.49934673075916</v>
      </c>
      <c r="R320" s="712">
        <f t="shared" si="88"/>
        <v>603.22759123059268</v>
      </c>
      <c r="S320" s="712">
        <f t="shared" si="89"/>
        <v>596.42432127240045</v>
      </c>
      <c r="T320" s="712">
        <f t="shared" si="90"/>
        <v>594.11839283138625</v>
      </c>
    </row>
    <row r="321" spans="2:20">
      <c r="B321" s="582">
        <v>247</v>
      </c>
      <c r="C321" s="712">
        <f t="shared" si="75"/>
        <v>3.6668272517685203</v>
      </c>
      <c r="D321" s="712">
        <f t="shared" si="76"/>
        <v>1409.2800322074861</v>
      </c>
      <c r="E321" s="712">
        <f t="shared" si="77"/>
        <v>807.68056751079723</v>
      </c>
      <c r="F321" s="712">
        <f t="shared" si="78"/>
        <v>474.32333557531894</v>
      </c>
      <c r="G321" s="712">
        <f t="shared" si="79"/>
        <v>344.47808300195345</v>
      </c>
      <c r="H321" s="719">
        <f t="shared" si="80"/>
        <v>300.10121431983754</v>
      </c>
      <c r="I321" s="712">
        <f t="shared" si="81"/>
        <v>299.78380747028785</v>
      </c>
      <c r="J321" s="712">
        <f t="shared" si="82"/>
        <v>299.56493768695339</v>
      </c>
      <c r="K321" s="712">
        <f t="shared" si="83"/>
        <v>299.43667440538729</v>
      </c>
      <c r="L321" s="712">
        <f t="shared" si="84"/>
        <v>299.39428232066876</v>
      </c>
      <c r="N321" s="582">
        <v>247</v>
      </c>
      <c r="O321" s="712">
        <f t="shared" si="85"/>
        <v>3.6668272517685203</v>
      </c>
      <c r="P321" s="712">
        <f t="shared" si="86"/>
        <v>631.26009438185736</v>
      </c>
      <c r="Q321" s="712">
        <f t="shared" si="87"/>
        <v>615.58502112290284</v>
      </c>
      <c r="R321" s="712">
        <f t="shared" si="88"/>
        <v>604.32517561406053</v>
      </c>
      <c r="S321" s="712">
        <f t="shared" si="89"/>
        <v>597.52899348628785</v>
      </c>
      <c r="T321" s="712">
        <f t="shared" si="90"/>
        <v>595.22529957489701</v>
      </c>
    </row>
    <row r="322" spans="2:20">
      <c r="B322" s="582">
        <v>248</v>
      </c>
      <c r="C322" s="712">
        <f t="shared" si="75"/>
        <v>3.6816727062291217</v>
      </c>
      <c r="D322" s="712">
        <f t="shared" si="76"/>
        <v>1409.6522569767019</v>
      </c>
      <c r="E322" s="712">
        <f t="shared" si="77"/>
        <v>808.91453143094179</v>
      </c>
      <c r="F322" s="712">
        <f t="shared" si="78"/>
        <v>475.25952834878723</v>
      </c>
      <c r="G322" s="712">
        <f t="shared" si="79"/>
        <v>344.87125338735189</v>
      </c>
      <c r="H322" s="719">
        <f t="shared" si="80"/>
        <v>300.12816745976914</v>
      </c>
      <c r="I322" s="712">
        <f t="shared" si="81"/>
        <v>299.8080109155166</v>
      </c>
      <c r="J322" s="712">
        <f t="shared" si="82"/>
        <v>299.58719316488828</v>
      </c>
      <c r="K322" s="712">
        <f t="shared" si="83"/>
        <v>299.4577667606751</v>
      </c>
      <c r="L322" s="712">
        <f t="shared" si="84"/>
        <v>299.41498575084438</v>
      </c>
      <c r="N322" s="582">
        <v>248</v>
      </c>
      <c r="O322" s="712">
        <f t="shared" si="85"/>
        <v>3.6816727062291217</v>
      </c>
      <c r="P322" s="712">
        <f t="shared" si="86"/>
        <v>632.32793534326845</v>
      </c>
      <c r="Q322" s="712">
        <f t="shared" si="87"/>
        <v>616.66952391080622</v>
      </c>
      <c r="R322" s="712">
        <f t="shared" si="88"/>
        <v>605.42157554063488</v>
      </c>
      <c r="S322" s="712">
        <f t="shared" si="89"/>
        <v>598.63247359445791</v>
      </c>
      <c r="T322" s="712">
        <f t="shared" si="90"/>
        <v>596.33101180130029</v>
      </c>
    </row>
    <row r="323" spans="2:20">
      <c r="B323" s="582">
        <v>249</v>
      </c>
      <c r="C323" s="712">
        <f t="shared" si="75"/>
        <v>3.6965181606897231</v>
      </c>
      <c r="D323" s="712">
        <f t="shared" si="76"/>
        <v>1410.0226254774843</v>
      </c>
      <c r="E323" s="712">
        <f t="shared" si="77"/>
        <v>810.14316138910135</v>
      </c>
      <c r="F323" s="712">
        <f t="shared" si="78"/>
        <v>476.19459292115107</v>
      </c>
      <c r="G323" s="712">
        <f t="shared" si="79"/>
        <v>345.26523710913148</v>
      </c>
      <c r="H323" s="719">
        <f t="shared" si="80"/>
        <v>300.15532292410052</v>
      </c>
      <c r="I323" s="712">
        <f t="shared" si="81"/>
        <v>299.83241128730486</v>
      </c>
      <c r="J323" s="712">
        <f t="shared" si="82"/>
        <v>299.60964142250651</v>
      </c>
      <c r="K323" s="712">
        <f t="shared" si="83"/>
        <v>299.4790492804193</v>
      </c>
      <c r="L323" s="712">
        <f t="shared" si="84"/>
        <v>299.43587843229807</v>
      </c>
      <c r="N323" s="582">
        <v>249</v>
      </c>
      <c r="O323" s="712">
        <f t="shared" si="85"/>
        <v>3.6965181606897231</v>
      </c>
      <c r="P323" s="712">
        <f t="shared" si="86"/>
        <v>633.39462394536497</v>
      </c>
      <c r="Q323" s="712">
        <f t="shared" si="87"/>
        <v>617.75285635880459</v>
      </c>
      <c r="R323" s="712">
        <f t="shared" si="88"/>
        <v>606.51679228852117</v>
      </c>
      <c r="S323" s="712">
        <f t="shared" si="89"/>
        <v>599.73476288337019</v>
      </c>
      <c r="T323" s="712">
        <f t="shared" si="90"/>
        <v>597.43553079965818</v>
      </c>
    </row>
    <row r="324" spans="2:20">
      <c r="B324" s="582">
        <v>250</v>
      </c>
      <c r="C324" s="712">
        <f t="shared" si="75"/>
        <v>3.7113636151503244</v>
      </c>
      <c r="D324" s="712">
        <f t="shared" si="76"/>
        <v>1410.3911545090702</v>
      </c>
      <c r="E324" s="712">
        <f t="shared" si="77"/>
        <v>811.36649273058879</v>
      </c>
      <c r="F324" s="712">
        <f t="shared" si="78"/>
        <v>477.12851887656382</v>
      </c>
      <c r="G324" s="712">
        <f t="shared" si="79"/>
        <v>345.66002242509222</v>
      </c>
      <c r="H324" s="719">
        <f t="shared" si="80"/>
        <v>300.18268092541263</v>
      </c>
      <c r="I324" s="712">
        <f t="shared" si="81"/>
        <v>299.85700889292417</v>
      </c>
      <c r="J324" s="712">
        <f t="shared" si="82"/>
        <v>299.63228283602371</v>
      </c>
      <c r="K324" s="712">
        <f t="shared" si="83"/>
        <v>299.50052238269041</v>
      </c>
      <c r="L324" s="712">
        <f t="shared" si="84"/>
        <v>299.456960797085</v>
      </c>
      <c r="N324" s="582">
        <v>250</v>
      </c>
      <c r="O324" s="712">
        <f t="shared" si="85"/>
        <v>3.7113636151503244</v>
      </c>
      <c r="P324" s="712">
        <f t="shared" si="86"/>
        <v>634.46016143171403</v>
      </c>
      <c r="Q324" s="712">
        <f t="shared" si="87"/>
        <v>618.83501972986892</v>
      </c>
      <c r="R324" s="712">
        <f t="shared" si="88"/>
        <v>607.61082713454505</v>
      </c>
      <c r="S324" s="712">
        <f t="shared" si="89"/>
        <v>600.83586263809582</v>
      </c>
      <c r="T324" s="712">
        <f t="shared" si="90"/>
        <v>598.53885785764101</v>
      </c>
    </row>
    <row r="325" spans="2:20">
      <c r="B325" s="582">
        <v>251</v>
      </c>
      <c r="C325" s="712">
        <f t="shared" si="75"/>
        <v>3.7262090696109258</v>
      </c>
      <c r="D325" s="712">
        <f t="shared" si="76"/>
        <v>1410.7578605997298</v>
      </c>
      <c r="E325" s="712">
        <f t="shared" si="77"/>
        <v>812.58456050489121</v>
      </c>
      <c r="F325" s="712">
        <f t="shared" si="78"/>
        <v>478.06129600358713</v>
      </c>
      <c r="G325" s="712">
        <f t="shared" si="79"/>
        <v>346.05559765412983</v>
      </c>
      <c r="H325" s="719">
        <f t="shared" si="80"/>
        <v>300.21024167044226</v>
      </c>
      <c r="I325" s="712">
        <f t="shared" si="81"/>
        <v>299.88180403332211</v>
      </c>
      <c r="J325" s="712">
        <f t="shared" si="82"/>
        <v>299.65511777500171</v>
      </c>
      <c r="K325" s="712">
        <f t="shared" si="83"/>
        <v>299.52218647871319</v>
      </c>
      <c r="L325" s="712">
        <f t="shared" si="84"/>
        <v>299.47823327035263</v>
      </c>
      <c r="N325" s="582">
        <v>251</v>
      </c>
      <c r="O325" s="712">
        <f t="shared" si="85"/>
        <v>3.7262090696109258</v>
      </c>
      <c r="P325" s="712">
        <f t="shared" si="86"/>
        <v>635.52454904454089</v>
      </c>
      <c r="Q325" s="712">
        <f t="shared" si="87"/>
        <v>619.91601528560716</v>
      </c>
      <c r="R325" s="712">
        <f t="shared" si="88"/>
        <v>608.7036813541547</v>
      </c>
      <c r="S325" s="712">
        <f t="shared" si="89"/>
        <v>601.93577414231925</v>
      </c>
      <c r="T325" s="712">
        <f t="shared" si="90"/>
        <v>599.64099426152995</v>
      </c>
    </row>
    <row r="326" spans="2:20">
      <c r="B326" s="582">
        <v>252</v>
      </c>
      <c r="C326" s="712">
        <f t="shared" si="75"/>
        <v>3.7410545240715272</v>
      </c>
      <c r="D326" s="712">
        <f t="shared" si="76"/>
        <v>1411.1227600136599</v>
      </c>
      <c r="E326" s="712">
        <f t="shared" si="77"/>
        <v>813.79739946808638</v>
      </c>
      <c r="F326" s="712">
        <f t="shared" si="78"/>
        <v>478.99291429223052</v>
      </c>
      <c r="G326" s="712">
        <f t="shared" si="79"/>
        <v>346.45195117658693</v>
      </c>
      <c r="H326" s="719">
        <f t="shared" si="80"/>
        <v>300.23800536012249</v>
      </c>
      <c r="I326" s="712">
        <f t="shared" si="81"/>
        <v>299.90679700315894</v>
      </c>
      <c r="J326" s="712">
        <f t="shared" si="82"/>
        <v>299.6781466023823</v>
      </c>
      <c r="K326" s="712">
        <f t="shared" si="83"/>
        <v>299.5440419728987</v>
      </c>
      <c r="L326" s="712">
        <f t="shared" si="84"/>
        <v>299.49969627037154</v>
      </c>
      <c r="N326" s="582">
        <v>252</v>
      </c>
      <c r="O326" s="712">
        <f t="shared" si="85"/>
        <v>3.7410545240715272</v>
      </c>
      <c r="P326" s="712">
        <f t="shared" si="86"/>
        <v>636.58778802473023</v>
      </c>
      <c r="Q326" s="712">
        <f t="shared" si="87"/>
        <v>620.99584428626588</v>
      </c>
      <c r="R326" s="712">
        <f t="shared" si="88"/>
        <v>609.79535622142168</v>
      </c>
      <c r="S326" s="712">
        <f t="shared" si="89"/>
        <v>603.03449867833967</v>
      </c>
      <c r="T326" s="712">
        <f t="shared" si="90"/>
        <v>600.74194129621799</v>
      </c>
    </row>
    <row r="327" spans="2:20">
      <c r="B327" s="582">
        <v>253</v>
      </c>
      <c r="C327" s="712">
        <f t="shared" si="75"/>
        <v>3.7558999785321281</v>
      </c>
      <c r="D327" s="712">
        <f t="shared" si="76"/>
        <v>1411.4858687576566</v>
      </c>
      <c r="E327" s="712">
        <f t="shared" si="77"/>
        <v>815.00504408525364</v>
      </c>
      <c r="F327" s="712">
        <f t="shared" si="78"/>
        <v>479.92336393103079</v>
      </c>
      <c r="G327" s="712">
        <f t="shared" si="79"/>
        <v>346.84907143458787</v>
      </c>
      <c r="H327" s="719">
        <f t="shared" si="80"/>
        <v>300.26597218962337</v>
      </c>
      <c r="I327" s="712">
        <f t="shared" si="81"/>
        <v>299.93198809084487</v>
      </c>
      <c r="J327" s="712">
        <f t="shared" si="82"/>
        <v>299.70136967452152</v>
      </c>
      <c r="K327" s="712">
        <f t="shared" si="83"/>
        <v>299.56608926287623</v>
      </c>
      <c r="L327" s="712">
        <f t="shared" si="84"/>
        <v>299.52135020856718</v>
      </c>
      <c r="N327" s="582">
        <v>253</v>
      </c>
      <c r="O327" s="712">
        <f t="shared" si="85"/>
        <v>3.7558999785321281</v>
      </c>
      <c r="P327" s="712">
        <f t="shared" si="86"/>
        <v>637.6498796118276</v>
      </c>
      <c r="Q327" s="712">
        <f t="shared" si="87"/>
        <v>622.07450799073149</v>
      </c>
      <c r="R327" s="712">
        <f t="shared" si="88"/>
        <v>610.88585300904265</v>
      </c>
      <c r="S327" s="712">
        <f t="shared" si="89"/>
        <v>604.13203752707238</v>
      </c>
      <c r="T327" s="712">
        <f t="shared" si="90"/>
        <v>601.84170024521154</v>
      </c>
    </row>
    <row r="328" spans="2:20">
      <c r="B328" s="582">
        <v>254</v>
      </c>
      <c r="C328" s="712">
        <f t="shared" si="75"/>
        <v>3.7707454329927295</v>
      </c>
      <c r="D328" s="712">
        <f t="shared" si="76"/>
        <v>1411.8472025875722</v>
      </c>
      <c r="E328" s="712">
        <f t="shared" si="77"/>
        <v>816.20752853288059</v>
      </c>
      <c r="F328" s="712">
        <f t="shared" si="78"/>
        <v>480.8526353041716</v>
      </c>
      <c r="G328" s="712">
        <f t="shared" si="79"/>
        <v>347.24694693235705</v>
      </c>
      <c r="H328" s="719">
        <f t="shared" si="80"/>
        <v>300.29414234839214</v>
      </c>
      <c r="I328" s="712">
        <f t="shared" si="81"/>
        <v>299.95737757857705</v>
      </c>
      <c r="J328" s="712">
        <f t="shared" si="82"/>
        <v>299.72478734122376</v>
      </c>
      <c r="K328" s="712">
        <f t="shared" si="83"/>
        <v>299.58832873952593</v>
      </c>
      <c r="L328" s="712">
        <f t="shared" si="84"/>
        <v>299.54319548955164</v>
      </c>
      <c r="N328" s="582">
        <v>254</v>
      </c>
      <c r="O328" s="712">
        <f t="shared" si="85"/>
        <v>3.7707454329927295</v>
      </c>
      <c r="P328" s="712">
        <f t="shared" si="86"/>
        <v>638.71082504404092</v>
      </c>
      <c r="Q328" s="712">
        <f t="shared" si="87"/>
        <v>623.15200765653208</v>
      </c>
      <c r="R328" s="712">
        <f t="shared" si="88"/>
        <v>611.97517298834077</v>
      </c>
      <c r="S328" s="712">
        <f t="shared" si="89"/>
        <v>605.22839196805035</v>
      </c>
      <c r="T328" s="712">
        <f t="shared" si="90"/>
        <v>602.94027239063166</v>
      </c>
    </row>
    <row r="329" spans="2:20">
      <c r="B329" s="582">
        <v>255</v>
      </c>
      <c r="C329" s="712">
        <f t="shared" si="75"/>
        <v>3.7855908874533308</v>
      </c>
      <c r="D329" s="712">
        <f t="shared" si="76"/>
        <v>1412.2067770145648</v>
      </c>
      <c r="E329" s="712">
        <f t="shared" si="77"/>
        <v>817.40488670126388</v>
      </c>
      <c r="F329" s="712">
        <f t="shared" si="78"/>
        <v>481.78071898864079</v>
      </c>
      <c r="G329" s="712">
        <f t="shared" si="79"/>
        <v>347.64556623652106</v>
      </c>
      <c r="H329" s="719">
        <f t="shared" si="80"/>
        <v>300.32251602019358</v>
      </c>
      <c r="I329" s="712">
        <f t="shared" si="81"/>
        <v>299.9829657423769</v>
      </c>
      <c r="J329" s="712">
        <f t="shared" si="82"/>
        <v>299.74839994577661</v>
      </c>
      <c r="K329" s="712">
        <f t="shared" si="83"/>
        <v>299.6107607870116</v>
      </c>
      <c r="L329" s="712">
        <f t="shared" si="84"/>
        <v>299.56523251115567</v>
      </c>
      <c r="N329" s="582">
        <v>255</v>
      </c>
      <c r="O329" s="712">
        <f t="shared" si="85"/>
        <v>3.7855908874533308</v>
      </c>
      <c r="P329" s="712">
        <f t="shared" si="86"/>
        <v>639.7706255582417</v>
      </c>
      <c r="Q329" s="712">
        <f t="shared" si="87"/>
        <v>624.22834453983864</v>
      </c>
      <c r="R329" s="712">
        <f t="shared" si="88"/>
        <v>613.0633174292675</v>
      </c>
      <c r="S329" s="712">
        <f t="shared" si="89"/>
        <v>606.3235632794258</v>
      </c>
      <c r="T329" s="712">
        <f t="shared" si="90"/>
        <v>604.0376590132164</v>
      </c>
    </row>
    <row r="330" spans="2:20">
      <c r="B330" s="582">
        <v>256</v>
      </c>
      <c r="C330" s="712">
        <f t="shared" si="75"/>
        <v>3.8004363419139322</v>
      </c>
      <c r="D330" s="712">
        <f t="shared" si="76"/>
        <v>1412.5646073111495</v>
      </c>
      <c r="E330" s="712">
        <f t="shared" si="77"/>
        <v>818.59715219690327</v>
      </c>
      <c r="F330" s="712">
        <f t="shared" si="78"/>
        <v>482.70760575142754</v>
      </c>
      <c r="G330" s="712">
        <f t="shared" si="79"/>
        <v>348.04491797639571</v>
      </c>
      <c r="H330" s="719">
        <f t="shared" si="80"/>
        <v>300.3510933831505</v>
      </c>
      <c r="I330" s="712">
        <f t="shared" si="81"/>
        <v>300.00875285212749</v>
      </c>
      <c r="J330" s="712">
        <f t="shared" si="82"/>
        <v>299.77220782498551</v>
      </c>
      <c r="K330" s="712">
        <f t="shared" si="83"/>
        <v>299.6333857828136</v>
      </c>
      <c r="L330" s="712">
        <f t="shared" si="84"/>
        <v>299.58746166446133</v>
      </c>
      <c r="N330" s="582">
        <v>256</v>
      </c>
      <c r="O330" s="712">
        <f t="shared" si="85"/>
        <v>3.8004363419139322</v>
      </c>
      <c r="P330" s="712">
        <f t="shared" si="86"/>
        <v>640.82928238996703</v>
      </c>
      <c r="Q330" s="712">
        <f t="shared" si="87"/>
        <v>625.30351989546648</v>
      </c>
      <c r="R330" s="712">
        <f t="shared" si="88"/>
        <v>614.15028760040366</v>
      </c>
      <c r="S330" s="712">
        <f t="shared" si="89"/>
        <v>607.41755273797185</v>
      </c>
      <c r="T330" s="712">
        <f t="shared" si="90"/>
        <v>605.13386139232102</v>
      </c>
    </row>
    <row r="331" spans="2:20">
      <c r="B331" s="582">
        <v>257</v>
      </c>
      <c r="C331" s="712">
        <f t="shared" ref="C331:C394" si="91">$C$73*B331</f>
        <v>3.8152817963745336</v>
      </c>
      <c r="D331" s="712">
        <f t="shared" ref="D331:D394" si="92">(1-2*FoAb-2*FoAb*BiCombAb)*D330+2*FoAb*E330+2*FoAb*BiCombAb*Tcomb</f>
        <v>1412.9207085170556</v>
      </c>
      <c r="E331" s="712">
        <f t="shared" ref="E331:E394" si="93">FoAb*D330+(1-2*FoAb)*E330+FoAb*F330</f>
        <v>819.78435834488926</v>
      </c>
      <c r="F331" s="712">
        <f t="shared" ref="F331:F394" si="94">FoAb*E330+(1-2*FoAb)*F330+FoAb*G330</f>
        <v>483.63328654675706</v>
      </c>
      <c r="G331" s="712">
        <f t="shared" ref="G331:G394" si="95">FoAb*F330+(1-2*FoAb)*G330+FoAb*H330</f>
        <v>348.44499084425706</v>
      </c>
      <c r="H331" s="719">
        <f t="shared" ref="H331:H394" si="96">_FoN1*G330+(1-_FoN1-_FoN2)*H330+_FoN2*I330</f>
        <v>300.37987460978417</v>
      </c>
      <c r="I331" s="712">
        <f t="shared" ref="I331:I394" si="97">FoCase*H330+(1-2*FoCase)*I330+FoCase*J330</f>
        <v>300.03473917161091</v>
      </c>
      <c r="J331" s="712">
        <f t="shared" ref="J331:J394" si="98">FoCase*I330+(1-2*FoCase)*J330+FoCase*K330</f>
        <v>299.79621130920884</v>
      </c>
      <c r="K331" s="712">
        <f t="shared" ref="K331:K394" si="99">FoCase*J330+(1-2*FoCase)*K330+FoCase*L330</f>
        <v>299.65620409776244</v>
      </c>
      <c r="L331" s="712">
        <f t="shared" ref="L331:L394" si="100">(1-2*FoCase-2*FoCase*BiAtmCase)*L330+2*FoCase*K330+2*FoCase*BiAtmCase*Tatm</f>
        <v>299.60988333383449</v>
      </c>
      <c r="N331" s="582">
        <v>257</v>
      </c>
      <c r="O331" s="712">
        <f t="shared" ref="O331:O394" si="101">$O$73*N331</f>
        <v>3.8152817963745336</v>
      </c>
      <c r="P331" s="712">
        <f t="shared" ref="P331:P394" si="102">(1-2*FoCase-2*FoCase*BiCombCase)*P330+2*FoCase*Q330+2*FoCase*BiCombCase*Tcomb</f>
        <v>641.88679677342054</v>
      </c>
      <c r="Q331" s="712">
        <f t="shared" ref="Q331:Q394" si="103">FoCase*P330+(1-2*FoCase)*Q330+FoCase*R330</f>
        <v>626.37753497687686</v>
      </c>
      <c r="R331" s="712">
        <f t="shared" ref="R331:R394" si="104">FoCase*Q330+(1-2*FoCase)*R330+FoCase*S330</f>
        <v>615.23608476896106</v>
      </c>
      <c r="S331" s="712">
        <f t="shared" ref="S331:S394" si="105">FoCase*R330+(1-2*FoCase)*S330+FoCase*T330</f>
        <v>608.51036161908337</v>
      </c>
      <c r="T331" s="712">
        <f t="shared" ref="T331:T394" si="106">(1-2*FoCase-2*FoCase*BiAtmCase)*T330+2*FoCase*S330+2*FoCase*BiAtmCase*Tatm</f>
        <v>606.22888080592054</v>
      </c>
    </row>
    <row r="332" spans="2:20">
      <c r="B332" s="582">
        <v>258</v>
      </c>
      <c r="C332" s="712">
        <f t="shared" si="91"/>
        <v>3.8301272508351349</v>
      </c>
      <c r="D332" s="712">
        <f t="shared" si="92"/>
        <v>1413.2750954448984</v>
      </c>
      <c r="E332" s="712">
        <f t="shared" si="93"/>
        <v>820.96653819128267</v>
      </c>
      <c r="F332" s="712">
        <f t="shared" si="94"/>
        <v>484.55775251336291</v>
      </c>
      <c r="G332" s="712">
        <f t="shared" si="95"/>
        <v>348.84577359559785</v>
      </c>
      <c r="H332" s="719">
        <f t="shared" si="96"/>
        <v>300.40885986705433</v>
      </c>
      <c r="I332" s="712">
        <f t="shared" si="97"/>
        <v>300.06092495854625</v>
      </c>
      <c r="J332" s="712">
        <f t="shared" si="98"/>
        <v>299.82041072239309</v>
      </c>
      <c r="K332" s="712">
        <f t="shared" si="99"/>
        <v>299.67921609607214</v>
      </c>
      <c r="L332" s="712">
        <f t="shared" si="100"/>
        <v>299.63249789695811</v>
      </c>
      <c r="N332" s="582">
        <v>258</v>
      </c>
      <c r="O332" s="712">
        <f t="shared" si="101"/>
        <v>3.8301272508351349</v>
      </c>
      <c r="P332" s="712">
        <f t="shared" si="102"/>
        <v>642.94316994147391</v>
      </c>
      <c r="Q332" s="712">
        <f t="shared" si="103"/>
        <v>627.45039103617842</v>
      </c>
      <c r="R332" s="712">
        <f t="shared" si="104"/>
        <v>616.32071020078411</v>
      </c>
      <c r="S332" s="712">
        <f t="shared" si="105"/>
        <v>609.60199119677918</v>
      </c>
      <c r="T332" s="712">
        <f t="shared" si="106"/>
        <v>607.32271853061081</v>
      </c>
    </row>
    <row r="333" spans="2:20">
      <c r="B333" s="582">
        <v>259</v>
      </c>
      <c r="C333" s="712">
        <f t="shared" si="91"/>
        <v>3.8449727052957363</v>
      </c>
      <c r="D333" s="712">
        <f t="shared" si="92"/>
        <v>1413.6277826856717</v>
      </c>
      <c r="E333" s="712">
        <f t="shared" si="93"/>
        <v>822.14372450548524</v>
      </c>
      <c r="F333" s="712">
        <f t="shared" si="94"/>
        <v>485.4809949717968</v>
      </c>
      <c r="G333" s="712">
        <f t="shared" si="95"/>
        <v>349.2472550493689</v>
      </c>
      <c r="H333" s="719">
        <f t="shared" si="96"/>
        <v>300.43804931639966</v>
      </c>
      <c r="I333" s="712">
        <f t="shared" si="97"/>
        <v>300.08731046462674</v>
      </c>
      <c r="J333" s="712">
        <f t="shared" si="98"/>
        <v>299.84480638210823</v>
      </c>
      <c r="K333" s="712">
        <f t="shared" si="99"/>
        <v>299.70242213537432</v>
      </c>
      <c r="L333" s="712">
        <f t="shared" si="100"/>
        <v>299.65530572486551</v>
      </c>
      <c r="N333" s="582">
        <v>259</v>
      </c>
      <c r="O333" s="712">
        <f t="shared" si="101"/>
        <v>3.8449727052957363</v>
      </c>
      <c r="P333" s="712">
        <f t="shared" si="102"/>
        <v>643.99840312566835</v>
      </c>
      <c r="Q333" s="712">
        <f t="shared" si="103"/>
        <v>628.52208932412827</v>
      </c>
      <c r="R333" s="712">
        <f t="shared" si="104"/>
        <v>617.40416516035111</v>
      </c>
      <c r="S333" s="712">
        <f t="shared" si="105"/>
        <v>610.69244274370317</v>
      </c>
      <c r="T333" s="712">
        <f t="shared" si="106"/>
        <v>608.41537584161006</v>
      </c>
    </row>
    <row r="334" spans="2:20">
      <c r="B334" s="582">
        <v>260</v>
      </c>
      <c r="C334" s="712">
        <f t="shared" si="91"/>
        <v>3.8598181597563372</v>
      </c>
      <c r="D334" s="712">
        <f t="shared" si="92"/>
        <v>1413.9787846140675</v>
      </c>
      <c r="E334" s="712">
        <f t="shared" si="93"/>
        <v>823.31594978260262</v>
      </c>
      <c r="F334" s="712">
        <f t="shared" si="94"/>
        <v>486.40300542177499</v>
      </c>
      <c r="G334" s="712">
        <f t="shared" si="95"/>
        <v>349.6494240882065</v>
      </c>
      <c r="H334" s="719">
        <f t="shared" si="96"/>
        <v>300.46744311377785</v>
      </c>
      <c r="I334" s="712">
        <f t="shared" si="97"/>
        <v>300.11389593555782</v>
      </c>
      <c r="J334" s="712">
        <f t="shared" si="98"/>
        <v>299.86939859958335</v>
      </c>
      <c r="K334" s="712">
        <f t="shared" si="99"/>
        <v>299.72582256675207</v>
      </c>
      <c r="L334" s="712">
        <f t="shared" si="100"/>
        <v>299.67830718197388</v>
      </c>
      <c r="N334" s="582">
        <v>260</v>
      </c>
      <c r="O334" s="712">
        <f t="shared" si="101"/>
        <v>3.8598181597563372</v>
      </c>
      <c r="P334" s="712">
        <f t="shared" si="102"/>
        <v>645.05249755621605</v>
      </c>
      <c r="Q334" s="712">
        <f t="shared" si="103"/>
        <v>629.59263109013409</v>
      </c>
      <c r="R334" s="712">
        <f t="shared" si="104"/>
        <v>618.48645091077594</v>
      </c>
      <c r="S334" s="712">
        <f t="shared" si="105"/>
        <v>611.78171753112576</v>
      </c>
      <c r="T334" s="712">
        <f t="shared" si="106"/>
        <v>609.5068540127603</v>
      </c>
    </row>
    <row r="335" spans="2:20">
      <c r="B335" s="582">
        <v>261</v>
      </c>
      <c r="C335" s="712">
        <f t="shared" si="91"/>
        <v>3.8746636142169386</v>
      </c>
      <c r="D335" s="712">
        <f t="shared" si="92"/>
        <v>1414.3281153936284</v>
      </c>
      <c r="E335" s="712">
        <f t="shared" si="93"/>
        <v>824.48324624579652</v>
      </c>
      <c r="F335" s="712">
        <f t="shared" si="94"/>
        <v>487.32377553956115</v>
      </c>
      <c r="G335" s="712">
        <f t="shared" si="95"/>
        <v>350.05226965864546</v>
      </c>
      <c r="H335" s="719">
        <f t="shared" si="96"/>
        <v>300.49704140970573</v>
      </c>
      <c r="I335" s="712">
        <f t="shared" si="97"/>
        <v>300.14068161109469</v>
      </c>
      <c r="J335" s="712">
        <f t="shared" si="98"/>
        <v>299.89418767974234</v>
      </c>
      <c r="K335" s="712">
        <f t="shared" si="99"/>
        <v>299.74941773477457</v>
      </c>
      <c r="L335" s="712">
        <f t="shared" si="100"/>
        <v>299.70150262611804</v>
      </c>
      <c r="N335" s="582">
        <v>261</v>
      </c>
      <c r="O335" s="712">
        <f t="shared" si="101"/>
        <v>3.8746636142169386</v>
      </c>
      <c r="P335" s="712">
        <f t="shared" si="102"/>
        <v>646.10545446200183</v>
      </c>
      <c r="Q335" s="712">
        <f t="shared" si="103"/>
        <v>630.66201758225532</v>
      </c>
      <c r="R335" s="712">
        <f t="shared" si="104"/>
        <v>619.56756871380901</v>
      </c>
      <c r="S335" s="712">
        <f t="shared" si="105"/>
        <v>612.86981682894589</v>
      </c>
      <c r="T335" s="712">
        <f t="shared" si="106"/>
        <v>610.59715431652899</v>
      </c>
    </row>
    <row r="336" spans="2:20">
      <c r="B336" s="582">
        <v>262</v>
      </c>
      <c r="C336" s="712">
        <f t="shared" si="91"/>
        <v>3.88950906867754</v>
      </c>
      <c r="D336" s="712">
        <f t="shared" si="92"/>
        <v>1414.6757889817377</v>
      </c>
      <c r="E336" s="712">
        <f t="shared" si="93"/>
        <v>825.64564584862808</v>
      </c>
      <c r="F336" s="712">
        <f t="shared" si="94"/>
        <v>488.24329717538478</v>
      </c>
      <c r="G336" s="712">
        <f t="shared" si="95"/>
        <v>350.45578077131796</v>
      </c>
      <c r="H336" s="719">
        <f t="shared" si="96"/>
        <v>300.52684434929938</v>
      </c>
      <c r="I336" s="712">
        <f t="shared" si="97"/>
        <v>300.16766772508043</v>
      </c>
      <c r="J336" s="712">
        <f t="shared" si="98"/>
        <v>299.9191739212398</v>
      </c>
      <c r="K336" s="712">
        <f t="shared" si="99"/>
        <v>299.77320797753134</v>
      </c>
      <c r="L336" s="712">
        <f t="shared" si="100"/>
        <v>299.72489240858471</v>
      </c>
      <c r="N336" s="582">
        <v>262</v>
      </c>
      <c r="O336" s="712">
        <f t="shared" si="101"/>
        <v>3.88950906867754</v>
      </c>
      <c r="P336" s="712">
        <f t="shared" si="102"/>
        <v>647.15727507058398</v>
      </c>
      <c r="Q336" s="712">
        <f t="shared" si="103"/>
        <v>631.73025004720432</v>
      </c>
      <c r="R336" s="712">
        <f t="shared" si="104"/>
        <v>620.64751982983944</v>
      </c>
      <c r="S336" s="712">
        <f t="shared" si="105"/>
        <v>613.95674190569139</v>
      </c>
      <c r="T336" s="712">
        <f t="shared" si="106"/>
        <v>611.68627802401022</v>
      </c>
    </row>
    <row r="337" spans="2:20">
      <c r="B337" s="582">
        <v>263</v>
      </c>
      <c r="C337" s="712">
        <f t="shared" si="91"/>
        <v>3.9043545231381414</v>
      </c>
      <c r="D337" s="712">
        <f t="shared" si="92"/>
        <v>1415.0218191344557</v>
      </c>
      <c r="E337" s="712">
        <f t="shared" si="93"/>
        <v>826.80318027738986</v>
      </c>
      <c r="F337" s="712">
        <f t="shared" si="94"/>
        <v>489.16156235089557</v>
      </c>
      <c r="G337" s="712">
        <f t="shared" si="95"/>
        <v>350.8599465011398</v>
      </c>
      <c r="H337" s="719">
        <f t="shared" si="96"/>
        <v>300.55685207231409</v>
      </c>
      <c r="I337" s="712">
        <f t="shared" si="97"/>
        <v>300.19485450548387</v>
      </c>
      <c r="J337" s="712">
        <f t="shared" si="98"/>
        <v>299.94435761649726</v>
      </c>
      <c r="K337" s="712">
        <f t="shared" si="99"/>
        <v>299.79719362666719</v>
      </c>
      <c r="L337" s="712">
        <f t="shared" si="100"/>
        <v>299.74847687414666</v>
      </c>
      <c r="N337" s="582">
        <v>263</v>
      </c>
      <c r="O337" s="712">
        <f t="shared" si="101"/>
        <v>3.9043545231381414</v>
      </c>
      <c r="P337" s="712">
        <f t="shared" si="102"/>
        <v>648.20796060819646</v>
      </c>
      <c r="Q337" s="712">
        <f t="shared" si="103"/>
        <v>632.79732973034811</v>
      </c>
      <c r="R337" s="712">
        <f t="shared" si="104"/>
        <v>621.72630551789621</v>
      </c>
      <c r="S337" s="712">
        <f t="shared" si="105"/>
        <v>615.04249402852179</v>
      </c>
      <c r="T337" s="712">
        <f t="shared" si="106"/>
        <v>612.77422640492648</v>
      </c>
    </row>
    <row r="338" spans="2:20">
      <c r="B338" s="582">
        <v>264</v>
      </c>
      <c r="C338" s="712">
        <f t="shared" si="91"/>
        <v>3.9191999775987427</v>
      </c>
      <c r="D338" s="712">
        <f t="shared" si="92"/>
        <v>1415.3662194112053</v>
      </c>
      <c r="E338" s="712">
        <f t="shared" si="93"/>
        <v>827.95588095342737</v>
      </c>
      <c r="F338" s="712">
        <f t="shared" si="94"/>
        <v>490.07856325665233</v>
      </c>
      <c r="G338" s="712">
        <f t="shared" si="95"/>
        <v>351.26475598748249</v>
      </c>
      <c r="H338" s="719">
        <f t="shared" si="96"/>
        <v>300.5870647131843</v>
      </c>
      <c r="I338" s="712">
        <f t="shared" si="97"/>
        <v>300.22224217443744</v>
      </c>
      <c r="J338" s="712">
        <f t="shared" si="98"/>
        <v>299.96973905173911</v>
      </c>
      <c r="K338" s="712">
        <f t="shared" si="99"/>
        <v>299.8213750074172</v>
      </c>
      <c r="L338" s="712">
        <f t="shared" si="100"/>
        <v>299.77225636109739</v>
      </c>
      <c r="N338" s="582">
        <v>264</v>
      </c>
      <c r="O338" s="712">
        <f t="shared" si="101"/>
        <v>3.9191999775987427</v>
      </c>
      <c r="P338" s="712">
        <f t="shared" si="102"/>
        <v>649.25751229974969</v>
      </c>
      <c r="Q338" s="712">
        <f t="shared" si="103"/>
        <v>633.86325787570979</v>
      </c>
      <c r="R338" s="712">
        <f t="shared" si="104"/>
        <v>622.80392703564962</v>
      </c>
      <c r="S338" s="712">
        <f t="shared" si="105"/>
        <v>616.12707446322884</v>
      </c>
      <c r="T338" s="712">
        <f t="shared" si="106"/>
        <v>613.86100072762997</v>
      </c>
    </row>
    <row r="339" spans="2:20">
      <c r="B339" s="582">
        <v>265</v>
      </c>
      <c r="C339" s="712">
        <f t="shared" si="91"/>
        <v>3.9340454320593441</v>
      </c>
      <c r="D339" s="712">
        <f t="shared" si="92"/>
        <v>1415.7090031793127</v>
      </c>
      <c r="E339" s="712">
        <f t="shared" si="93"/>
        <v>829.10377903544884</v>
      </c>
      <c r="F339" s="712">
        <f t="shared" si="94"/>
        <v>490.99429224964666</v>
      </c>
      <c r="G339" s="712">
        <f t="shared" si="95"/>
        <v>351.67019843433303</v>
      </c>
      <c r="H339" s="719">
        <f t="shared" si="96"/>
        <v>300.6174824010634</v>
      </c>
      <c r="I339" s="712">
        <f t="shared" si="97"/>
        <v>300.2498309482753</v>
      </c>
      <c r="J339" s="712">
        <f t="shared" si="98"/>
        <v>299.99531850702908</v>
      </c>
      <c r="K339" s="712">
        <f t="shared" si="99"/>
        <v>299.84575243864197</v>
      </c>
      <c r="L339" s="712">
        <f t="shared" si="100"/>
        <v>299.79623120128582</v>
      </c>
      <c r="N339" s="582">
        <v>265</v>
      </c>
      <c r="O339" s="712">
        <f t="shared" si="101"/>
        <v>3.9340454320593441</v>
      </c>
      <c r="P339" s="712">
        <f t="shared" si="102"/>
        <v>650.30593136883226</v>
      </c>
      <c r="Q339" s="712">
        <f t="shared" si="103"/>
        <v>634.92803572597006</v>
      </c>
      <c r="R339" s="712">
        <f t="shared" si="104"/>
        <v>623.88038563941245</v>
      </c>
      <c r="S339" s="712">
        <f t="shared" si="105"/>
        <v>617.21048447423834</v>
      </c>
      <c r="T339" s="712">
        <f t="shared" si="106"/>
        <v>614.94660225910457</v>
      </c>
    </row>
    <row r="340" spans="2:20">
      <c r="B340" s="582">
        <v>266</v>
      </c>
      <c r="C340" s="712">
        <f t="shared" si="91"/>
        <v>3.948890886519945</v>
      </c>
      <c r="D340" s="712">
        <f t="shared" si="92"/>
        <v>1416.0501836184067</v>
      </c>
      <c r="E340" s="712">
        <f t="shared" si="93"/>
        <v>830.24690542182418</v>
      </c>
      <c r="F340" s="712">
        <f t="shared" si="94"/>
        <v>491.90874185086108</v>
      </c>
      <c r="G340" s="712">
        <f t="shared" si="95"/>
        <v>352.07626311044032</v>
      </c>
      <c r="H340" s="719">
        <f t="shared" si="96"/>
        <v>300.64810525986366</v>
      </c>
      <c r="I340" s="712">
        <f t="shared" si="97"/>
        <v>300.27762103757129</v>
      </c>
      <c r="J340" s="712">
        <f t="shared" si="98"/>
        <v>300.02109625630675</v>
      </c>
      <c r="K340" s="712">
        <f t="shared" si="99"/>
        <v>299.87032623286257</v>
      </c>
      <c r="L340" s="712">
        <f t="shared" si="100"/>
        <v>299.82040172015121</v>
      </c>
      <c r="N340" s="582">
        <v>266</v>
      </c>
      <c r="O340" s="712">
        <f t="shared" si="101"/>
        <v>3.948890886519945</v>
      </c>
      <c r="P340" s="712">
        <f t="shared" si="102"/>
        <v>651.35321903771239</v>
      </c>
      <c r="Q340" s="712">
        <f t="shared" si="103"/>
        <v>635.99166452246857</v>
      </c>
      <c r="R340" s="712">
        <f t="shared" si="104"/>
        <v>624.9556825841421</v>
      </c>
      <c r="S340" s="712">
        <f t="shared" si="105"/>
        <v>618.29272532461175</v>
      </c>
      <c r="T340" s="712">
        <f t="shared" si="106"/>
        <v>616.03103226496614</v>
      </c>
    </row>
    <row r="341" spans="2:20">
      <c r="B341" s="582">
        <v>267</v>
      </c>
      <c r="C341" s="712">
        <f t="shared" si="91"/>
        <v>3.9637363409805464</v>
      </c>
      <c r="D341" s="712">
        <f t="shared" si="92"/>
        <v>1416.3897737246855</v>
      </c>
      <c r="E341" s="712">
        <f t="shared" si="93"/>
        <v>831.38529075287045</v>
      </c>
      <c r="F341" s="712">
        <f t="shared" si="94"/>
        <v>492.82190474286</v>
      </c>
      <c r="G341" s="712">
        <f t="shared" si="95"/>
        <v>352.48293934945019</v>
      </c>
      <c r="H341" s="719">
        <f t="shared" si="96"/>
        <v>300.67893340829562</v>
      </c>
      <c r="I341" s="712">
        <f t="shared" si="97"/>
        <v>300.30561264717727</v>
      </c>
      <c r="J341" s="712">
        <f t="shared" si="98"/>
        <v>300.04707256742398</v>
      </c>
      <c r="K341" s="712">
        <f t="shared" si="99"/>
        <v>299.89509669629666</v>
      </c>
      <c r="L341" s="712">
        <f t="shared" si="100"/>
        <v>299.84476823675817</v>
      </c>
      <c r="N341" s="582">
        <v>267</v>
      </c>
      <c r="O341" s="712">
        <f t="shared" si="101"/>
        <v>3.9637363409805464</v>
      </c>
      <c r="P341" s="712">
        <f t="shared" si="102"/>
        <v>652.39937652733954</v>
      </c>
      <c r="Q341" s="712">
        <f t="shared" si="103"/>
        <v>637.05414550520527</v>
      </c>
      <c r="R341" s="712">
        <f t="shared" si="104"/>
        <v>626.0298191234416</v>
      </c>
      <c r="S341" s="712">
        <f t="shared" si="105"/>
        <v>619.37379827604741</v>
      </c>
      <c r="T341" s="712">
        <f t="shared" si="106"/>
        <v>617.11429200946532</v>
      </c>
    </row>
    <row r="342" spans="2:20">
      <c r="B342" s="582">
        <v>268</v>
      </c>
      <c r="C342" s="712">
        <f t="shared" si="91"/>
        <v>3.9785817954411478</v>
      </c>
      <c r="D342" s="712">
        <f t="shared" si="92"/>
        <v>1416.7277863150518</v>
      </c>
      <c r="E342" s="712">
        <f t="shared" si="93"/>
        <v>832.5189654131259</v>
      </c>
      <c r="F342" s="712">
        <f t="shared" si="94"/>
        <v>493.73377376741513</v>
      </c>
      <c r="G342" s="712">
        <f t="shared" si="95"/>
        <v>352.89021655002733</v>
      </c>
      <c r="H342" s="719">
        <f t="shared" si="96"/>
        <v>300.70996695990812</v>
      </c>
      <c r="I342" s="712">
        <f t="shared" si="97"/>
        <v>300.33380597626086</v>
      </c>
      <c r="J342" s="712">
        <f t="shared" si="98"/>
        <v>300.07324770218179</v>
      </c>
      <c r="K342" s="712">
        <f t="shared" si="99"/>
        <v>299.92006412889367</v>
      </c>
      <c r="L342" s="712">
        <f t="shared" si="100"/>
        <v>299.86933106383242</v>
      </c>
      <c r="N342" s="582">
        <v>268</v>
      </c>
      <c r="O342" s="712">
        <f t="shared" si="101"/>
        <v>3.9785817954411478</v>
      </c>
      <c r="P342" s="712">
        <f t="shared" si="102"/>
        <v>653.44440505734497</v>
      </c>
      <c r="Q342" s="712">
        <f t="shared" si="103"/>
        <v>638.11547991284203</v>
      </c>
      <c r="R342" s="712">
        <f t="shared" si="104"/>
        <v>627.10279650956102</v>
      </c>
      <c r="S342" s="712">
        <f t="shared" si="105"/>
        <v>620.45370458888192</v>
      </c>
      <c r="T342" s="712">
        <f t="shared" si="106"/>
        <v>618.19638275548846</v>
      </c>
    </row>
    <row r="343" spans="2:20">
      <c r="B343" s="582">
        <v>269</v>
      </c>
      <c r="C343" s="712">
        <f t="shared" si="91"/>
        <v>3.9934272499017491</v>
      </c>
      <c r="D343" s="712">
        <f t="shared" si="92"/>
        <v>1417.0642340311219</v>
      </c>
      <c r="E343" s="712">
        <f t="shared" si="93"/>
        <v>833.64795953361067</v>
      </c>
      <c r="F343" s="712">
        <f t="shared" si="94"/>
        <v>494.64434192316276</v>
      </c>
      <c r="G343" s="712">
        <f t="shared" si="95"/>
        <v>353.29808417596576</v>
      </c>
      <c r="H343" s="719">
        <f t="shared" si="96"/>
        <v>300.74120602312746</v>
      </c>
      <c r="I343" s="712">
        <f t="shared" si="97"/>
        <v>300.36220121834384</v>
      </c>
      <c r="J343" s="712">
        <f t="shared" si="98"/>
        <v>300.09962191636703</v>
      </c>
      <c r="K343" s="712">
        <f t="shared" si="99"/>
        <v>299.94522882437093</v>
      </c>
      <c r="L343" s="712">
        <f t="shared" si="100"/>
        <v>299.89409050779585</v>
      </c>
      <c r="N343" s="582">
        <v>269</v>
      </c>
      <c r="O343" s="712">
        <f t="shared" si="101"/>
        <v>3.9934272499017491</v>
      </c>
      <c r="P343" s="712">
        <f t="shared" si="102"/>
        <v>654.48830584604423</v>
      </c>
      <c r="Q343" s="712">
        <f t="shared" si="103"/>
        <v>639.175668982704</v>
      </c>
      <c r="R343" s="712">
        <f t="shared" si="104"/>
        <v>628.17461599339924</v>
      </c>
      <c r="S343" s="712">
        <f t="shared" si="105"/>
        <v>621.53244552209219</v>
      </c>
      <c r="T343" s="712">
        <f t="shared" si="106"/>
        <v>619.27730576455861</v>
      </c>
    </row>
    <row r="344" spans="2:20">
      <c r="B344" s="582">
        <v>270</v>
      </c>
      <c r="C344" s="712">
        <f t="shared" si="91"/>
        <v>4.0082727043623505</v>
      </c>
      <c r="D344" s="712">
        <f t="shared" si="92"/>
        <v>1417.3991293431136</v>
      </c>
      <c r="E344" s="712">
        <f t="shared" si="93"/>
        <v>834.77230299407449</v>
      </c>
      <c r="F344" s="712">
        <f t="shared" si="94"/>
        <v>495.55360236329415</v>
      </c>
      <c r="G344" s="712">
        <f t="shared" si="95"/>
        <v>353.70653175628763</v>
      </c>
      <c r="H344" s="719">
        <f t="shared" si="96"/>
        <v>300.77265070129698</v>
      </c>
      <c r="I344" s="712">
        <f t="shared" si="97"/>
        <v>300.39079856134026</v>
      </c>
      <c r="J344" s="712">
        <f t="shared" si="98"/>
        <v>300.1261954597893</v>
      </c>
      <c r="K344" s="712">
        <f t="shared" si="99"/>
        <v>299.97059107024955</v>
      </c>
      <c r="L344" s="712">
        <f t="shared" si="100"/>
        <v>299.9190468688023</v>
      </c>
      <c r="N344" s="582">
        <v>270</v>
      </c>
      <c r="O344" s="712">
        <f t="shared" si="101"/>
        <v>4.0082727043623505</v>
      </c>
      <c r="P344" s="712">
        <f t="shared" si="102"/>
        <v>655.5310801104381</v>
      </c>
      <c r="Q344" s="712">
        <f t="shared" si="103"/>
        <v>640.23471395078116</v>
      </c>
      <c r="R344" s="712">
        <f t="shared" si="104"/>
        <v>629.24527882450502</v>
      </c>
      <c r="S344" s="712">
        <f t="shared" si="105"/>
        <v>622.61002233329611</v>
      </c>
      <c r="T344" s="712">
        <f t="shared" si="106"/>
        <v>620.35706229683785</v>
      </c>
    </row>
    <row r="345" spans="2:20">
      <c r="B345" s="582">
        <v>271</v>
      </c>
      <c r="C345" s="712">
        <f t="shared" si="91"/>
        <v>4.0231181588229514</v>
      </c>
      <c r="D345" s="712">
        <f t="shared" si="92"/>
        <v>1417.7324845536177</v>
      </c>
      <c r="E345" s="712">
        <f t="shared" si="93"/>
        <v>835.89202542523128</v>
      </c>
      <c r="F345" s="712">
        <f t="shared" si="94"/>
        <v>496.46154839327772</v>
      </c>
      <c r="G345" s="712">
        <f t="shared" si="95"/>
        <v>354.11554888533095</v>
      </c>
      <c r="H345" s="719">
        <f t="shared" si="96"/>
        <v>300.80430109271634</v>
      </c>
      <c r="I345" s="712">
        <f t="shared" si="97"/>
        <v>300.41959818759437</v>
      </c>
      <c r="J345" s="712">
        <f t="shared" si="98"/>
        <v>300.1529685763179</v>
      </c>
      <c r="K345" s="712">
        <f t="shared" si="99"/>
        <v>299.99615114789071</v>
      </c>
      <c r="L345" s="712">
        <f t="shared" si="100"/>
        <v>299.9442004407735</v>
      </c>
      <c r="N345" s="582">
        <v>271</v>
      </c>
      <c r="O345" s="712">
        <f t="shared" si="101"/>
        <v>4.0231181588229514</v>
      </c>
      <c r="P345" s="712">
        <f t="shared" si="102"/>
        <v>656.57272906621392</v>
      </c>
      <c r="Q345" s="712">
        <f t="shared" si="103"/>
        <v>641.29261605172951</v>
      </c>
      <c r="R345" s="712">
        <f t="shared" si="104"/>
        <v>630.31478625107889</v>
      </c>
      <c r="S345" s="712">
        <f t="shared" si="105"/>
        <v>623.68643627875463</v>
      </c>
      <c r="T345" s="712">
        <f t="shared" si="106"/>
        <v>621.43565361112826</v>
      </c>
    </row>
    <row r="346" spans="2:20">
      <c r="B346" s="582">
        <v>272</v>
      </c>
      <c r="C346" s="712">
        <f t="shared" si="91"/>
        <v>4.0379636132835532</v>
      </c>
      <c r="D346" s="712">
        <f t="shared" si="92"/>
        <v>1418.064311801254</v>
      </c>
      <c r="E346" s="712">
        <f t="shared" si="93"/>
        <v>837.0071562109797</v>
      </c>
      <c r="F346" s="712">
        <f t="shared" si="94"/>
        <v>497.36817346861278</v>
      </c>
      <c r="G346" s="712">
        <f t="shared" si="95"/>
        <v>354.52512522282569</v>
      </c>
      <c r="H346" s="719">
        <f t="shared" si="96"/>
        <v>300.83615729068072</v>
      </c>
      <c r="I346" s="712">
        <f t="shared" si="97"/>
        <v>300.44860027391917</v>
      </c>
      <c r="J346" s="712">
        <f t="shared" si="98"/>
        <v>300.17994150391894</v>
      </c>
      <c r="K346" s="712">
        <f t="shared" si="99"/>
        <v>300.02190933253161</v>
      </c>
      <c r="L346" s="712">
        <f t="shared" si="100"/>
        <v>299.9695515114351</v>
      </c>
      <c r="N346" s="582">
        <v>272</v>
      </c>
      <c r="O346" s="712">
        <f t="shared" si="101"/>
        <v>4.0379636132835532</v>
      </c>
      <c r="P346" s="712">
        <f t="shared" si="102"/>
        <v>657.61325392774711</v>
      </c>
      <c r="Q346" s="712">
        <f t="shared" si="103"/>
        <v>642.34937651887287</v>
      </c>
      <c r="R346" s="712">
        <f t="shared" si="104"/>
        <v>631.38313951997407</v>
      </c>
      <c r="S346" s="712">
        <f t="shared" si="105"/>
        <v>624.76168861337294</v>
      </c>
      <c r="T346" s="712">
        <f t="shared" si="106"/>
        <v>622.51308096487344</v>
      </c>
    </row>
    <row r="347" spans="2:20">
      <c r="B347" s="582">
        <v>273</v>
      </c>
      <c r="C347" s="712">
        <f t="shared" si="91"/>
        <v>4.0528090677441542</v>
      </c>
      <c r="D347" s="712">
        <f t="shared" si="92"/>
        <v>1418.3946230642207</v>
      </c>
      <c r="E347" s="712">
        <f t="shared" si="93"/>
        <v>838.11772449060902</v>
      </c>
      <c r="F347" s="712">
        <f t="shared" si="94"/>
        <v>498.27347119261464</v>
      </c>
      <c r="G347" s="712">
        <f t="shared" si="95"/>
        <v>354.93525049395936</v>
      </c>
      <c r="H347" s="719">
        <f t="shared" si="96"/>
        <v>300.86821938352011</v>
      </c>
      <c r="I347" s="712">
        <f t="shared" si="97"/>
        <v>300.47780499163417</v>
      </c>
      <c r="J347" s="712">
        <f t="shared" si="98"/>
        <v>300.20711447469239</v>
      </c>
      <c r="K347" s="712">
        <f t="shared" si="99"/>
        <v>300.04786589332224</v>
      </c>
      <c r="L347" s="712">
        <f t="shared" si="100"/>
        <v>299.9951003623525</v>
      </c>
      <c r="N347" s="582">
        <v>273</v>
      </c>
      <c r="O347" s="712">
        <f t="shared" si="101"/>
        <v>4.0528090677441542</v>
      </c>
      <c r="P347" s="712">
        <f t="shared" si="102"/>
        <v>658.6526559081027</v>
      </c>
      <c r="Q347" s="712">
        <f t="shared" si="103"/>
        <v>643.4049965842039</v>
      </c>
      <c r="R347" s="712">
        <f t="shared" si="104"/>
        <v>632.45033987669888</v>
      </c>
      <c r="S347" s="712">
        <f t="shared" si="105"/>
        <v>625.83578059070192</v>
      </c>
      <c r="T347" s="712">
        <f t="shared" si="106"/>
        <v>623.58934561416004</v>
      </c>
    </row>
    <row r="348" spans="2:20">
      <c r="B348" s="582">
        <v>274</v>
      </c>
      <c r="C348" s="712">
        <f t="shared" si="91"/>
        <v>4.067654522204756</v>
      </c>
      <c r="D348" s="712">
        <f t="shared" si="92"/>
        <v>1418.7234301637359</v>
      </c>
      <c r="E348" s="712">
        <f t="shared" si="93"/>
        <v>839.22375916099259</v>
      </c>
      <c r="F348" s="712">
        <f t="shared" si="94"/>
        <v>499.17743531423076</v>
      </c>
      <c r="G348" s="712">
        <f t="shared" si="95"/>
        <v>355.34591448943212</v>
      </c>
      <c r="H348" s="719">
        <f t="shared" si="96"/>
        <v>300.90048745463821</v>
      </c>
      <c r="I348" s="712">
        <f t="shared" si="97"/>
        <v>300.50721250660376</v>
      </c>
      <c r="J348" s="712">
        <f t="shared" si="98"/>
        <v>300.23448771490945</v>
      </c>
      <c r="K348" s="712">
        <f t="shared" si="99"/>
        <v>300.07402109336164</v>
      </c>
      <c r="L348" s="712">
        <f t="shared" si="100"/>
        <v>300.02084726896737</v>
      </c>
      <c r="N348" s="582">
        <v>274</v>
      </c>
      <c r="O348" s="712">
        <f t="shared" si="101"/>
        <v>4.067654522204756</v>
      </c>
      <c r="P348" s="712">
        <f t="shared" si="102"/>
        <v>659.69093621903653</v>
      </c>
      <c r="Q348" s="712">
        <f t="shared" si="103"/>
        <v>644.45947747838591</v>
      </c>
      <c r="R348" s="712">
        <f t="shared" si="104"/>
        <v>633.51638856541672</v>
      </c>
      <c r="S348" s="712">
        <f t="shared" si="105"/>
        <v>626.90871346293989</v>
      </c>
      <c r="T348" s="712">
        <f t="shared" si="106"/>
        <v>624.66444881371922</v>
      </c>
    </row>
    <row r="349" spans="2:20">
      <c r="B349" s="582">
        <v>275</v>
      </c>
      <c r="C349" s="712">
        <f t="shared" si="91"/>
        <v>4.0824999766653569</v>
      </c>
      <c r="D349" s="712">
        <f t="shared" si="92"/>
        <v>1419.0507447673783</v>
      </c>
      <c r="E349" s="712">
        <f t="shared" si="93"/>
        <v>840.32528887876583</v>
      </c>
      <c r="F349" s="712">
        <f t="shared" si="94"/>
        <v>500.08005972588671</v>
      </c>
      <c r="G349" s="712">
        <f t="shared" si="95"/>
        <v>355.75710706550086</v>
      </c>
      <c r="H349" s="719">
        <f t="shared" si="96"/>
        <v>300.93296158255123</v>
      </c>
      <c r="I349" s="712">
        <f t="shared" si="97"/>
        <v>300.53682297927526</v>
      </c>
      <c r="J349" s="712">
        <f t="shared" si="98"/>
        <v>300.2620614450496</v>
      </c>
      <c r="K349" s="712">
        <f t="shared" si="99"/>
        <v>300.10037518973462</v>
      </c>
      <c r="L349" s="712">
        <f t="shared" si="100"/>
        <v>300.0467925006339</v>
      </c>
      <c r="N349" s="582">
        <v>275</v>
      </c>
      <c r="O349" s="712">
        <f t="shared" si="101"/>
        <v>4.0824999766653569</v>
      </c>
      <c r="P349" s="712">
        <f t="shared" si="102"/>
        <v>660.72809607099691</v>
      </c>
      <c r="Q349" s="712">
        <f t="shared" si="103"/>
        <v>645.51282043075412</v>
      </c>
      <c r="R349" s="712">
        <f t="shared" si="104"/>
        <v>634.58128682894892</v>
      </c>
      <c r="S349" s="712">
        <f t="shared" si="105"/>
        <v>627.98048848093367</v>
      </c>
      <c r="T349" s="712">
        <f t="shared" si="106"/>
        <v>625.73839181692802</v>
      </c>
    </row>
    <row r="350" spans="2:20">
      <c r="B350" s="582">
        <v>276</v>
      </c>
      <c r="C350" s="712">
        <f t="shared" si="91"/>
        <v>4.0973454311259578</v>
      </c>
      <c r="D350" s="712">
        <f t="shared" si="92"/>
        <v>1419.3765783923297</v>
      </c>
      <c r="E350" s="712">
        <f t="shared" si="93"/>
        <v>841.42234206248929</v>
      </c>
      <c r="F350" s="712">
        <f t="shared" si="94"/>
        <v>500.98133846136284</v>
      </c>
      <c r="G350" s="712">
        <f t="shared" si="95"/>
        <v>356.16881814401415</v>
      </c>
      <c r="H350" s="719">
        <f t="shared" si="96"/>
        <v>300.96564184092688</v>
      </c>
      <c r="I350" s="712">
        <f t="shared" si="97"/>
        <v>300.56663656471699</v>
      </c>
      <c r="J350" s="712">
        <f t="shared" si="98"/>
        <v>300.28983587983805</v>
      </c>
      <c r="K350" s="712">
        <f t="shared" si="99"/>
        <v>300.12692843354836</v>
      </c>
      <c r="L350" s="712">
        <f t="shared" si="100"/>
        <v>300.07293632065534</v>
      </c>
      <c r="N350" s="582">
        <v>276</v>
      </c>
      <c r="O350" s="712">
        <f t="shared" si="101"/>
        <v>4.0973454311259578</v>
      </c>
      <c r="P350" s="712">
        <f t="shared" si="102"/>
        <v>661.76413667312579</v>
      </c>
      <c r="Q350" s="712">
        <f t="shared" si="103"/>
        <v>646.56502666931715</v>
      </c>
      <c r="R350" s="712">
        <f t="shared" si="104"/>
        <v>635.64503590877553</v>
      </c>
      <c r="S350" s="712">
        <f t="shared" si="105"/>
        <v>629.05110689418029</v>
      </c>
      <c r="T350" s="712">
        <f t="shared" si="106"/>
        <v>626.81117587581116</v>
      </c>
    </row>
    <row r="351" spans="2:20">
      <c r="B351" s="582">
        <v>277</v>
      </c>
      <c r="C351" s="712">
        <f t="shared" si="91"/>
        <v>4.1121908855865597</v>
      </c>
      <c r="D351" s="712">
        <f t="shared" si="92"/>
        <v>1419.7009424085209</v>
      </c>
      <c r="E351" s="712">
        <f t="shared" si="93"/>
        <v>842.51494689479784</v>
      </c>
      <c r="F351" s="712">
        <f t="shared" si="94"/>
        <v>501.88126569370019</v>
      </c>
      <c r="G351" s="712">
        <f t="shared" si="95"/>
        <v>356.58103771243628</v>
      </c>
      <c r="H351" s="719">
        <f t="shared" si="96"/>
        <v>300.99852829862294</v>
      </c>
      <c r="I351" s="712">
        <f t="shared" si="97"/>
        <v>300.59665341265645</v>
      </c>
      <c r="J351" s="712">
        <f t="shared" si="98"/>
        <v>300.31781122828306</v>
      </c>
      <c r="K351" s="712">
        <f t="shared" si="99"/>
        <v>300.15368106996925</v>
      </c>
      <c r="L351" s="712">
        <f t="shared" si="100"/>
        <v>300.09927898632048</v>
      </c>
      <c r="N351" s="582">
        <v>277</v>
      </c>
      <c r="O351" s="712">
        <f t="shared" si="101"/>
        <v>4.1121908855865597</v>
      </c>
      <c r="P351" s="712">
        <f t="shared" si="102"/>
        <v>662.79905923326021</v>
      </c>
      <c r="Q351" s="712">
        <f t="shared" si="103"/>
        <v>647.61609742075825</v>
      </c>
      <c r="R351" s="712">
        <f t="shared" si="104"/>
        <v>636.70763704503679</v>
      </c>
      <c r="S351" s="712">
        <f t="shared" si="105"/>
        <v>630.12056995082855</v>
      </c>
      <c r="T351" s="712">
        <f t="shared" si="106"/>
        <v>627.88280224104176</v>
      </c>
    </row>
    <row r="352" spans="2:20">
      <c r="B352" s="582">
        <v>278</v>
      </c>
      <c r="C352" s="712">
        <f t="shared" si="91"/>
        <v>4.1270363400471606</v>
      </c>
      <c r="D352" s="712">
        <f t="shared" si="92"/>
        <v>1420.023848041687</v>
      </c>
      <c r="E352" s="712">
        <f t="shared" si="93"/>
        <v>843.60313132453416</v>
      </c>
      <c r="F352" s="712">
        <f t="shared" si="94"/>
        <v>502.77983573313571</v>
      </c>
      <c r="G352" s="712">
        <f t="shared" si="95"/>
        <v>356.99375582386227</v>
      </c>
      <c r="H352" s="719">
        <f t="shared" si="96"/>
        <v>301.03162101972595</v>
      </c>
      <c r="I352" s="712">
        <f t="shared" si="97"/>
        <v>300.62687366751823</v>
      </c>
      <c r="J352" s="712">
        <f t="shared" si="98"/>
        <v>300.34598769371331</v>
      </c>
      <c r="K352" s="712">
        <f t="shared" si="99"/>
        <v>300.18063333826001</v>
      </c>
      <c r="L352" s="712">
        <f t="shared" si="100"/>
        <v>300.1258207489405</v>
      </c>
      <c r="N352" s="582">
        <v>278</v>
      </c>
      <c r="O352" s="712">
        <f t="shared" si="101"/>
        <v>4.1270363400471606</v>
      </c>
      <c r="P352" s="712">
        <f t="shared" si="102"/>
        <v>663.83286495793402</v>
      </c>
      <c r="Q352" s="712">
        <f t="shared" si="103"/>
        <v>648.66603391043714</v>
      </c>
      <c r="R352" s="712">
        <f t="shared" si="104"/>
        <v>637.76909147653441</v>
      </c>
      <c r="S352" s="712">
        <f t="shared" si="105"/>
        <v>631.18887889767996</v>
      </c>
      <c r="T352" s="712">
        <f t="shared" si="106"/>
        <v>628.95327216194369</v>
      </c>
    </row>
    <row r="353" spans="2:20">
      <c r="B353" s="582">
        <v>279</v>
      </c>
      <c r="C353" s="712">
        <f t="shared" si="91"/>
        <v>4.1418817945077624</v>
      </c>
      <c r="D353" s="712">
        <f t="shared" si="92"/>
        <v>1420.3453063763338</v>
      </c>
      <c r="E353" s="712">
        <f t="shared" si="93"/>
        <v>844.68692306886805</v>
      </c>
      <c r="F353" s="712">
        <f t="shared" si="94"/>
        <v>503.67704302506667</v>
      </c>
      <c r="G353" s="712">
        <f t="shared" si="95"/>
        <v>357.40696259702332</v>
      </c>
      <c r="H353" s="719">
        <f t="shared" si="96"/>
        <v>301.06492006358951</v>
      </c>
      <c r="I353" s="712">
        <f t="shared" si="97"/>
        <v>300.65729746846216</v>
      </c>
      <c r="J353" s="712">
        <f t="shared" si="98"/>
        <v>300.37436547381543</v>
      </c>
      <c r="K353" s="712">
        <f t="shared" si="99"/>
        <v>300.20778547181618</v>
      </c>
      <c r="L353" s="712">
        <f t="shared" si="100"/>
        <v>300.15256185388563</v>
      </c>
      <c r="N353" s="582">
        <v>279</v>
      </c>
      <c r="O353" s="712">
        <f t="shared" si="101"/>
        <v>4.1418817945077624</v>
      </c>
      <c r="P353" s="712">
        <f t="shared" si="102"/>
        <v>664.86555505237891</v>
      </c>
      <c r="Q353" s="712">
        <f t="shared" si="103"/>
        <v>649.71483736239088</v>
      </c>
      <c r="R353" s="712">
        <f t="shared" si="104"/>
        <v>638.82940044073371</v>
      </c>
      <c r="S353" s="712">
        <f t="shared" si="105"/>
        <v>632.25603498019086</v>
      </c>
      <c r="T353" s="712">
        <f t="shared" si="106"/>
        <v>630.02258688649249</v>
      </c>
    </row>
    <row r="354" spans="2:20">
      <c r="B354" s="582">
        <v>280</v>
      </c>
      <c r="C354" s="712">
        <f t="shared" si="91"/>
        <v>4.1567272489683633</v>
      </c>
      <c r="D354" s="712">
        <f t="shared" si="92"/>
        <v>1420.6653283586177</v>
      </c>
      <c r="E354" s="712">
        <f t="shared" si="93"/>
        <v>845.76634961539924</v>
      </c>
      <c r="F354" s="712">
        <f t="shared" si="94"/>
        <v>504.57288214804299</v>
      </c>
      <c r="G354" s="712">
        <f t="shared" si="95"/>
        <v>357.82064821628268</v>
      </c>
      <c r="H354" s="719">
        <f t="shared" si="96"/>
        <v>301.09842548487268</v>
      </c>
      <c r="I354" s="712">
        <f t="shared" si="97"/>
        <v>300.68792494942124</v>
      </c>
      <c r="J354" s="712">
        <f t="shared" si="98"/>
        <v>300.40294476067129</v>
      </c>
      <c r="K354" s="712">
        <f t="shared" si="99"/>
        <v>300.23513769820369</v>
      </c>
      <c r="L354" s="712">
        <f t="shared" si="100"/>
        <v>300.17950254062202</v>
      </c>
      <c r="N354" s="582">
        <v>280</v>
      </c>
      <c r="O354" s="712">
        <f t="shared" si="101"/>
        <v>4.1567272489683633</v>
      </c>
      <c r="P354" s="712">
        <f t="shared" si="102"/>
        <v>665.89713072052575</v>
      </c>
      <c r="Q354" s="712">
        <f t="shared" si="103"/>
        <v>650.76250899933598</v>
      </c>
      <c r="R354" s="712">
        <f t="shared" si="104"/>
        <v>639.88856517376439</v>
      </c>
      <c r="S354" s="712">
        <f t="shared" si="105"/>
        <v>633.3220394424734</v>
      </c>
      <c r="T354" s="712">
        <f t="shared" si="106"/>
        <v>631.09074766131698</v>
      </c>
    </row>
    <row r="355" spans="2:20">
      <c r="B355" s="582">
        <v>281</v>
      </c>
      <c r="C355" s="712">
        <f t="shared" si="91"/>
        <v>4.1715727034289642</v>
      </c>
      <c r="D355" s="712">
        <f t="shared" si="92"/>
        <v>1420.9839247991433</v>
      </c>
      <c r="E355" s="712">
        <f t="shared" si="93"/>
        <v>846.84143822424653</v>
      </c>
      <c r="F355" s="712">
        <f t="shared" si="94"/>
        <v>505.4673478117885</v>
      </c>
      <c r="G355" s="712">
        <f t="shared" si="95"/>
        <v>358.23480293162288</v>
      </c>
      <c r="H355" s="719">
        <f t="shared" si="96"/>
        <v>301.13213733357816</v>
      </c>
      <c r="I355" s="712">
        <f t="shared" si="97"/>
        <v>300.71875623913962</v>
      </c>
      <c r="J355" s="712">
        <f t="shared" si="98"/>
        <v>300.43172574079568</v>
      </c>
      <c r="K355" s="712">
        <f t="shared" si="99"/>
        <v>300.26269023919554</v>
      </c>
      <c r="L355" s="712">
        <f t="shared" si="100"/>
        <v>300.20664304274891</v>
      </c>
      <c r="N355" s="582">
        <v>281</v>
      </c>
      <c r="O355" s="712">
        <f t="shared" si="101"/>
        <v>4.1715727034289642</v>
      </c>
      <c r="P355" s="712">
        <f t="shared" si="102"/>
        <v>666.92759316500644</v>
      </c>
      <c r="Q355" s="712">
        <f t="shared" si="103"/>
        <v>651.80905004266924</v>
      </c>
      <c r="R355" s="712">
        <f t="shared" si="104"/>
        <v>640.94658691042207</v>
      </c>
      <c r="S355" s="712">
        <f t="shared" si="105"/>
        <v>634.38689352729716</v>
      </c>
      <c r="T355" s="712">
        <f t="shared" si="106"/>
        <v>632.1577557317006</v>
      </c>
    </row>
    <row r="356" spans="2:20">
      <c r="B356" s="582">
        <v>282</v>
      </c>
      <c r="C356" s="712">
        <f t="shared" si="91"/>
        <v>4.1864181578895661</v>
      </c>
      <c r="D356" s="712">
        <f t="shared" si="92"/>
        <v>1421.3011063756815</v>
      </c>
      <c r="E356" s="712">
        <f t="shared" si="93"/>
        <v>847.91221593011971</v>
      </c>
      <c r="F356" s="712">
        <f t="shared" si="94"/>
        <v>506.36043485524903</v>
      </c>
      <c r="G356" s="712">
        <f t="shared" si="95"/>
        <v>358.64941705862407</v>
      </c>
      <c r="H356" s="719">
        <f t="shared" si="96"/>
        <v>301.16605565509042</v>
      </c>
      <c r="I356" s="712">
        <f t="shared" si="97"/>
        <v>300.74979146121041</v>
      </c>
      <c r="J356" s="712">
        <f t="shared" si="98"/>
        <v>300.46070859517374</v>
      </c>
      <c r="K356" s="712">
        <f t="shared" si="99"/>
        <v>300.29044331080922</v>
      </c>
      <c r="L356" s="712">
        <f t="shared" si="100"/>
        <v>300.2339835880353</v>
      </c>
      <c r="N356" s="582">
        <v>282</v>
      </c>
      <c r="O356" s="712">
        <f t="shared" si="101"/>
        <v>4.1864181578895661</v>
      </c>
      <c r="P356" s="712">
        <f t="shared" si="102"/>
        <v>667.95694358715502</v>
      </c>
      <c r="Q356" s="712">
        <f t="shared" si="103"/>
        <v>652.8544617124694</v>
      </c>
      <c r="R356" s="712">
        <f t="shared" si="104"/>
        <v>642.00346688416994</v>
      </c>
      <c r="S356" s="712">
        <f t="shared" si="105"/>
        <v>635.4505984760907</v>
      </c>
      <c r="T356" s="712">
        <f t="shared" si="106"/>
        <v>633.22361234158291</v>
      </c>
    </row>
    <row r="357" spans="2:20">
      <c r="B357" s="582">
        <v>283</v>
      </c>
      <c r="C357" s="712">
        <f t="shared" si="91"/>
        <v>4.201263612350167</v>
      </c>
      <c r="D357" s="712">
        <f t="shared" si="92"/>
        <v>1421.6168836358081</v>
      </c>
      <c r="E357" s="712">
        <f t="shared" si="93"/>
        <v>848.97870954437724</v>
      </c>
      <c r="F357" s="712">
        <f t="shared" si="94"/>
        <v>507.25213824466857</v>
      </c>
      <c r="G357" s="712">
        <f t="shared" si="95"/>
        <v>359.06448097843338</v>
      </c>
      <c r="H357" s="719">
        <f t="shared" si="96"/>
        <v>301.20018049021354</v>
      </c>
      <c r="I357" s="712">
        <f t="shared" si="97"/>
        <v>300.78103073411359</v>
      </c>
      <c r="J357" s="712">
        <f t="shared" si="98"/>
        <v>300.48989349929838</v>
      </c>
      <c r="K357" s="712">
        <f t="shared" si="99"/>
        <v>300.3183971233438</v>
      </c>
      <c r="L357" s="712">
        <f t="shared" si="100"/>
        <v>300.26152439845742</v>
      </c>
      <c r="N357" s="582">
        <v>283</v>
      </c>
      <c r="O357" s="712">
        <f t="shared" si="101"/>
        <v>4.201263612350167</v>
      </c>
      <c r="P357" s="712">
        <f t="shared" si="102"/>
        <v>668.98518318700906</v>
      </c>
      <c r="Q357" s="712">
        <f t="shared" si="103"/>
        <v>653.89874522749847</v>
      </c>
      <c r="R357" s="712">
        <f t="shared" si="104"/>
        <v>643.05920632714015</v>
      </c>
      <c r="S357" s="712">
        <f t="shared" si="105"/>
        <v>636.51315552894289</v>
      </c>
      <c r="T357" s="712">
        <f t="shared" si="106"/>
        <v>634.28831873356125</v>
      </c>
    </row>
    <row r="358" spans="2:20">
      <c r="B358" s="582">
        <v>284</v>
      </c>
      <c r="C358" s="712">
        <f t="shared" si="91"/>
        <v>4.2161090668107688</v>
      </c>
      <c r="D358" s="712">
        <f t="shared" si="92"/>
        <v>1421.9312669994708</v>
      </c>
      <c r="E358" s="712">
        <f t="shared" si="93"/>
        <v>850.04094565706794</v>
      </c>
      <c r="F358" s="712">
        <f t="shared" si="94"/>
        <v>508.14245307169233</v>
      </c>
      <c r="G358" s="712">
        <f t="shared" si="95"/>
        <v>359.47998513772671</v>
      </c>
      <c r="H358" s="719">
        <f t="shared" si="96"/>
        <v>301.23451187520914</v>
      </c>
      <c r="I358" s="712">
        <f t="shared" si="97"/>
        <v>300.81247417125371</v>
      </c>
      <c r="J358" s="712">
        <f t="shared" si="98"/>
        <v>300.51928062320792</v>
      </c>
      <c r="K358" s="712">
        <f t="shared" si="99"/>
        <v>300.34655188141716</v>
      </c>
      <c r="L358" s="712">
        <f t="shared" si="100"/>
        <v>300.28926569023548</v>
      </c>
      <c r="N358" s="582">
        <v>284</v>
      </c>
      <c r="O358" s="712">
        <f t="shared" si="101"/>
        <v>4.2161090668107688</v>
      </c>
      <c r="P358" s="712">
        <f t="shared" si="102"/>
        <v>670.01231316331121</v>
      </c>
      <c r="Q358" s="712">
        <f t="shared" si="103"/>
        <v>654.94190180520343</v>
      </c>
      <c r="R358" s="712">
        <f t="shared" si="104"/>
        <v>644.11380647013516</v>
      </c>
      <c r="S358" s="712">
        <f t="shared" si="105"/>
        <v>637.57456592460403</v>
      </c>
      <c r="T358" s="712">
        <f t="shared" si="106"/>
        <v>635.35187614889196</v>
      </c>
    </row>
    <row r="359" spans="2:20">
      <c r="B359" s="582">
        <v>285</v>
      </c>
      <c r="C359" s="712">
        <f t="shared" si="91"/>
        <v>4.2309545212713697</v>
      </c>
      <c r="D359" s="712">
        <f t="shared" si="92"/>
        <v>1422.244266761481</v>
      </c>
      <c r="E359" s="712">
        <f t="shared" si="93"/>
        <v>851.09895063895635</v>
      </c>
      <c r="F359" s="712">
        <f t="shared" si="94"/>
        <v>509.03137455149624</v>
      </c>
      <c r="G359" s="712">
        <f t="shared" si="95"/>
        <v>359.89592004866148</v>
      </c>
      <c r="H359" s="719">
        <f t="shared" si="96"/>
        <v>301.26904984183392</v>
      </c>
      <c r="I359" s="712">
        <f t="shared" si="97"/>
        <v>300.8441218809977</v>
      </c>
      <c r="J359" s="712">
        <f t="shared" si="98"/>
        <v>300.5488701315237</v>
      </c>
      <c r="K359" s="712">
        <f t="shared" si="99"/>
        <v>300.37490778400343</v>
      </c>
      <c r="L359" s="712">
        <f t="shared" si="100"/>
        <v>300.31720767387122</v>
      </c>
      <c r="N359" s="582">
        <v>285</v>
      </c>
      <c r="O359" s="712">
        <f t="shared" si="101"/>
        <v>4.2309545212713697</v>
      </c>
      <c r="P359" s="712">
        <f t="shared" si="102"/>
        <v>671.03833471351027</v>
      </c>
      <c r="Q359" s="712">
        <f t="shared" si="103"/>
        <v>655.98393266171729</v>
      </c>
      <c r="R359" s="712">
        <f t="shared" si="104"/>
        <v>645.16726854262913</v>
      </c>
      <c r="S359" s="712">
        <f t="shared" si="105"/>
        <v>638.63483090048817</v>
      </c>
      <c r="T359" s="712">
        <f t="shared" si="106"/>
        <v>636.41428582749177</v>
      </c>
    </row>
    <row r="360" spans="2:20">
      <c r="B360" s="582">
        <v>286</v>
      </c>
      <c r="C360" s="712">
        <f t="shared" si="91"/>
        <v>4.2457999757319715</v>
      </c>
      <c r="D360" s="712">
        <f t="shared" si="92"/>
        <v>1422.5558930939374</v>
      </c>
      <c r="E360" s="712">
        <f t="shared" si="93"/>
        <v>852.15275064353341</v>
      </c>
      <c r="F360" s="712">
        <f t="shared" si="94"/>
        <v>509.91889802094295</v>
      </c>
      <c r="G360" s="712">
        <f t="shared" si="95"/>
        <v>360.31227628882169</v>
      </c>
      <c r="H360" s="719">
        <f t="shared" si="96"/>
        <v>301.30379441737728</v>
      </c>
      <c r="I360" s="712">
        <f t="shared" si="97"/>
        <v>300.87597396671259</v>
      </c>
      <c r="J360" s="712">
        <f t="shared" si="98"/>
        <v>300.57866218348721</v>
      </c>
      <c r="K360" s="712">
        <f t="shared" si="99"/>
        <v>300.40346502447017</v>
      </c>
      <c r="L360" s="712">
        <f t="shared" si="100"/>
        <v>300.34535055418479</v>
      </c>
      <c r="N360" s="582">
        <v>286</v>
      </c>
      <c r="O360" s="712">
        <f t="shared" si="101"/>
        <v>4.2457999757319715</v>
      </c>
      <c r="P360" s="712">
        <f t="shared" si="102"/>
        <v>672.0632490337631</v>
      </c>
      <c r="Q360" s="712">
        <f t="shared" si="103"/>
        <v>657.02483901186099</v>
      </c>
      <c r="R360" s="712">
        <f t="shared" si="104"/>
        <v>646.21959377276949</v>
      </c>
      <c r="S360" s="712">
        <f t="shared" si="105"/>
        <v>639.69395169267341</v>
      </c>
      <c r="T360" s="712">
        <f t="shared" si="106"/>
        <v>637.47554900793943</v>
      </c>
    </row>
    <row r="361" spans="2:20">
      <c r="B361" s="582">
        <v>287</v>
      </c>
      <c r="C361" s="712">
        <f t="shared" si="91"/>
        <v>4.2606454301925725</v>
      </c>
      <c r="D361" s="712">
        <f t="shared" si="92"/>
        <v>1422.8661560485818</v>
      </c>
      <c r="E361" s="712">
        <f t="shared" si="93"/>
        <v>853.20237160901036</v>
      </c>
      <c r="F361" s="712">
        <f t="shared" si="94"/>
        <v>510.80501893676382</v>
      </c>
      <c r="G361" s="712">
        <f t="shared" si="95"/>
        <v>360.72904450115539</v>
      </c>
      <c r="H361" s="719">
        <f t="shared" si="96"/>
        <v>301.33874562469873</v>
      </c>
      <c r="I361" s="712">
        <f t="shared" si="97"/>
        <v>300.9080305268028</v>
      </c>
      <c r="J361" s="712">
        <f t="shared" si="98"/>
        <v>300.60865693299803</v>
      </c>
      <c r="K361" s="712">
        <f t="shared" si="99"/>
        <v>300.43222379061569</v>
      </c>
      <c r="L361" s="712">
        <f t="shared" si="100"/>
        <v>300.37369453035234</v>
      </c>
      <c r="N361" s="582">
        <v>287</v>
      </c>
      <c r="O361" s="712">
        <f t="shared" si="101"/>
        <v>4.2606454301925725</v>
      </c>
      <c r="P361" s="712">
        <f t="shared" si="102"/>
        <v>673.08705731893554</v>
      </c>
      <c r="Q361" s="712">
        <f t="shared" si="103"/>
        <v>658.06462206914409</v>
      </c>
      <c r="R361" s="712">
        <f t="shared" si="104"/>
        <v>647.27078338737829</v>
      </c>
      <c r="S361" s="712">
        <f t="shared" si="105"/>
        <v>640.75192953590442</v>
      </c>
      <c r="T361" s="712">
        <f t="shared" si="106"/>
        <v>638.535666927477</v>
      </c>
    </row>
    <row r="362" spans="2:20">
      <c r="B362" s="582">
        <v>288</v>
      </c>
      <c r="C362" s="712">
        <f t="shared" si="91"/>
        <v>4.2754908846531734</v>
      </c>
      <c r="D362" s="712">
        <f t="shared" si="92"/>
        <v>1423.1750655590899</v>
      </c>
      <c r="E362" s="712">
        <f t="shared" si="93"/>
        <v>854.24783926029738</v>
      </c>
      <c r="F362" s="712">
        <f t="shared" si="94"/>
        <v>511.68973287376616</v>
      </c>
      <c r="G362" s="712">
        <f t="shared" si="95"/>
        <v>361.14621539390419</v>
      </c>
      <c r="H362" s="719">
        <f t="shared" si="96"/>
        <v>301.37390348226506</v>
      </c>
      <c r="I362" s="712">
        <f t="shared" si="97"/>
        <v>300.94029165474819</v>
      </c>
      <c r="J362" s="712">
        <f t="shared" si="98"/>
        <v>300.638854528651</v>
      </c>
      <c r="K362" s="712">
        <f t="shared" si="99"/>
        <v>300.46118426470667</v>
      </c>
      <c r="L362" s="712">
        <f t="shared" si="100"/>
        <v>300.40223979594333</v>
      </c>
      <c r="N362" s="582">
        <v>288</v>
      </c>
      <c r="O362" s="712">
        <f t="shared" si="101"/>
        <v>4.2754908846531734</v>
      </c>
      <c r="P362" s="712">
        <f t="shared" si="102"/>
        <v>674.10976076260397</v>
      </c>
      <c r="Q362" s="712">
        <f t="shared" si="103"/>
        <v>659.10328304576672</v>
      </c>
      <c r="R362" s="712">
        <f t="shared" si="104"/>
        <v>648.32083861195383</v>
      </c>
      <c r="S362" s="712">
        <f t="shared" si="105"/>
        <v>641.80876566359325</v>
      </c>
      <c r="T362" s="712">
        <f t="shared" si="106"/>
        <v>639.59464082201157</v>
      </c>
    </row>
    <row r="363" spans="2:20">
      <c r="B363" s="582">
        <v>289</v>
      </c>
      <c r="C363" s="712">
        <f t="shared" si="91"/>
        <v>4.2903363391137752</v>
      </c>
      <c r="D363" s="712">
        <f t="shared" si="92"/>
        <v>1423.482631443298</v>
      </c>
      <c r="E363" s="712">
        <f t="shared" si="93"/>
        <v>855.28917911096619</v>
      </c>
      <c r="F363" s="712">
        <f t="shared" si="94"/>
        <v>512.57303552306655</v>
      </c>
      <c r="G363" s="712">
        <f t="shared" si="95"/>
        <v>361.5637797405256</v>
      </c>
      <c r="H363" s="719">
        <f t="shared" si="96"/>
        <v>301.4092680041876</v>
      </c>
      <c r="I363" s="712">
        <f t="shared" si="97"/>
        <v>300.97275743914093</v>
      </c>
      <c r="J363" s="712">
        <f t="shared" si="98"/>
        <v>300.66925511377406</v>
      </c>
      <c r="K363" s="712">
        <f t="shared" si="99"/>
        <v>300.49034662351517</v>
      </c>
      <c r="L363" s="712">
        <f t="shared" si="100"/>
        <v>300.43098653895754</v>
      </c>
      <c r="N363" s="582">
        <v>289</v>
      </c>
      <c r="O363" s="712">
        <f t="shared" si="101"/>
        <v>4.2903363391137752</v>
      </c>
      <c r="P363" s="712">
        <f t="shared" si="102"/>
        <v>675.13136055705684</v>
      </c>
      <c r="Q363" s="712">
        <f t="shared" si="103"/>
        <v>660.1408231526209</v>
      </c>
      <c r="R363" s="712">
        <f t="shared" si="104"/>
        <v>649.36976067067178</v>
      </c>
      <c r="S363" s="712">
        <f t="shared" si="105"/>
        <v>642.86446130782076</v>
      </c>
      <c r="T363" s="712">
        <f t="shared" si="106"/>
        <v>640.65247192611628</v>
      </c>
    </row>
    <row r="364" spans="2:20">
      <c r="B364" s="582">
        <v>290</v>
      </c>
      <c r="C364" s="712">
        <f t="shared" si="91"/>
        <v>4.3051817935743761</v>
      </c>
      <c r="D364" s="712">
        <f t="shared" si="92"/>
        <v>1423.78886340537</v>
      </c>
      <c r="E364" s="712">
        <f t="shared" si="93"/>
        <v>856.32641646519596</v>
      </c>
      <c r="F364" s="712">
        <f t="shared" si="94"/>
        <v>513.45492269034787</v>
      </c>
      <c r="G364" s="712">
        <f t="shared" si="95"/>
        <v>361.98172837960806</v>
      </c>
      <c r="H364" s="719">
        <f t="shared" si="96"/>
        <v>301.44483920025908</v>
      </c>
      <c r="I364" s="712">
        <f t="shared" si="97"/>
        <v>301.00542796372338</v>
      </c>
      <c r="J364" s="712">
        <f t="shared" si="98"/>
        <v>300.69985882646517</v>
      </c>
      <c r="K364" s="712">
        <f t="shared" si="99"/>
        <v>300.51971103835638</v>
      </c>
      <c r="L364" s="712">
        <f t="shared" si="100"/>
        <v>300.45993494186268</v>
      </c>
      <c r="N364" s="582">
        <v>290</v>
      </c>
      <c r="O364" s="712">
        <f t="shared" si="101"/>
        <v>4.3051817935743761</v>
      </c>
      <c r="P364" s="712">
        <f t="shared" si="102"/>
        <v>676.15185789329598</v>
      </c>
      <c r="Q364" s="712">
        <f t="shared" si="103"/>
        <v>661.17724359929196</v>
      </c>
      <c r="R364" s="712">
        <f t="shared" si="104"/>
        <v>650.41755078638664</v>
      </c>
      <c r="S364" s="712">
        <f t="shared" si="105"/>
        <v>643.9190176993385</v>
      </c>
      <c r="T364" s="712">
        <f t="shared" si="106"/>
        <v>641.70916147303205</v>
      </c>
    </row>
    <row r="365" spans="2:20">
      <c r="B365" s="582">
        <v>291</v>
      </c>
      <c r="C365" s="712">
        <f t="shared" si="91"/>
        <v>4.320027248034978</v>
      </c>
      <c r="D365" s="712">
        <f t="shared" si="92"/>
        <v>1424.0937710379042</v>
      </c>
      <c r="E365" s="712">
        <f t="shared" si="93"/>
        <v>857.35957641970469</v>
      </c>
      <c r="F365" s="712">
        <f t="shared" si="94"/>
        <v>514.33539029414226</v>
      </c>
      <c r="G365" s="712">
        <f t="shared" si="95"/>
        <v>362.40005221477861</v>
      </c>
      <c r="H365" s="719">
        <f t="shared" si="96"/>
        <v>301.48061707599049</v>
      </c>
      <c r="I365" s="712">
        <f t="shared" si="97"/>
        <v>301.03830330742488</v>
      </c>
      <c r="J365" s="712">
        <f t="shared" si="98"/>
        <v>300.73066579963023</v>
      </c>
      <c r="K365" s="712">
        <f t="shared" si="99"/>
        <v>300.54927767512567</v>
      </c>
      <c r="L365" s="712">
        <f t="shared" si="100"/>
        <v>300.48908518163182</v>
      </c>
      <c r="N365" s="582">
        <v>291</v>
      </c>
      <c r="O365" s="712">
        <f t="shared" si="101"/>
        <v>4.320027248034978</v>
      </c>
      <c r="P365" s="712">
        <f t="shared" si="102"/>
        <v>677.17125396103779</v>
      </c>
      <c r="Q365" s="712">
        <f t="shared" si="103"/>
        <v>662.21254559405975</v>
      </c>
      <c r="R365" s="712">
        <f t="shared" si="104"/>
        <v>651.46421018063336</v>
      </c>
      <c r="S365" s="712">
        <f t="shared" si="105"/>
        <v>644.97243606756945</v>
      </c>
      <c r="T365" s="712">
        <f t="shared" si="106"/>
        <v>642.76471069466913</v>
      </c>
    </row>
    <row r="366" spans="2:20">
      <c r="B366" s="582">
        <v>292</v>
      </c>
      <c r="C366" s="712">
        <f t="shared" si="91"/>
        <v>4.3348727024955789</v>
      </c>
      <c r="D366" s="712">
        <f t="shared" si="92"/>
        <v>1424.3973638239843</v>
      </c>
      <c r="E366" s="712">
        <f t="shared" si="93"/>
        <v>858.38868386566344</v>
      </c>
      <c r="F366" s="712">
        <f t="shared" si="94"/>
        <v>515.21443436413733</v>
      </c>
      <c r="G366" s="712">
        <f t="shared" si="95"/>
        <v>362.81874221460436</v>
      </c>
      <c r="H366" s="719">
        <f t="shared" si="96"/>
        <v>301.51660163264768</v>
      </c>
      <c r="I366" s="712">
        <f t="shared" si="97"/>
        <v>301.07138354439951</v>
      </c>
      <c r="J366" s="712">
        <f t="shared" si="98"/>
        <v>300.76167616102003</v>
      </c>
      <c r="K366" s="712">
        <f t="shared" si="99"/>
        <v>300.5790466943364</v>
      </c>
      <c r="L366" s="712">
        <f t="shared" si="100"/>
        <v>300.51843742978053</v>
      </c>
      <c r="N366" s="582">
        <v>292</v>
      </c>
      <c r="O366" s="712">
        <f t="shared" si="101"/>
        <v>4.3348727024955789</v>
      </c>
      <c r="P366" s="712">
        <f t="shared" si="102"/>
        <v>678.1895499487149</v>
      </c>
      <c r="Q366" s="712">
        <f t="shared" si="103"/>
        <v>663.24673034390059</v>
      </c>
      <c r="R366" s="712">
        <f t="shared" si="104"/>
        <v>652.50974007362868</v>
      </c>
      <c r="S366" s="712">
        <f t="shared" si="105"/>
        <v>646.02471764061033</v>
      </c>
      <c r="T366" s="712">
        <f t="shared" si="106"/>
        <v>643.81912082160807</v>
      </c>
    </row>
    <row r="367" spans="2:20">
      <c r="B367" s="582">
        <v>293</v>
      </c>
      <c r="C367" s="712">
        <f t="shared" si="91"/>
        <v>4.3497181569561798</v>
      </c>
      <c r="D367" s="712">
        <f t="shared" si="92"/>
        <v>1424.6996511391746</v>
      </c>
      <c r="E367" s="712">
        <f t="shared" si="93"/>
        <v>859.41376349059487</v>
      </c>
      <c r="F367" s="712">
        <f t="shared" si="94"/>
        <v>516.09205103950694</v>
      </c>
      <c r="G367" s="712">
        <f t="shared" si="95"/>
        <v>363.23778941248639</v>
      </c>
      <c r="H367" s="719">
        <f t="shared" si="96"/>
        <v>301.55279286728796</v>
      </c>
      <c r="I367" s="712">
        <f t="shared" si="97"/>
        <v>301.10466874406268</v>
      </c>
      <c r="J367" s="712">
        <f t="shared" si="98"/>
        <v>300.79289003326801</v>
      </c>
      <c r="K367" s="712">
        <f t="shared" si="99"/>
        <v>300.60901825115695</v>
      </c>
      <c r="L367" s="712">
        <f t="shared" si="100"/>
        <v>300.54799185240455</v>
      </c>
      <c r="N367" s="582">
        <v>293</v>
      </c>
      <c r="O367" s="712">
        <f t="shared" si="101"/>
        <v>4.3497181569561798</v>
      </c>
      <c r="P367" s="712">
        <f t="shared" si="102"/>
        <v>679.20674704347732</v>
      </c>
      <c r="Q367" s="712">
        <f t="shared" si="103"/>
        <v>664.27979905448774</v>
      </c>
      <c r="R367" s="712">
        <f t="shared" si="104"/>
        <v>653.55414168427262</v>
      </c>
      <c r="S367" s="712">
        <f t="shared" si="105"/>
        <v>647.07586364523218</v>
      </c>
      <c r="T367" s="712">
        <f t="shared" si="106"/>
        <v>644.87239308310154</v>
      </c>
    </row>
    <row r="368" spans="2:20">
      <c r="B368" s="582">
        <v>294</v>
      </c>
      <c r="C368" s="712">
        <f t="shared" si="91"/>
        <v>4.3645636114167816</v>
      </c>
      <c r="D368" s="712">
        <f t="shared" si="92"/>
        <v>1425.0006422534618</v>
      </c>
      <c r="E368" s="712">
        <f t="shared" si="93"/>
        <v>860.43483978025643</v>
      </c>
      <c r="F368" s="712">
        <f t="shared" si="94"/>
        <v>516.96823656726474</v>
      </c>
      <c r="G368" s="712">
        <f t="shared" si="95"/>
        <v>363.65718490654797</v>
      </c>
      <c r="H368" s="719">
        <f t="shared" si="96"/>
        <v>301.58919077279654</v>
      </c>
      <c r="I368" s="712">
        <f t="shared" si="97"/>
        <v>301.13815897112858</v>
      </c>
      <c r="J368" s="712">
        <f t="shared" si="98"/>
        <v>300.8243075339272</v>
      </c>
      <c r="K368" s="712">
        <f t="shared" si="99"/>
        <v>300.63919249544824</v>
      </c>
      <c r="L368" s="712">
        <f t="shared" si="100"/>
        <v>300.57774861021682</v>
      </c>
      <c r="N368" s="582">
        <v>294</v>
      </c>
      <c r="O368" s="712">
        <f t="shared" si="101"/>
        <v>4.3645636114167816</v>
      </c>
      <c r="P368" s="712">
        <f t="shared" si="102"/>
        <v>680.22284643119417</v>
      </c>
      <c r="Q368" s="712">
        <f t="shared" si="103"/>
        <v>665.31175293019385</v>
      </c>
      <c r="R368" s="712">
        <f t="shared" si="104"/>
        <v>654.59741623014975</v>
      </c>
      <c r="S368" s="712">
        <f t="shared" si="105"/>
        <v>648.12587530688234</v>
      </c>
      <c r="T368" s="712">
        <f t="shared" si="106"/>
        <v>645.92452870707575</v>
      </c>
    </row>
    <row r="369" spans="2:20">
      <c r="B369" s="582">
        <v>295</v>
      </c>
      <c r="C369" s="712">
        <f t="shared" si="91"/>
        <v>4.3794090658773825</v>
      </c>
      <c r="D369" s="712">
        <f t="shared" si="92"/>
        <v>1425.3003463331449</v>
      </c>
      <c r="E369" s="712">
        <f t="shared" si="93"/>
        <v>861.45193702050665</v>
      </c>
      <c r="F369" s="712">
        <f t="shared" si="94"/>
        <v>517.84298730064222</v>
      </c>
      <c r="G369" s="712">
        <f t="shared" si="95"/>
        <v>364.07691985951556</v>
      </c>
      <c r="H369" s="719">
        <f t="shared" si="96"/>
        <v>301.62579533792263</v>
      </c>
      <c r="I369" s="712">
        <f t="shared" si="97"/>
        <v>301.17185428564682</v>
      </c>
      <c r="J369" s="712">
        <f t="shared" si="98"/>
        <v>300.85592877550766</v>
      </c>
      <c r="K369" s="712">
        <f t="shared" si="99"/>
        <v>300.66956957180105</v>
      </c>
      <c r="L369" s="712">
        <f t="shared" si="100"/>
        <v>300.60770785858523</v>
      </c>
      <c r="N369" s="582">
        <v>295</v>
      </c>
      <c r="O369" s="712">
        <f t="shared" si="101"/>
        <v>4.3794090658773825</v>
      </c>
      <c r="P369" s="712">
        <f t="shared" si="102"/>
        <v>681.23784929645478</v>
      </c>
      <c r="Q369" s="712">
        <f t="shared" si="103"/>
        <v>666.34259317409158</v>
      </c>
      <c r="R369" s="712">
        <f t="shared" si="104"/>
        <v>655.63956492753061</v>
      </c>
      <c r="S369" s="712">
        <f t="shared" si="105"/>
        <v>649.17475384968566</v>
      </c>
      <c r="T369" s="712">
        <f t="shared" si="106"/>
        <v>646.97552892013186</v>
      </c>
    </row>
    <row r="370" spans="2:20">
      <c r="B370" s="582">
        <v>296</v>
      </c>
      <c r="C370" s="712">
        <f t="shared" si="91"/>
        <v>4.3942545203379844</v>
      </c>
      <c r="D370" s="712">
        <f t="shared" si="92"/>
        <v>1425.5987724426764</v>
      </c>
      <c r="E370" s="712">
        <f t="shared" si="93"/>
        <v>862.46507929915583</v>
      </c>
      <c r="F370" s="712">
        <f t="shared" si="94"/>
        <v>518.71629969748903</v>
      </c>
      <c r="G370" s="712">
        <f t="shared" si="95"/>
        <v>364.49698549859437</v>
      </c>
      <c r="H370" s="719">
        <f t="shared" si="96"/>
        <v>301.66260654731553</v>
      </c>
      <c r="I370" s="712">
        <f t="shared" si="97"/>
        <v>301.20575474303939</v>
      </c>
      <c r="J370" s="712">
        <f t="shared" si="98"/>
        <v>300.88775386551367</v>
      </c>
      <c r="K370" s="712">
        <f t="shared" si="99"/>
        <v>300.70014961957338</v>
      </c>
      <c r="L370" s="712">
        <f t="shared" si="100"/>
        <v>300.63786974756982</v>
      </c>
      <c r="N370" s="582">
        <v>296</v>
      </c>
      <c r="O370" s="712">
        <f t="shared" si="101"/>
        <v>4.3942545203379844</v>
      </c>
      <c r="P370" s="712">
        <f t="shared" si="102"/>
        <v>682.25175682256986</v>
      </c>
      <c r="Q370" s="712">
        <f t="shared" si="103"/>
        <v>667.37232098795539</v>
      </c>
      <c r="R370" s="712">
        <f t="shared" si="104"/>
        <v>656.68058899137327</v>
      </c>
      <c r="S370" s="712">
        <f t="shared" si="105"/>
        <v>650.22250049644617</v>
      </c>
      <c r="T370" s="712">
        <f t="shared" si="106"/>
        <v>648.02539494754694</v>
      </c>
    </row>
    <row r="371" spans="2:20">
      <c r="B371" s="582">
        <v>297</v>
      </c>
      <c r="C371" s="712">
        <f t="shared" si="91"/>
        <v>4.4090999747985853</v>
      </c>
      <c r="D371" s="712">
        <f t="shared" si="92"/>
        <v>1425.8959295464538</v>
      </c>
      <c r="E371" s="712">
        <f t="shared" si="93"/>
        <v>863.47429050780124</v>
      </c>
      <c r="F371" s="712">
        <f t="shared" si="94"/>
        <v>519.58817031869535</v>
      </c>
      <c r="G371" s="712">
        <f t="shared" si="95"/>
        <v>364.91737311533734</v>
      </c>
      <c r="H371" s="719">
        <f t="shared" si="96"/>
        <v>301.69962438156057</v>
      </c>
      <c r="I371" s="712">
        <f t="shared" si="97"/>
        <v>301.23986039413745</v>
      </c>
      <c r="J371" s="712">
        <f t="shared" si="98"/>
        <v>300.9197829064808</v>
      </c>
      <c r="K371" s="712">
        <f t="shared" si="99"/>
        <v>300.73093277292787</v>
      </c>
      <c r="L371" s="712">
        <f t="shared" si="100"/>
        <v>300.66823442195988</v>
      </c>
      <c r="N371" s="582">
        <v>297</v>
      </c>
      <c r="O371" s="712">
        <f t="shared" si="101"/>
        <v>4.4090999747985853</v>
      </c>
      <c r="P371" s="712">
        <f t="shared" si="102"/>
        <v>683.2645701915734</v>
      </c>
      <c r="Q371" s="712">
        <f t="shared" si="103"/>
        <v>668.40093757226282</v>
      </c>
      <c r="R371" s="712">
        <f t="shared" si="104"/>
        <v>657.72048963532472</v>
      </c>
      <c r="S371" s="712">
        <f t="shared" si="105"/>
        <v>651.26911646864801</v>
      </c>
      <c r="T371" s="712">
        <f t="shared" si="106"/>
        <v>649.07412801327632</v>
      </c>
    </row>
    <row r="372" spans="2:20">
      <c r="B372" s="582">
        <v>298</v>
      </c>
      <c r="C372" s="712">
        <f t="shared" si="91"/>
        <v>4.4239454292591871</v>
      </c>
      <c r="D372" s="712">
        <f t="shared" si="92"/>
        <v>1426.1918265105655</v>
      </c>
      <c r="E372" s="712">
        <f t="shared" si="93"/>
        <v>864.47959434364611</v>
      </c>
      <c r="F372" s="712">
        <f t="shared" si="94"/>
        <v>520.45859582663832</v>
      </c>
      <c r="G372" s="712">
        <f t="shared" si="95"/>
        <v>365.33807406550858</v>
      </c>
      <c r="H372" s="719">
        <f t="shared" si="96"/>
        <v>301.73684881721482</v>
      </c>
      <c r="I372" s="712">
        <f t="shared" si="97"/>
        <v>301.27417128521785</v>
      </c>
      <c r="J372" s="712">
        <f t="shared" si="98"/>
        <v>300.95201599601307</v>
      </c>
      <c r="K372" s="712">
        <f t="shared" si="99"/>
        <v>300.76191916086879</v>
      </c>
      <c r="L372" s="712">
        <f t="shared" si="100"/>
        <v>300.69880202131191</v>
      </c>
      <c r="N372" s="582">
        <v>298</v>
      </c>
      <c r="O372" s="712">
        <f t="shared" si="101"/>
        <v>4.4239454292591871</v>
      </c>
      <c r="P372" s="712">
        <f t="shared" si="102"/>
        <v>684.27629058422383</v>
      </c>
      <c r="Q372" s="712">
        <f t="shared" si="103"/>
        <v>669.42844412619593</v>
      </c>
      <c r="R372" s="712">
        <f t="shared" si="104"/>
        <v>658.7592680717222</v>
      </c>
      <c r="S372" s="712">
        <f t="shared" si="105"/>
        <v>652.31460298645732</v>
      </c>
      <c r="T372" s="712">
        <f t="shared" si="106"/>
        <v>650.12172933995419</v>
      </c>
    </row>
    <row r="373" spans="2:20">
      <c r="B373" s="582">
        <v>299</v>
      </c>
      <c r="C373" s="712">
        <f t="shared" si="91"/>
        <v>4.438790883719788</v>
      </c>
      <c r="D373" s="712">
        <f t="shared" si="92"/>
        <v>1426.4864721044908</v>
      </c>
      <c r="E373" s="712">
        <f t="shared" si="93"/>
        <v>865.48101431130226</v>
      </c>
      <c r="F373" s="712">
        <f t="shared" si="94"/>
        <v>521.32757298364834</v>
      </c>
      <c r="G373" s="712">
        <f t="shared" si="95"/>
        <v>365.75907976894075</v>
      </c>
      <c r="H373" s="719">
        <f t="shared" si="96"/>
        <v>301.77427982684276</v>
      </c>
      <c r="I373" s="712">
        <f t="shared" si="97"/>
        <v>301.30868745803969</v>
      </c>
      <c r="J373" s="712">
        <f t="shared" si="98"/>
        <v>300.98445322681988</v>
      </c>
      <c r="K373" s="712">
        <f t="shared" si="99"/>
        <v>300.79310890727959</v>
      </c>
      <c r="L373" s="712">
        <f t="shared" si="100"/>
        <v>300.72957267998606</v>
      </c>
      <c r="N373" s="582">
        <v>299</v>
      </c>
      <c r="O373" s="712">
        <f t="shared" si="101"/>
        <v>4.438790883719788</v>
      </c>
      <c r="P373" s="712">
        <f t="shared" si="102"/>
        <v>685.28691918000538</v>
      </c>
      <c r="Q373" s="712">
        <f t="shared" si="103"/>
        <v>670.4548418476428</v>
      </c>
      <c r="R373" s="712">
        <f t="shared" si="104"/>
        <v>659.79692551159474</v>
      </c>
      <c r="S373" s="712">
        <f t="shared" si="105"/>
        <v>653.35896126872342</v>
      </c>
      <c r="T373" s="712">
        <f t="shared" si="106"/>
        <v>651.16820014889549</v>
      </c>
    </row>
    <row r="374" spans="2:20">
      <c r="B374" s="582">
        <v>300</v>
      </c>
      <c r="C374" s="712">
        <f t="shared" si="91"/>
        <v>4.453636338180389</v>
      </c>
      <c r="D374" s="712">
        <f t="shared" si="92"/>
        <v>1426.7798750027562</v>
      </c>
      <c r="E374" s="712">
        <f t="shared" si="93"/>
        <v>866.47857372457804</v>
      </c>
      <c r="F374" s="712">
        <f t="shared" si="94"/>
        <v>522.19509865049918</v>
      </c>
      <c r="G374" s="712">
        <f t="shared" si="95"/>
        <v>366.18038170938718</v>
      </c>
      <c r="H374" s="719">
        <f t="shared" si="96"/>
        <v>301.81191737905169</v>
      </c>
      <c r="I374" s="712">
        <f t="shared" si="97"/>
        <v>301.34340894988077</v>
      </c>
      <c r="J374" s="712">
        <f t="shared" si="98"/>
        <v>301.01709468675296</v>
      </c>
      <c r="K374" s="712">
        <f t="shared" si="99"/>
        <v>300.82450213095979</v>
      </c>
      <c r="L374" s="712">
        <f t="shared" si="100"/>
        <v>300.7605465271842</v>
      </c>
      <c r="N374" s="582">
        <v>300</v>
      </c>
      <c r="O374" s="712">
        <f t="shared" si="101"/>
        <v>4.453636338180389</v>
      </c>
      <c r="P374" s="712">
        <f t="shared" si="102"/>
        <v>686.29645715712923</v>
      </c>
      <c r="Q374" s="712">
        <f t="shared" si="103"/>
        <v>671.48013193319866</v>
      </c>
      <c r="R374" s="712">
        <f t="shared" si="104"/>
        <v>660.83346316466429</v>
      </c>
      <c r="S374" s="712">
        <f t="shared" si="105"/>
        <v>654.40219253298051</v>
      </c>
      <c r="T374" s="712">
        <f t="shared" si="106"/>
        <v>652.21354166009689</v>
      </c>
    </row>
    <row r="375" spans="2:20">
      <c r="B375" s="582">
        <v>301</v>
      </c>
      <c r="C375" s="712">
        <f t="shared" si="91"/>
        <v>4.4684817926409908</v>
      </c>
      <c r="D375" s="712">
        <f t="shared" si="92"/>
        <v>1427.0720437865496</v>
      </c>
      <c r="E375" s="712">
        <f t="shared" si="93"/>
        <v>867.47229570824936</v>
      </c>
      <c r="F375" s="712">
        <f t="shared" si="94"/>
        <v>523.06116978491787</v>
      </c>
      <c r="G375" s="712">
        <f t="shared" si="95"/>
        <v>366.60197143436847</v>
      </c>
      <c r="H375" s="719">
        <f t="shared" si="96"/>
        <v>301.84976143852685</v>
      </c>
      <c r="I375" s="712">
        <f t="shared" si="97"/>
        <v>301.3783357935738</v>
      </c>
      <c r="J375" s="712">
        <f t="shared" si="98"/>
        <v>301.04994045884342</v>
      </c>
      <c r="K375" s="712">
        <f t="shared" si="99"/>
        <v>300.8560989456625</v>
      </c>
      <c r="L375" s="712">
        <f t="shared" si="100"/>
        <v>300.79172368698659</v>
      </c>
      <c r="N375" s="582">
        <v>301</v>
      </c>
      <c r="O375" s="712">
        <f t="shared" si="101"/>
        <v>4.4684817926409908</v>
      </c>
      <c r="P375" s="712">
        <f t="shared" si="102"/>
        <v>687.30490569253527</v>
      </c>
      <c r="Q375" s="712">
        <f t="shared" si="103"/>
        <v>672.50431557816728</v>
      </c>
      <c r="R375" s="712">
        <f t="shared" si="104"/>
        <v>661.86888223934761</v>
      </c>
      <c r="S375" s="712">
        <f t="shared" si="105"/>
        <v>655.44429799544866</v>
      </c>
      <c r="T375" s="712">
        <f t="shared" si="106"/>
        <v>653.25775509223888</v>
      </c>
    </row>
    <row r="376" spans="2:20">
      <c r="B376" s="582">
        <v>302</v>
      </c>
      <c r="C376" s="712">
        <f t="shared" si="91"/>
        <v>4.4833272471015917</v>
      </c>
      <c r="D376" s="712">
        <f t="shared" si="92"/>
        <v>1427.3629869452941</v>
      </c>
      <c r="E376" s="712">
        <f t="shared" si="93"/>
        <v>868.4622031998158</v>
      </c>
      <c r="F376" s="712">
        <f t="shared" si="94"/>
        <v>523.9257834401169</v>
      </c>
      <c r="G376" s="712">
        <f t="shared" si="95"/>
        <v>367.02384055501346</v>
      </c>
      <c r="H376" s="719">
        <f t="shared" si="96"/>
        <v>301.88781196606675</v>
      </c>
      <c r="I376" s="712">
        <f t="shared" si="97"/>
        <v>301.41346801754287</v>
      </c>
      <c r="J376" s="712">
        <f t="shared" si="98"/>
        <v>301.08299062133835</v>
      </c>
      <c r="K376" s="712">
        <f t="shared" si="99"/>
        <v>300.88789946013122</v>
      </c>
      <c r="L376" s="712">
        <f t="shared" si="100"/>
        <v>300.82310427838945</v>
      </c>
      <c r="N376" s="582">
        <v>302</v>
      </c>
      <c r="O376" s="712">
        <f t="shared" si="101"/>
        <v>4.4833272471015917</v>
      </c>
      <c r="P376" s="712">
        <f t="shared" si="102"/>
        <v>688.3122659618931</v>
      </c>
      <c r="Q376" s="712">
        <f t="shared" si="103"/>
        <v>673.52739397656296</v>
      </c>
      <c r="R376" s="712">
        <f t="shared" si="104"/>
        <v>662.9031839427571</v>
      </c>
      <c r="S376" s="712">
        <f t="shared" si="105"/>
        <v>656.48527887103558</v>
      </c>
      <c r="T376" s="712">
        <f t="shared" si="106"/>
        <v>654.30084166268671</v>
      </c>
    </row>
    <row r="377" spans="2:20">
      <c r="B377" s="582">
        <v>303</v>
      </c>
      <c r="C377" s="712">
        <f t="shared" si="91"/>
        <v>4.4981727015621935</v>
      </c>
      <c r="D377" s="712">
        <f t="shared" si="92"/>
        <v>1427.6527128781804</v>
      </c>
      <c r="E377" s="712">
        <f t="shared" si="93"/>
        <v>869.44831895124071</v>
      </c>
      <c r="F377" s="712">
        <f t="shared" si="94"/>
        <v>524.78893676334678</v>
      </c>
      <c r="G377" s="712">
        <f t="shared" si="95"/>
        <v>367.44598074589584</v>
      </c>
      <c r="H377" s="719">
        <f t="shared" si="96"/>
        <v>301.92606891861794</v>
      </c>
      <c r="I377" s="712">
        <f t="shared" si="97"/>
        <v>301.44880564583906</v>
      </c>
      <c r="J377" s="712">
        <f t="shared" si="98"/>
        <v>301.11624524773782</v>
      </c>
      <c r="K377" s="712">
        <f t="shared" si="99"/>
        <v>300.9199037781371</v>
      </c>
      <c r="L377" s="712">
        <f t="shared" si="100"/>
        <v>300.85468841534185</v>
      </c>
      <c r="N377" s="582">
        <v>303</v>
      </c>
      <c r="O377" s="712">
        <f t="shared" si="101"/>
        <v>4.4981727015621935</v>
      </c>
      <c r="P377" s="712">
        <f t="shared" si="102"/>
        <v>689.3185391396039</v>
      </c>
      <c r="Q377" s="712">
        <f t="shared" si="103"/>
        <v>674.54936832111105</v>
      </c>
      <c r="R377" s="712">
        <f t="shared" si="104"/>
        <v>663.93636948070275</v>
      </c>
      <c r="S377" s="712">
        <f t="shared" si="105"/>
        <v>657.52513637333777</v>
      </c>
      <c r="T377" s="712">
        <f t="shared" si="106"/>
        <v>655.34280258749163</v>
      </c>
    </row>
    <row r="378" spans="2:20">
      <c r="B378" s="582">
        <v>304</v>
      </c>
      <c r="C378" s="712">
        <f t="shared" si="91"/>
        <v>4.5130181560227944</v>
      </c>
      <c r="D378" s="712">
        <f t="shared" si="92"/>
        <v>1427.9412298956627</v>
      </c>
      <c r="E378" s="712">
        <f t="shared" si="93"/>
        <v>870.43066553067513</v>
      </c>
      <c r="F378" s="712">
        <f t="shared" si="94"/>
        <v>525.65062699446901</v>
      </c>
      <c r="G378" s="712">
        <f t="shared" si="95"/>
        <v>367.86838374486496</v>
      </c>
      <c r="H378" s="719">
        <f t="shared" si="96"/>
        <v>301.96453224930991</v>
      </c>
      <c r="I378" s="712">
        <f t="shared" si="97"/>
        <v>301.48434869817686</v>
      </c>
      <c r="J378" s="712">
        <f t="shared" si="98"/>
        <v>301.14970440683112</v>
      </c>
      <c r="K378" s="712">
        <f t="shared" si="99"/>
        <v>300.95211199851576</v>
      </c>
      <c r="L378" s="712">
        <f t="shared" si="100"/>
        <v>300.8864762067829</v>
      </c>
      <c r="N378" s="582">
        <v>304</v>
      </c>
      <c r="O378" s="712">
        <f t="shared" si="101"/>
        <v>4.5130181560227944</v>
      </c>
      <c r="P378" s="712">
        <f t="shared" si="102"/>
        <v>690.32372639880134</v>
      </c>
      <c r="Q378" s="712">
        <f t="shared" si="103"/>
        <v>675.57023980325016</v>
      </c>
      <c r="R378" s="712">
        <f t="shared" si="104"/>
        <v>664.96844005769321</v>
      </c>
      <c r="S378" s="712">
        <f t="shared" si="105"/>
        <v>658.56387171464235</v>
      </c>
      <c r="T378" s="712">
        <f t="shared" si="106"/>
        <v>656.38363908139308</v>
      </c>
    </row>
    <row r="379" spans="2:20">
      <c r="B379" s="582">
        <v>305</v>
      </c>
      <c r="C379" s="712">
        <f t="shared" si="91"/>
        <v>4.5278636104833954</v>
      </c>
      <c r="D379" s="712">
        <f t="shared" si="92"/>
        <v>1428.2285462209161</v>
      </c>
      <c r="E379" s="712">
        <f t="shared" si="93"/>
        <v>871.40926532416756</v>
      </c>
      <c r="F379" s="712">
        <f t="shared" si="94"/>
        <v>526.51085146454955</v>
      </c>
      <c r="G379" s="712">
        <f t="shared" si="95"/>
        <v>368.29104135287236</v>
      </c>
      <c r="H379" s="719">
        <f t="shared" si="96"/>
        <v>302.00320190748965</v>
      </c>
      <c r="I379" s="712">
        <f t="shared" si="97"/>
        <v>301.52009718996982</v>
      </c>
      <c r="J379" s="712">
        <f t="shared" si="98"/>
        <v>301.1833681627337</v>
      </c>
      <c r="K379" s="712">
        <f t="shared" si="99"/>
        <v>300.98452421520437</v>
      </c>
      <c r="L379" s="712">
        <f t="shared" si="100"/>
        <v>300.91846775667881</v>
      </c>
      <c r="N379" s="582">
        <v>305</v>
      </c>
      <c r="O379" s="712">
        <f t="shared" si="101"/>
        <v>4.5278636104833954</v>
      </c>
      <c r="P379" s="712">
        <f t="shared" si="102"/>
        <v>691.32782891135298</v>
      </c>
      <c r="Q379" s="712">
        <f t="shared" si="103"/>
        <v>676.59000961313291</v>
      </c>
      <c r="R379" s="712">
        <f t="shared" si="104"/>
        <v>665.99939687693723</v>
      </c>
      <c r="S379" s="712">
        <f t="shared" si="105"/>
        <v>659.60148610592785</v>
      </c>
      <c r="T379" s="712">
        <f t="shared" si="106"/>
        <v>657.42335235781923</v>
      </c>
    </row>
    <row r="380" spans="2:20">
      <c r="B380" s="582">
        <v>306</v>
      </c>
      <c r="C380" s="712">
        <f t="shared" si="91"/>
        <v>4.5427090649439972</v>
      </c>
      <c r="D380" s="712">
        <f t="shared" si="92"/>
        <v>1428.5146699912586</v>
      </c>
      <c r="E380" s="712">
        <f t="shared" si="93"/>
        <v>872.38414053735733</v>
      </c>
      <c r="F380" s="712">
        <f t="shared" si="94"/>
        <v>527.36960759447243</v>
      </c>
      <c r="G380" s="712">
        <f t="shared" si="95"/>
        <v>368.71394543379301</v>
      </c>
      <c r="H380" s="719">
        <f t="shared" si="96"/>
        <v>302.04207783875609</v>
      </c>
      <c r="I380" s="712">
        <f t="shared" si="97"/>
        <v>301.55605113236606</v>
      </c>
      <c r="J380" s="712">
        <f t="shared" si="98"/>
        <v>301.21723657492345</v>
      </c>
      <c r="K380" s="712">
        <f t="shared" si="99"/>
        <v>301.01714051727839</v>
      </c>
      <c r="L380" s="712">
        <f t="shared" si="100"/>
        <v>300.9506631640599</v>
      </c>
      <c r="N380" s="582">
        <v>306</v>
      </c>
      <c r="O380" s="712">
        <f t="shared" si="101"/>
        <v>4.5427090649439972</v>
      </c>
      <c r="P380" s="712">
        <f t="shared" si="102"/>
        <v>692.33084784786195</v>
      </c>
      <c r="Q380" s="712">
        <f t="shared" si="103"/>
        <v>677.60867893962745</v>
      </c>
      <c r="R380" s="712">
        <f t="shared" si="104"/>
        <v>667.02924114034522</v>
      </c>
      <c r="S380" s="712">
        <f t="shared" si="105"/>
        <v>660.63798075686634</v>
      </c>
      <c r="T380" s="712">
        <f t="shared" si="106"/>
        <v>658.46194362888878</v>
      </c>
    </row>
    <row r="381" spans="2:20">
      <c r="B381" s="582">
        <v>307</v>
      </c>
      <c r="C381" s="712">
        <f t="shared" si="91"/>
        <v>4.5575545194045981</v>
      </c>
      <c r="D381" s="712">
        <f t="shared" si="92"/>
        <v>1428.7996092595386</v>
      </c>
      <c r="E381" s="712">
        <f t="shared" si="93"/>
        <v>873.35531319715199</v>
      </c>
      <c r="F381" s="712">
        <f t="shared" si="94"/>
        <v>528.22689289357311</v>
      </c>
      <c r="G381" s="712">
        <f t="shared" si="95"/>
        <v>369.13708791424284</v>
      </c>
      <c r="H381" s="719">
        <f t="shared" si="96"/>
        <v>302.08115998499431</v>
      </c>
      <c r="I381" s="712">
        <f t="shared" si="97"/>
        <v>301.59221053228441</v>
      </c>
      <c r="J381" s="712">
        <f t="shared" si="98"/>
        <v>301.25130969827717</v>
      </c>
      <c r="K381" s="712">
        <f t="shared" si="99"/>
        <v>301.04996098898857</v>
      </c>
      <c r="L381" s="712">
        <f t="shared" si="100"/>
        <v>300.98306252305741</v>
      </c>
      <c r="N381" s="582">
        <v>307</v>
      </c>
      <c r="O381" s="712">
        <f t="shared" si="101"/>
        <v>4.5575545194045981</v>
      </c>
      <c r="P381" s="712">
        <f t="shared" si="102"/>
        <v>693.33278437766819</v>
      </c>
      <c r="Q381" s="712">
        <f t="shared" si="103"/>
        <v>678.62624897031924</v>
      </c>
      <c r="R381" s="712">
        <f t="shared" si="104"/>
        <v>668.05797404853047</v>
      </c>
      <c r="S381" s="712">
        <f t="shared" si="105"/>
        <v>661.67335687582431</v>
      </c>
      <c r="T381" s="712">
        <f t="shared" si="106"/>
        <v>659.4994141054126</v>
      </c>
    </row>
    <row r="382" spans="2:20">
      <c r="B382" s="582">
        <v>308</v>
      </c>
      <c r="C382" s="712">
        <f t="shared" si="91"/>
        <v>4.5723999738651999</v>
      </c>
      <c r="D382" s="712">
        <f t="shared" si="92"/>
        <v>1429.0833719954871</v>
      </c>
      <c r="E382" s="712">
        <f t="shared" si="93"/>
        <v>874.32280515339062</v>
      </c>
      <c r="F382" s="712">
        <f t="shared" si="94"/>
        <v>529.08270495829049</v>
      </c>
      <c r="G382" s="712">
        <f t="shared" si="95"/>
        <v>369.56046078339097</v>
      </c>
      <c r="H382" s="719">
        <f t="shared" si="96"/>
        <v>302.1204482844098</v>
      </c>
      <c r="I382" s="712">
        <f t="shared" si="97"/>
        <v>301.62857539244914</v>
      </c>
      <c r="J382" s="712">
        <f t="shared" si="98"/>
        <v>301.28558758310686</v>
      </c>
      <c r="K382" s="712">
        <f t="shared" si="99"/>
        <v>301.08298570979753</v>
      </c>
      <c r="L382" s="712">
        <f t="shared" si="100"/>
        <v>301.01566592294051</v>
      </c>
      <c r="N382" s="582">
        <v>308</v>
      </c>
      <c r="O382" s="712">
        <f t="shared" si="101"/>
        <v>4.5723999738651999</v>
      </c>
      <c r="P382" s="712">
        <f t="shared" si="102"/>
        <v>694.3336396688494</v>
      </c>
      <c r="Q382" s="712">
        <f t="shared" si="103"/>
        <v>679.642720891512</v>
      </c>
      <c r="R382" s="712">
        <f t="shared" si="104"/>
        <v>669.08559680081055</v>
      </c>
      <c r="S382" s="712">
        <f t="shared" si="105"/>
        <v>662.70761566986403</v>
      </c>
      <c r="T382" s="712">
        <f t="shared" si="106"/>
        <v>660.53576499689484</v>
      </c>
    </row>
    <row r="383" spans="2:20">
      <c r="B383" s="582">
        <v>309</v>
      </c>
      <c r="C383" s="712">
        <f t="shared" si="91"/>
        <v>4.5872454283258008</v>
      </c>
      <c r="D383" s="712">
        <f t="shared" si="92"/>
        <v>1429.3659660870389</v>
      </c>
      <c r="E383" s="712">
        <f t="shared" si="93"/>
        <v>875.28663808049123</v>
      </c>
      <c r="F383" s="712">
        <f t="shared" si="94"/>
        <v>529.93704147083929</v>
      </c>
      <c r="G383" s="712">
        <f t="shared" si="95"/>
        <v>369.98405609276801</v>
      </c>
      <c r="H383" s="719">
        <f t="shared" si="96"/>
        <v>302.15994267156236</v>
      </c>
      <c r="I383" s="712">
        <f t="shared" si="97"/>
        <v>301.66514571142596</v>
      </c>
      <c r="J383" s="712">
        <f t="shared" si="98"/>
        <v>301.32007027519592</v>
      </c>
      <c r="K383" s="712">
        <f t="shared" si="99"/>
        <v>301.11621475441638</v>
      </c>
      <c r="L383" s="712">
        <f t="shared" si="100"/>
        <v>301.04847344815312</v>
      </c>
      <c r="N383" s="582">
        <v>309</v>
      </c>
      <c r="O383" s="712">
        <f t="shared" si="101"/>
        <v>4.5872454283258008</v>
      </c>
      <c r="P383" s="712">
        <f t="shared" si="102"/>
        <v>695.33341488822305</v>
      </c>
      <c r="Q383" s="712">
        <f t="shared" si="103"/>
        <v>680.65809588822947</v>
      </c>
      <c r="R383" s="712">
        <f t="shared" si="104"/>
        <v>670.11211059520895</v>
      </c>
      <c r="S383" s="712">
        <f t="shared" si="105"/>
        <v>663.74075834474559</v>
      </c>
      <c r="T383" s="712">
        <f t="shared" si="106"/>
        <v>661.57099751153419</v>
      </c>
    </row>
    <row r="384" spans="2:20">
      <c r="B384" s="582">
        <v>310</v>
      </c>
      <c r="C384" s="712">
        <f t="shared" si="91"/>
        <v>4.6020908827864027</v>
      </c>
      <c r="D384" s="712">
        <f t="shared" si="92"/>
        <v>1429.6473993416212</v>
      </c>
      <c r="E384" s="712">
        <f t="shared" si="93"/>
        <v>876.24683347908274</v>
      </c>
      <c r="F384" s="712">
        <f t="shared" si="94"/>
        <v>530.78990019790069</v>
      </c>
      <c r="G384" s="712">
        <f t="shared" si="95"/>
        <v>370.40786595607011</v>
      </c>
      <c r="H384" s="719">
        <f t="shared" si="96"/>
        <v>302.19964307739968</v>
      </c>
      <c r="I384" s="712">
        <f t="shared" si="97"/>
        <v>301.70192148365686</v>
      </c>
      <c r="J384" s="712">
        <f t="shared" si="98"/>
        <v>301.35475781583517</v>
      </c>
      <c r="K384" s="712">
        <f t="shared" si="99"/>
        <v>301.14964819284148</v>
      </c>
      <c r="L384" s="712">
        <f t="shared" si="100"/>
        <v>301.08148517835031</v>
      </c>
      <c r="N384" s="582">
        <v>310</v>
      </c>
      <c r="O384" s="712">
        <f t="shared" si="101"/>
        <v>4.6020908827864027</v>
      </c>
      <c r="P384" s="712">
        <f t="shared" si="102"/>
        <v>696.3321112013474</v>
      </c>
      <c r="Q384" s="712">
        <f t="shared" si="103"/>
        <v>681.67237514421629</v>
      </c>
      <c r="R384" s="712">
        <f t="shared" si="104"/>
        <v>671.13751662845652</v>
      </c>
      <c r="S384" s="712">
        <f t="shared" si="105"/>
        <v>664.77278610492738</v>
      </c>
      <c r="T384" s="712">
        <f t="shared" si="106"/>
        <v>662.60511285622601</v>
      </c>
    </row>
    <row r="385" spans="2:20">
      <c r="B385" s="582">
        <v>311</v>
      </c>
      <c r="C385" s="712">
        <f t="shared" si="91"/>
        <v>4.6169363372470036</v>
      </c>
      <c r="D385" s="712">
        <f t="shared" si="92"/>
        <v>1429.9276794874118</v>
      </c>
      <c r="E385" s="712">
        <f t="shared" si="93"/>
        <v>877.20341267762228</v>
      </c>
      <c r="F385" s="712">
        <f t="shared" si="94"/>
        <v>531.64127898933145</v>
      </c>
      <c r="G385" s="712">
        <f t="shared" si="95"/>
        <v>370.83188254895907</v>
      </c>
      <c r="H385" s="719">
        <f t="shared" si="96"/>
        <v>302.23954942929117</v>
      </c>
      <c r="I385" s="712">
        <f t="shared" si="97"/>
        <v>301.73890269949527</v>
      </c>
      <c r="J385" s="712">
        <f t="shared" si="98"/>
        <v>301.38965024185899</v>
      </c>
      <c r="K385" s="712">
        <f t="shared" si="99"/>
        <v>301.18328609039077</v>
      </c>
      <c r="L385" s="712">
        <f t="shared" si="100"/>
        <v>301.1147011884355</v>
      </c>
      <c r="N385" s="582">
        <v>311</v>
      </c>
      <c r="O385" s="712">
        <f t="shared" si="101"/>
        <v>4.6169363372470036</v>
      </c>
      <c r="P385" s="712">
        <f t="shared" si="102"/>
        <v>697.32972977252291</v>
      </c>
      <c r="Q385" s="712">
        <f t="shared" si="103"/>
        <v>682.68555984193972</v>
      </c>
      <c r="R385" s="712">
        <f t="shared" si="104"/>
        <v>672.16181609599209</v>
      </c>
      <c r="S385" s="712">
        <f t="shared" si="105"/>
        <v>665.80370015356857</v>
      </c>
      <c r="T385" s="712">
        <f t="shared" si="106"/>
        <v>663.63811223656262</v>
      </c>
    </row>
    <row r="386" spans="2:20">
      <c r="B386" s="582">
        <v>312</v>
      </c>
      <c r="C386" s="712">
        <f t="shared" si="91"/>
        <v>4.6317817917076045</v>
      </c>
      <c r="D386" s="712">
        <f t="shared" si="92"/>
        <v>1430.2068141745669</v>
      </c>
      <c r="E386" s="712">
        <f t="shared" si="93"/>
        <v>878.15639683399729</v>
      </c>
      <c r="F386" s="712">
        <f t="shared" si="94"/>
        <v>532.49117577689219</v>
      </c>
      <c r="G386" s="712">
        <f t="shared" si="95"/>
        <v>371.25609810885834</v>
      </c>
      <c r="H386" s="719">
        <f t="shared" si="96"/>
        <v>302.27966165106136</v>
      </c>
      <c r="I386" s="712">
        <f t="shared" si="97"/>
        <v>301.77608934524091</v>
      </c>
      <c r="J386" s="712">
        <f t="shared" si="98"/>
        <v>301.42474758568096</v>
      </c>
      <c r="K386" s="712">
        <f t="shared" si="99"/>
        <v>301.2171285077402</v>
      </c>
      <c r="L386" s="712">
        <f t="shared" si="100"/>
        <v>301.14812154859652</v>
      </c>
      <c r="N386" s="582">
        <v>312</v>
      </c>
      <c r="O386" s="712">
        <f t="shared" si="101"/>
        <v>4.6317817917076045</v>
      </c>
      <c r="P386" s="712">
        <f t="shared" si="102"/>
        <v>698.32627176479343</v>
      </c>
      <c r="Q386" s="712">
        <f t="shared" si="103"/>
        <v>683.697651162591</v>
      </c>
      <c r="R386" s="712">
        <f t="shared" si="104"/>
        <v>673.18501019196481</v>
      </c>
      <c r="S386" s="712">
        <f t="shared" si="105"/>
        <v>666.83350169252947</v>
      </c>
      <c r="T386" s="712">
        <f t="shared" si="106"/>
        <v>664.66999685683572</v>
      </c>
    </row>
    <row r="387" spans="2:20">
      <c r="B387" s="582">
        <v>313</v>
      </c>
      <c r="C387" s="712">
        <f t="shared" si="91"/>
        <v>4.6466272461682063</v>
      </c>
      <c r="D387" s="712">
        <f t="shared" si="92"/>
        <v>1430.4848109764216</v>
      </c>
      <c r="E387" s="712">
        <f t="shared" si="93"/>
        <v>879.10580693711279</v>
      </c>
      <c r="F387" s="712">
        <f t="shared" si="94"/>
        <v>533.33958857299274</v>
      </c>
      <c r="G387" s="712">
        <f t="shared" si="95"/>
        <v>371.68050493474522</v>
      </c>
      <c r="H387" s="719">
        <f t="shared" si="96"/>
        <v>302.31997966302299</v>
      </c>
      <c r="I387" s="712">
        <f t="shared" si="97"/>
        <v>301.81348140317482</v>
      </c>
      <c r="J387" s="712">
        <f t="shared" si="98"/>
        <v>301.46004987533001</v>
      </c>
      <c r="K387" s="712">
        <f t="shared" si="99"/>
        <v>301.25117550096019</v>
      </c>
      <c r="L387" s="712">
        <f t="shared" si="100"/>
        <v>301.18174632434227</v>
      </c>
      <c r="N387" s="582">
        <v>313</v>
      </c>
      <c r="O387" s="712">
        <f t="shared" si="101"/>
        <v>4.6466272461682063</v>
      </c>
      <c r="P387" s="712">
        <f t="shared" si="102"/>
        <v>699.32173833994773</v>
      </c>
      <c r="Q387" s="712">
        <f t="shared" si="103"/>
        <v>684.70865028608694</v>
      </c>
      <c r="R387" s="712">
        <f t="shared" si="104"/>
        <v>674.20710010923517</v>
      </c>
      <c r="S387" s="712">
        <f t="shared" si="105"/>
        <v>667.86219192237365</v>
      </c>
      <c r="T387" s="712">
        <f t="shared" si="106"/>
        <v>665.70076792003738</v>
      </c>
    </row>
    <row r="388" spans="2:20">
      <c r="B388" s="582">
        <v>314</v>
      </c>
      <c r="C388" s="712">
        <f t="shared" si="91"/>
        <v>4.6614727006288073</v>
      </c>
      <c r="D388" s="712">
        <f t="shared" si="92"/>
        <v>1430.76167739066</v>
      </c>
      <c r="E388" s="712">
        <f t="shared" si="93"/>
        <v>880.05166380846322</v>
      </c>
      <c r="F388" s="712">
        <f t="shared" si="94"/>
        <v>534.18651546945637</v>
      </c>
      <c r="G388" s="712">
        <f t="shared" si="95"/>
        <v>372.10509538693935</v>
      </c>
      <c r="H388" s="719">
        <f t="shared" si="96"/>
        <v>302.36050338201022</v>
      </c>
      <c r="I388" s="712">
        <f t="shared" si="97"/>
        <v>301.8510788515938</v>
      </c>
      <c r="J388" s="712">
        <f t="shared" si="98"/>
        <v>301.49555713448581</v>
      </c>
      <c r="K388" s="712">
        <f t="shared" si="99"/>
        <v>301.28542712155166</v>
      </c>
      <c r="L388" s="712">
        <f t="shared" si="100"/>
        <v>301.21557557653927</v>
      </c>
      <c r="N388" s="582">
        <v>314</v>
      </c>
      <c r="O388" s="712">
        <f t="shared" si="101"/>
        <v>4.6614727006288073</v>
      </c>
      <c r="P388" s="712">
        <f t="shared" si="102"/>
        <v>700.31613065852116</v>
      </c>
      <c r="Q388" s="712">
        <f t="shared" si="103"/>
        <v>685.71855839107047</v>
      </c>
      <c r="R388" s="712">
        <f t="shared" si="104"/>
        <v>675.22808703937619</v>
      </c>
      <c r="S388" s="712">
        <f t="shared" si="105"/>
        <v>668.88977204236903</v>
      </c>
      <c r="T388" s="712">
        <f t="shared" si="106"/>
        <v>666.73042662786145</v>
      </c>
    </row>
    <row r="389" spans="2:20">
      <c r="B389" s="582">
        <v>315</v>
      </c>
      <c r="C389" s="712">
        <f t="shared" si="91"/>
        <v>4.6763181550894091</v>
      </c>
      <c r="D389" s="712">
        <f t="shared" si="92"/>
        <v>1431.0374208404605</v>
      </c>
      <c r="E389" s="712">
        <f t="shared" si="93"/>
        <v>880.99398810369075</v>
      </c>
      <c r="F389" s="712">
        <f t="shared" si="94"/>
        <v>535.03195463630084</v>
      </c>
      <c r="G389" s="712">
        <f t="shared" si="95"/>
        <v>372.52986188688777</v>
      </c>
      <c r="H389" s="719">
        <f t="shared" si="96"/>
        <v>302.40123272141147</v>
      </c>
      <c r="I389" s="712">
        <f t="shared" si="97"/>
        <v>301.88888166484503</v>
      </c>
      <c r="J389" s="712">
        <f t="shared" si="98"/>
        <v>301.53126938251438</v>
      </c>
      <c r="K389" s="712">
        <f t="shared" si="99"/>
        <v>301.31988341648236</v>
      </c>
      <c r="L389" s="712">
        <f t="shared" si="100"/>
        <v>301.24960936144777</v>
      </c>
      <c r="N389" s="582">
        <v>315</v>
      </c>
      <c r="O389" s="712">
        <f t="shared" si="101"/>
        <v>4.6763181550894091</v>
      </c>
      <c r="P389" s="712">
        <f t="shared" si="102"/>
        <v>701.30944987979626</v>
      </c>
      <c r="Q389" s="712">
        <f t="shared" si="103"/>
        <v>686.72737665491331</v>
      </c>
      <c r="R389" s="712">
        <f t="shared" si="104"/>
        <v>676.2479721726753</v>
      </c>
      <c r="S389" s="712">
        <f t="shared" si="105"/>
        <v>669.9162432504894</v>
      </c>
      <c r="T389" s="712">
        <f t="shared" si="106"/>
        <v>667.75897418070485</v>
      </c>
    </row>
    <row r="390" spans="2:20">
      <c r="B390" s="582">
        <v>316</v>
      </c>
      <c r="C390" s="712">
        <f t="shared" si="91"/>
        <v>4.69116360955001</v>
      </c>
      <c r="D390" s="712">
        <f t="shared" si="92"/>
        <v>1431.3120486756138</v>
      </c>
      <c r="E390" s="712">
        <f t="shared" si="93"/>
        <v>881.93280031412746</v>
      </c>
      <c r="F390" s="712">
        <f t="shared" si="94"/>
        <v>535.87590432053787</v>
      </c>
      <c r="G390" s="712">
        <f t="shared" si="95"/>
        <v>372.95479691694635</v>
      </c>
      <c r="H390" s="719">
        <f t="shared" si="96"/>
        <v>302.44216759120224</v>
      </c>
      <c r="I390" s="712">
        <f t="shared" si="97"/>
        <v>301.92688981336045</v>
      </c>
      <c r="J390" s="712">
        <f t="shared" si="98"/>
        <v>301.56718663450363</v>
      </c>
      <c r="K390" s="712">
        <f t="shared" si="99"/>
        <v>301.35454442822277</v>
      </c>
      <c r="L390" s="712">
        <f t="shared" si="100"/>
        <v>301.28384773075817</v>
      </c>
      <c r="N390" s="582">
        <v>316</v>
      </c>
      <c r="O390" s="712">
        <f t="shared" si="101"/>
        <v>4.69116360955001</v>
      </c>
      <c r="P390" s="712">
        <f t="shared" si="102"/>
        <v>702.30169716180478</v>
      </c>
      <c r="Q390" s="712">
        <f t="shared" si="103"/>
        <v>687.73510625371591</v>
      </c>
      <c r="R390" s="712">
        <f t="shared" si="104"/>
        <v>677.26675669813517</v>
      </c>
      <c r="S390" s="712">
        <f t="shared" si="105"/>
        <v>670.94160674341572</v>
      </c>
      <c r="T390" s="712">
        <f t="shared" si="106"/>
        <v>668.78641177766917</v>
      </c>
    </row>
    <row r="391" spans="2:20">
      <c r="B391" s="582">
        <v>317</v>
      </c>
      <c r="C391" s="712">
        <f t="shared" si="91"/>
        <v>4.7060090640106109</v>
      </c>
      <c r="D391" s="712">
        <f t="shared" si="92"/>
        <v>1431.5855681736152</v>
      </c>
      <c r="E391" s="712">
        <f t="shared" si="93"/>
        <v>882.86812076832393</v>
      </c>
      <c r="F391" s="712">
        <f t="shared" si="94"/>
        <v>536.71836284498818</v>
      </c>
      <c r="G391" s="712">
        <f t="shared" si="95"/>
        <v>373.37989302015779</v>
      </c>
      <c r="H391" s="719">
        <f t="shared" si="96"/>
        <v>302.48330789797751</v>
      </c>
      <c r="I391" s="712">
        <f t="shared" si="97"/>
        <v>301.96510326369082</v>
      </c>
      <c r="J391" s="712">
        <f t="shared" si="98"/>
        <v>301.60330890129865</v>
      </c>
      <c r="K391" s="712">
        <f t="shared" si="99"/>
        <v>301.3894101947821</v>
      </c>
      <c r="L391" s="712">
        <f t="shared" si="100"/>
        <v>301.31829073162697</v>
      </c>
      <c r="N391" s="582">
        <v>317</v>
      </c>
      <c r="O391" s="712">
        <f t="shared" si="101"/>
        <v>4.7060090640106109</v>
      </c>
      <c r="P391" s="712">
        <f t="shared" si="102"/>
        <v>703.29287366132883</v>
      </c>
      <c r="Q391" s="712">
        <f t="shared" si="103"/>
        <v>688.74174836230998</v>
      </c>
      <c r="R391" s="712">
        <f t="shared" si="104"/>
        <v>678.28444180347549</v>
      </c>
      <c r="S391" s="712">
        <f t="shared" si="105"/>
        <v>671.96586371653746</v>
      </c>
      <c r="T391" s="712">
        <f t="shared" si="106"/>
        <v>669.812740616562</v>
      </c>
    </row>
    <row r="392" spans="2:20">
      <c r="B392" s="582">
        <v>318</v>
      </c>
      <c r="C392" s="712">
        <f t="shared" si="91"/>
        <v>4.7208545184712127</v>
      </c>
      <c r="D392" s="712">
        <f t="shared" si="92"/>
        <v>1431.8579865407328</v>
      </c>
      <c r="E392" s="712">
        <f t="shared" si="93"/>
        <v>883.79996963356325</v>
      </c>
      <c r="F392" s="712">
        <f t="shared" si="94"/>
        <v>537.55932860711516</v>
      </c>
      <c r="G392" s="712">
        <f t="shared" si="95"/>
        <v>373.80514280002666</v>
      </c>
      <c r="H392" s="719">
        <f t="shared" si="96"/>
        <v>302.52465354498429</v>
      </c>
      <c r="I392" s="712">
        <f t="shared" si="97"/>
        <v>302.00352197854011</v>
      </c>
      <c r="J392" s="712">
        <f t="shared" si="98"/>
        <v>301.63963618953693</v>
      </c>
      <c r="K392" s="712">
        <f t="shared" si="99"/>
        <v>301.42448074974413</v>
      </c>
      <c r="L392" s="712">
        <f t="shared" si="100"/>
        <v>301.35293840671289</v>
      </c>
      <c r="N392" s="582">
        <v>318</v>
      </c>
      <c r="O392" s="712">
        <f t="shared" si="101"/>
        <v>4.7208545184712127</v>
      </c>
      <c r="P392" s="712">
        <f t="shared" si="102"/>
        <v>704.28298053390176</v>
      </c>
      <c r="Q392" s="712">
        <f t="shared" si="103"/>
        <v>689.74730415425938</v>
      </c>
      <c r="R392" s="712">
        <f t="shared" si="104"/>
        <v>679.30102867513415</v>
      </c>
      <c r="S392" s="712">
        <f t="shared" si="105"/>
        <v>672.98901536395419</v>
      </c>
      <c r="T392" s="712">
        <f t="shared" si="106"/>
        <v>670.83796189389841</v>
      </c>
    </row>
    <row r="393" spans="2:20">
      <c r="B393" s="582">
        <v>319</v>
      </c>
      <c r="C393" s="712">
        <f t="shared" si="91"/>
        <v>4.7356999729318137</v>
      </c>
      <c r="D393" s="712">
        <f t="shared" si="92"/>
        <v>1432.1293109130511</v>
      </c>
      <c r="E393" s="712">
        <f t="shared" si="93"/>
        <v>884.72836691735984</v>
      </c>
      <c r="F393" s="712">
        <f t="shared" si="94"/>
        <v>538.39880007787428</v>
      </c>
      <c r="G393" s="712">
        <f t="shared" si="95"/>
        <v>374.23053892029083</v>
      </c>
      <c r="H393" s="719">
        <f t="shared" si="96"/>
        <v>302.56620443215371</v>
      </c>
      <c r="I393" s="712">
        <f t="shared" si="97"/>
        <v>302.04214591679937</v>
      </c>
      <c r="J393" s="712">
        <f t="shared" si="98"/>
        <v>301.67616850168338</v>
      </c>
      <c r="K393" s="712">
        <f t="shared" si="99"/>
        <v>301.45975612230302</v>
      </c>
      <c r="L393" s="712">
        <f t="shared" si="100"/>
        <v>301.38779079421283</v>
      </c>
      <c r="N393" s="582">
        <v>319</v>
      </c>
      <c r="O393" s="712">
        <f t="shared" si="101"/>
        <v>4.7356999729318137</v>
      </c>
      <c r="P393" s="712">
        <f t="shared" si="102"/>
        <v>705.2720189338105</v>
      </c>
      <c r="Q393" s="712">
        <f t="shared" si="103"/>
        <v>690.75177480186142</v>
      </c>
      <c r="R393" s="712">
        <f t="shared" si="104"/>
        <v>680.31651849826869</v>
      </c>
      <c r="S393" s="712">
        <f t="shared" si="105"/>
        <v>674.01106287847676</v>
      </c>
      <c r="T393" s="712">
        <f t="shared" si="106"/>
        <v>671.86207680490202</v>
      </c>
    </row>
    <row r="394" spans="2:20">
      <c r="B394" s="582">
        <v>320</v>
      </c>
      <c r="C394" s="712">
        <f t="shared" si="91"/>
        <v>4.7505454273924155</v>
      </c>
      <c r="D394" s="712">
        <f t="shared" si="92"/>
        <v>1432.3995483574922</v>
      </c>
      <c r="E394" s="712">
        <f t="shared" si="93"/>
        <v>885.65333246894545</v>
      </c>
      <c r="F394" s="712">
        <f t="shared" si="94"/>
        <v>539.23677580057847</v>
      </c>
      <c r="G394" s="712">
        <f t="shared" si="95"/>
        <v>374.65607410469039</v>
      </c>
      <c r="H394" s="719">
        <f t="shared" si="96"/>
        <v>302.60796045613307</v>
      </c>
      <c r="I394" s="712">
        <f t="shared" si="97"/>
        <v>302.08097503358027</v>
      </c>
      <c r="J394" s="712">
        <f t="shared" si="98"/>
        <v>301.71290583606526</v>
      </c>
      <c r="K394" s="712">
        <f t="shared" si="99"/>
        <v>301.49523633729865</v>
      </c>
      <c r="L394" s="712">
        <f t="shared" si="100"/>
        <v>301.42284792789764</v>
      </c>
      <c r="N394" s="582">
        <v>320</v>
      </c>
      <c r="O394" s="712">
        <f t="shared" si="101"/>
        <v>4.7505454273924155</v>
      </c>
      <c r="P394" s="712">
        <f t="shared" si="102"/>
        <v>706.25999001409593</v>
      </c>
      <c r="Q394" s="712">
        <f t="shared" si="103"/>
        <v>691.75516147614826</v>
      </c>
      <c r="R394" s="712">
        <f t="shared" si="104"/>
        <v>681.33091245675791</v>
      </c>
      <c r="S394" s="712">
        <f t="shared" si="105"/>
        <v>675.03200745162894</v>
      </c>
      <c r="T394" s="712">
        <f t="shared" si="106"/>
        <v>672.88508654350676</v>
      </c>
    </row>
    <row r="395" spans="2:20">
      <c r="B395" s="582">
        <v>321</v>
      </c>
      <c r="C395" s="712">
        <f t="shared" ref="C395:C458" si="107">$C$73*B395</f>
        <v>4.7653908818530164</v>
      </c>
      <c r="D395" s="712">
        <f t="shared" ref="D395:D458" si="108">(1-2*FoAb-2*FoAb*BiCombAb)*D394+2*FoAb*E394+2*FoAb*BiCombAb*Tcomb</f>
        <v>1432.6687058728135</v>
      </c>
      <c r="E395" s="712">
        <f t="shared" ref="E395:E458" si="109">FoAb*D394+(1-2*FoAb)*E394+FoAb*F394</f>
        <v>886.5748859807394</v>
      </c>
      <c r="F395" s="712">
        <f t="shared" ref="F395:F458" si="110">FoAb*E394+(1-2*FoAb)*F394+FoAb*G394</f>
        <v>540.07325438978114</v>
      </c>
      <c r="G395" s="712">
        <f t="shared" ref="G395:G458" si="111">FoAb*F394+(1-2*FoAb)*G394+FoAb*H394</f>
        <v>375.08174113673317</v>
      </c>
      <c r="H395" s="719">
        <f t="shared" ref="H395:H458" si="112">_FoN1*G394+(1-_FoN1-_FoN2)*H394+_FoN2*I394</f>
        <v>302.64992151031777</v>
      </c>
      <c r="I395" s="712">
        <f t="shared" ref="I395:I458" si="113">FoCase*H394+(1-2*FoCase)*I394+FoCase*J394</f>
        <v>302.12000928024906</v>
      </c>
      <c r="J395" s="712">
        <f t="shared" ref="J395:J458" si="114">FoCase*I394+(1-2*FoCase)*J394+FoCase*K394</f>
        <v>301.74984818690734</v>
      </c>
      <c r="K395" s="712">
        <f t="shared" ref="K395:K458" si="115">FoCase*J394+(1-2*FoCase)*K394+FoCase*L394</f>
        <v>301.53092141525246</v>
      </c>
      <c r="L395" s="712">
        <f t="shared" ref="L395:L458" si="116">(1-2*FoCase-2*FoCase*BiAtmCase)*L394+2*FoCase*K394+2*FoCase*BiAtmCase*Tatm</f>
        <v>301.4581098371479</v>
      </c>
      <c r="N395" s="582">
        <v>321</v>
      </c>
      <c r="O395" s="712">
        <f t="shared" ref="O395:O458" si="117">$O$73*N395</f>
        <v>4.7653908818530164</v>
      </c>
      <c r="P395" s="712">
        <f t="shared" ref="P395:P458" si="118">(1-2*FoCase-2*FoCase*BiCombCase)*P394+2*FoCase*Q394+2*FoCase*BiCombCase*Tcomb</f>
        <v>707.24689492655489</v>
      </c>
      <c r="Q395" s="712">
        <f t="shared" ref="Q395:Q458" si="119">FoCase*P394+(1-2*FoCase)*Q394+FoCase*R394</f>
        <v>692.75746534688847</v>
      </c>
      <c r="R395" s="712">
        <f t="shared" ref="R395:R458" si="120">FoCase*Q394+(1-2*FoCase)*R394+FoCase*S394</f>
        <v>682.34421173320266</v>
      </c>
      <c r="S395" s="712">
        <f t="shared" ref="S395:S458" si="121">FoCase*R394+(1-2*FoCase)*S394+FoCase*T394</f>
        <v>676.05185027364871</v>
      </c>
      <c r="T395" s="712">
        <f t="shared" ref="T395:T458" si="122">(1-2*FoCase-2*FoCase*BiAtmCase)*T394+2*FoCase*S394+2*FoCase*BiAtmCase*Tatm</f>
        <v>673.90699230235805</v>
      </c>
    </row>
    <row r="396" spans="2:20">
      <c r="B396" s="582">
        <v>322</v>
      </c>
      <c r="C396" s="712">
        <f t="shared" si="107"/>
        <v>4.7802363363136182</v>
      </c>
      <c r="D396" s="712">
        <f t="shared" si="108"/>
        <v>1432.9367903905838</v>
      </c>
      <c r="E396" s="712">
        <f t="shared" si="109"/>
        <v>887.49304698980586</v>
      </c>
      <c r="F396" s="712">
        <f t="shared" si="110"/>
        <v>540.90823453017367</v>
      </c>
      <c r="G396" s="712">
        <f t="shared" si="111"/>
        <v>375.5075328594578</v>
      </c>
      <c r="H396" s="719">
        <f t="shared" si="112"/>
        <v>302.69208748488273</v>
      </c>
      <c r="I396" s="712">
        <f t="shared" si="113"/>
        <v>302.15924860445989</v>
      </c>
      <c r="J396" s="712">
        <f t="shared" si="114"/>
        <v>301.78699554436633</v>
      </c>
      <c r="K396" s="712">
        <f t="shared" si="115"/>
        <v>301.56681137240281</v>
      </c>
      <c r="L396" s="712">
        <f t="shared" si="116"/>
        <v>301.49357654698946</v>
      </c>
      <c r="N396" s="582">
        <v>322</v>
      </c>
      <c r="O396" s="712">
        <f t="shared" si="117"/>
        <v>4.7802363363136182</v>
      </c>
      <c r="P396" s="712">
        <f t="shared" si="118"/>
        <v>708.23273482174102</v>
      </c>
      <c r="Q396" s="712">
        <f t="shared" si="119"/>
        <v>693.75868758258821</v>
      </c>
      <c r="R396" s="712">
        <f t="shared" si="120"/>
        <v>683.35641750892773</v>
      </c>
      <c r="S396" s="712">
        <f t="shared" si="121"/>
        <v>677.07059253348939</v>
      </c>
      <c r="T396" s="712">
        <f t="shared" si="122"/>
        <v>674.92779527281436</v>
      </c>
    </row>
    <row r="397" spans="2:20">
      <c r="B397" s="582">
        <v>323</v>
      </c>
      <c r="C397" s="712">
        <f t="shared" si="107"/>
        <v>4.7950817907742191</v>
      </c>
      <c r="D397" s="712">
        <f t="shared" si="108"/>
        <v>1433.2038087761391</v>
      </c>
      <c r="E397" s="712">
        <f t="shared" si="109"/>
        <v>888.4078348792965</v>
      </c>
      <c r="F397" s="712">
        <f t="shared" si="110"/>
        <v>541.74171497549946</v>
      </c>
      <c r="G397" s="712">
        <f t="shared" si="111"/>
        <v>375.93344217519359</v>
      </c>
      <c r="H397" s="719">
        <f t="shared" si="112"/>
        <v>302.73445826681427</v>
      </c>
      <c r="I397" s="712">
        <f t="shared" si="113"/>
        <v>302.19869295018827</v>
      </c>
      <c r="J397" s="712">
        <f t="shared" si="114"/>
        <v>301.82434789456534</v>
      </c>
      <c r="K397" s="712">
        <f t="shared" si="115"/>
        <v>301.60290622073995</v>
      </c>
      <c r="L397" s="712">
        <f t="shared" si="116"/>
        <v>301.52924807812917</v>
      </c>
      <c r="N397" s="582">
        <v>323</v>
      </c>
      <c r="O397" s="712">
        <f t="shared" si="117"/>
        <v>4.7950817907742191</v>
      </c>
      <c r="P397" s="712">
        <f t="shared" si="118"/>
        <v>709.21751084896653</v>
      </c>
      <c r="Q397" s="712">
        <f t="shared" si="119"/>
        <v>694.75882935049253</v>
      </c>
      <c r="R397" s="712">
        <f t="shared" si="120"/>
        <v>684.3675309639832</v>
      </c>
      <c r="S397" s="712">
        <f t="shared" si="121"/>
        <v>678.08823541882134</v>
      </c>
      <c r="T397" s="712">
        <f t="shared" si="122"/>
        <v>675.94749664494861</v>
      </c>
    </row>
    <row r="398" spans="2:20">
      <c r="B398" s="582">
        <v>324</v>
      </c>
      <c r="C398" s="712">
        <f t="shared" si="107"/>
        <v>4.8099272452348201</v>
      </c>
      <c r="D398" s="712">
        <f t="shared" si="108"/>
        <v>1433.4697678295156</v>
      </c>
      <c r="E398" s="712">
        <f t="shared" si="109"/>
        <v>889.3192688798797</v>
      </c>
      <c r="F398" s="712">
        <f t="shared" si="110"/>
        <v>542.57369454748357</v>
      </c>
      <c r="G398" s="712">
        <f t="shared" si="111"/>
        <v>376.35946204531825</v>
      </c>
      <c r="H398" s="719">
        <f t="shared" si="112"/>
        <v>302.77703373994109</v>
      </c>
      <c r="I398" s="712">
        <f t="shared" si="113"/>
        <v>302.2383422577642</v>
      </c>
      <c r="J398" s="712">
        <f t="shared" si="114"/>
        <v>301.86190521962862</v>
      </c>
      <c r="K398" s="712">
        <f t="shared" si="115"/>
        <v>301.63920596804167</v>
      </c>
      <c r="L398" s="712">
        <f t="shared" si="116"/>
        <v>301.5651244469899</v>
      </c>
      <c r="N398" s="582">
        <v>324</v>
      </c>
      <c r="O398" s="712">
        <f t="shared" si="117"/>
        <v>4.8099272452348201</v>
      </c>
      <c r="P398" s="712">
        <f t="shared" si="118"/>
        <v>710.20122415630306</v>
      </c>
      <c r="Q398" s="712">
        <f t="shared" si="119"/>
        <v>695.75789181658729</v>
      </c>
      <c r="R398" s="712">
        <f t="shared" si="120"/>
        <v>685.37755327714581</v>
      </c>
      <c r="S398" s="712">
        <f t="shared" si="121"/>
        <v>679.10478011603323</v>
      </c>
      <c r="T398" s="712">
        <f t="shared" si="122"/>
        <v>676.96609760754927</v>
      </c>
    </row>
    <row r="399" spans="2:20">
      <c r="B399" s="582">
        <v>325</v>
      </c>
      <c r="C399" s="712">
        <f t="shared" si="107"/>
        <v>4.8247726996954219</v>
      </c>
      <c r="D399" s="712">
        <f t="shared" si="108"/>
        <v>1433.7346742863658</v>
      </c>
      <c r="E399" s="712">
        <f t="shared" si="109"/>
        <v>890.22736807115575</v>
      </c>
      <c r="F399" s="712">
        <f t="shared" si="110"/>
        <v>543.40417213477724</v>
      </c>
      <c r="G399" s="712">
        <f t="shared" si="111"/>
        <v>376.78558549001264</v>
      </c>
      <c r="H399" s="719">
        <f t="shared" si="112"/>
        <v>302.8198137849655</v>
      </c>
      <c r="I399" s="712">
        <f t="shared" si="113"/>
        <v>302.2781964639052</v>
      </c>
      <c r="J399" s="712">
        <f t="shared" si="114"/>
        <v>301.89966749771582</v>
      </c>
      <c r="K399" s="712">
        <f t="shared" si="115"/>
        <v>301.67571061790784</v>
      </c>
      <c r="L399" s="712">
        <f t="shared" si="116"/>
        <v>301.60120566574614</v>
      </c>
      <c r="N399" s="582">
        <v>325</v>
      </c>
      <c r="O399" s="712">
        <f t="shared" si="117"/>
        <v>4.8247726996954219</v>
      </c>
      <c r="P399" s="712">
        <f t="shared" si="118"/>
        <v>711.18387589058386</v>
      </c>
      <c r="Q399" s="712">
        <f t="shared" si="119"/>
        <v>696.75587614559947</v>
      </c>
      <c r="R399" s="712">
        <f t="shared" si="120"/>
        <v>686.38648562591993</v>
      </c>
      <c r="S399" s="712">
        <f t="shared" si="121"/>
        <v>680.12022781023359</v>
      </c>
      <c r="T399" s="712">
        <f t="shared" si="122"/>
        <v>677.98359934812208</v>
      </c>
    </row>
    <row r="400" spans="2:20">
      <c r="B400" s="582">
        <v>326</v>
      </c>
      <c r="C400" s="712">
        <f t="shared" si="107"/>
        <v>4.8396181541560228</v>
      </c>
      <c r="D400" s="712">
        <f t="shared" si="108"/>
        <v>1433.998534818852</v>
      </c>
      <c r="E400" s="712">
        <f t="shared" si="109"/>
        <v>891.13215138305827</v>
      </c>
      <c r="F400" s="712">
        <f t="shared" si="110"/>
        <v>544.23314669191768</v>
      </c>
      <c r="G400" s="712">
        <f t="shared" si="111"/>
        <v>377.21180558801342</v>
      </c>
      <c r="H400" s="719">
        <f t="shared" si="112"/>
        <v>302.86279827949448</v>
      </c>
      <c r="I400" s="712">
        <f t="shared" si="113"/>
        <v>302.31825550174938</v>
      </c>
      <c r="J400" s="712">
        <f t="shared" si="114"/>
        <v>301.93763470305612</v>
      </c>
      <c r="K400" s="712">
        <f t="shared" si="115"/>
        <v>301.71242016979579</v>
      </c>
      <c r="L400" s="712">
        <f t="shared" si="116"/>
        <v>301.63749174235903</v>
      </c>
      <c r="N400" s="582">
        <v>326</v>
      </c>
      <c r="O400" s="712">
        <f t="shared" si="117"/>
        <v>4.8396181541560228</v>
      </c>
      <c r="P400" s="712">
        <f t="shared" si="118"/>
        <v>712.16546719740404</v>
      </c>
      <c r="Q400" s="712">
        <f t="shared" si="119"/>
        <v>697.7527835009995</v>
      </c>
      <c r="R400" s="712">
        <f t="shared" si="120"/>
        <v>687.39432918653927</v>
      </c>
      <c r="S400" s="712">
        <f t="shared" si="121"/>
        <v>681.13457968525199</v>
      </c>
      <c r="T400" s="712">
        <f t="shared" si="122"/>
        <v>679.00000305289109</v>
      </c>
    </row>
    <row r="401" spans="2:20">
      <c r="B401" s="582">
        <v>327</v>
      </c>
      <c r="C401" s="712">
        <f t="shared" si="107"/>
        <v>4.8544636086166246</v>
      </c>
      <c r="D401" s="712">
        <f t="shared" si="108"/>
        <v>1434.261356036523</v>
      </c>
      <c r="E401" s="712">
        <f t="shared" si="109"/>
        <v>892.03363759724243</v>
      </c>
      <c r="F401" s="712">
        <f t="shared" si="110"/>
        <v>545.06061723830305</v>
      </c>
      <c r="G401" s="712">
        <f t="shared" si="111"/>
        <v>377.63811547636311</v>
      </c>
      <c r="H401" s="719">
        <f t="shared" si="112"/>
        <v>302.90598709807045</v>
      </c>
      <c r="I401" s="712">
        <f t="shared" si="113"/>
        <v>302.35851930088768</v>
      </c>
      <c r="J401" s="712">
        <f t="shared" si="114"/>
        <v>301.97580680598224</v>
      </c>
      <c r="K401" s="712">
        <f t="shared" si="115"/>
        <v>301.74933461905488</v>
      </c>
      <c r="L401" s="712">
        <f t="shared" si="116"/>
        <v>301.67398268061146</v>
      </c>
      <c r="N401" s="582">
        <v>327</v>
      </c>
      <c r="O401" s="712">
        <f t="shared" si="117"/>
        <v>4.8544636086166246</v>
      </c>
      <c r="P401" s="712">
        <f t="shared" si="118"/>
        <v>713.14599922112268</v>
      </c>
      <c r="Q401" s="712">
        <f t="shared" si="119"/>
        <v>698.74861504500245</v>
      </c>
      <c r="R401" s="712">
        <f t="shared" si="120"/>
        <v>688.40108513396831</v>
      </c>
      <c r="S401" s="712">
        <f t="shared" si="121"/>
        <v>682.14783692364028</v>
      </c>
      <c r="T401" s="712">
        <f t="shared" si="122"/>
        <v>680.01530990680044</v>
      </c>
    </row>
    <row r="402" spans="2:20">
      <c r="B402" s="582">
        <v>328</v>
      </c>
      <c r="C402" s="712">
        <f t="shared" si="107"/>
        <v>4.8693090630772256</v>
      </c>
      <c r="D402" s="712">
        <f t="shared" si="108"/>
        <v>1434.5231444871717</v>
      </c>
      <c r="E402" s="712">
        <f t="shared" si="109"/>
        <v>892.93184534845943</v>
      </c>
      <c r="F402" s="712">
        <f t="shared" si="110"/>
        <v>545.88658285718145</v>
      </c>
      <c r="G402" s="712">
        <f t="shared" si="111"/>
        <v>378.06450835015772</v>
      </c>
      <c r="H402" s="719">
        <f t="shared" si="112"/>
        <v>302.94938011220171</v>
      </c>
      <c r="I402" s="712">
        <f t="shared" si="113"/>
        <v>302.39898778739717</v>
      </c>
      <c r="J402" s="712">
        <f t="shared" si="114"/>
        <v>302.01418377296454</v>
      </c>
      <c r="K402" s="712">
        <f t="shared" si="115"/>
        <v>301.78645395696117</v>
      </c>
      <c r="L402" s="712">
        <f t="shared" si="116"/>
        <v>301.71067848014292</v>
      </c>
      <c r="N402" s="582">
        <v>328</v>
      </c>
      <c r="O402" s="712">
        <f t="shared" si="117"/>
        <v>4.8693090630772256</v>
      </c>
      <c r="P402" s="712">
        <f t="shared" si="118"/>
        <v>714.125473104864</v>
      </c>
      <c r="Q402" s="712">
        <f t="shared" si="119"/>
        <v>699.74337193856854</v>
      </c>
      <c r="R402" s="712">
        <f t="shared" si="120"/>
        <v>689.40675464190372</v>
      </c>
      <c r="S402" s="712">
        <f t="shared" si="121"/>
        <v>683.16000070667428</v>
      </c>
      <c r="T402" s="712">
        <f t="shared" si="122"/>
        <v>681.0295210935152</v>
      </c>
    </row>
    <row r="403" spans="2:20">
      <c r="B403" s="582">
        <v>329</v>
      </c>
      <c r="C403" s="712">
        <f t="shared" si="107"/>
        <v>4.8841545175378274</v>
      </c>
      <c r="D403" s="712">
        <f t="shared" si="108"/>
        <v>1434.7839066576755</v>
      </c>
      <c r="E403" s="712">
        <f t="shared" si="109"/>
        <v>893.82679312591756</v>
      </c>
      <c r="F403" s="712">
        <f t="shared" si="110"/>
        <v>546.71104269465502</v>
      </c>
      <c r="G403" s="712">
        <f t="shared" si="111"/>
        <v>378.49097746229279</v>
      </c>
      <c r="H403" s="719">
        <f t="shared" si="112"/>
        <v>302.99297719039299</v>
      </c>
      <c r="I403" s="712">
        <f t="shared" si="113"/>
        <v>302.43966088387288</v>
      </c>
      <c r="J403" s="712">
        <f t="shared" si="114"/>
        <v>302.05276556664438</v>
      </c>
      <c r="K403" s="712">
        <f t="shared" si="115"/>
        <v>301.82377817075201</v>
      </c>
      <c r="L403" s="712">
        <f t="shared" si="116"/>
        <v>301.74757913648443</v>
      </c>
      <c r="N403" s="582">
        <v>329</v>
      </c>
      <c r="O403" s="712">
        <f t="shared" si="117"/>
        <v>4.8841545175378274</v>
      </c>
      <c r="P403" s="712">
        <f t="shared" si="118"/>
        <v>715.10388999051827</v>
      </c>
      <c r="Q403" s="712">
        <f t="shared" si="119"/>
        <v>700.73705534140572</v>
      </c>
      <c r="R403" s="712">
        <f t="shared" si="120"/>
        <v>690.41133888277511</v>
      </c>
      <c r="S403" s="712">
        <f t="shared" si="121"/>
        <v>684.17107221435526</v>
      </c>
      <c r="T403" s="712">
        <f t="shared" si="122"/>
        <v>682.04263779542362</v>
      </c>
    </row>
    <row r="404" spans="2:20">
      <c r="B404" s="582">
        <v>330</v>
      </c>
      <c r="C404" s="712">
        <f t="shared" si="107"/>
        <v>4.8989999719984283</v>
      </c>
      <c r="D404" s="712">
        <f t="shared" si="108"/>
        <v>1435.0436489748186</v>
      </c>
      <c r="E404" s="712">
        <f t="shared" si="109"/>
        <v>894.71849927463052</v>
      </c>
      <c r="F404" s="712">
        <f t="shared" si="110"/>
        <v>547.53399595869791</v>
      </c>
      <c r="G404" s="712">
        <f t="shared" si="111"/>
        <v>378.91751612320667</v>
      </c>
      <c r="H404" s="719">
        <f t="shared" si="112"/>
        <v>303.03677819817568</v>
      </c>
      <c r="I404" s="712">
        <f t="shared" si="113"/>
        <v>302.4805385094603</v>
      </c>
      <c r="J404" s="712">
        <f t="shared" si="114"/>
        <v>302.09155214586821</v>
      </c>
      <c r="K404" s="712">
        <f t="shared" si="115"/>
        <v>301.86130724366046</v>
      </c>
      <c r="L404" s="712">
        <f t="shared" si="116"/>
        <v>301.78468464109307</v>
      </c>
      <c r="N404" s="582">
        <v>330</v>
      </c>
      <c r="O404" s="712">
        <f t="shared" si="117"/>
        <v>4.8989999719984283</v>
      </c>
      <c r="P404" s="712">
        <f t="shared" si="118"/>
        <v>716.08125101874396</v>
      </c>
      <c r="Q404" s="712">
        <f t="shared" si="119"/>
        <v>701.72966641197024</v>
      </c>
      <c r="R404" s="712">
        <f t="shared" si="120"/>
        <v>691.41483902774735</v>
      </c>
      <c r="S404" s="712">
        <f t="shared" si="121"/>
        <v>685.18105262541053</v>
      </c>
      <c r="T404" s="712">
        <f t="shared" si="122"/>
        <v>683.05466119363746</v>
      </c>
    </row>
    <row r="405" spans="2:20">
      <c r="B405" s="582">
        <v>331</v>
      </c>
      <c r="C405" s="712">
        <f t="shared" si="107"/>
        <v>4.9138454264590292</v>
      </c>
      <c r="D405" s="712">
        <f t="shared" si="108"/>
        <v>1435.3023778060974</v>
      </c>
      <c r="E405" s="712">
        <f t="shared" si="109"/>
        <v>895.60698199675176</v>
      </c>
      <c r="F405" s="712">
        <f t="shared" si="110"/>
        <v>548.35544191818838</v>
      </c>
      <c r="G405" s="712">
        <f t="shared" si="111"/>
        <v>379.34411770062206</v>
      </c>
      <c r="H405" s="719">
        <f t="shared" si="112"/>
        <v>303.08078299813786</v>
      </c>
      <c r="I405" s="712">
        <f t="shared" si="113"/>
        <v>302.52162057988755</v>
      </c>
      <c r="J405" s="712">
        <f t="shared" si="114"/>
        <v>302.13054346572096</v>
      </c>
      <c r="K405" s="712">
        <f t="shared" si="115"/>
        <v>301.8990411549496</v>
      </c>
      <c r="L405" s="712">
        <f t="shared" si="116"/>
        <v>301.82199498138647</v>
      </c>
      <c r="N405" s="582">
        <v>331</v>
      </c>
      <c r="O405" s="712">
        <f t="shared" si="117"/>
        <v>4.9138454264590292</v>
      </c>
      <c r="P405" s="712">
        <f t="shared" si="118"/>
        <v>717.0575573289683</v>
      </c>
      <c r="Q405" s="712">
        <f t="shared" si="119"/>
        <v>702.72120630746804</v>
      </c>
      <c r="R405" s="712">
        <f t="shared" si="120"/>
        <v>692.41725624672108</v>
      </c>
      <c r="S405" s="712">
        <f t="shared" si="121"/>
        <v>686.18994311729591</v>
      </c>
      <c r="T405" s="712">
        <f t="shared" si="122"/>
        <v>684.06559246799429</v>
      </c>
    </row>
    <row r="406" spans="2:20">
      <c r="B406" s="582">
        <v>332</v>
      </c>
      <c r="C406" s="712">
        <f t="shared" si="107"/>
        <v>4.928690880919631</v>
      </c>
      <c r="D406" s="712">
        <f t="shared" si="108"/>
        <v>1435.5600994605109</v>
      </c>
      <c r="E406" s="712">
        <f t="shared" si="109"/>
        <v>896.49225935289689</v>
      </c>
      <c r="F406" s="712">
        <f t="shared" si="110"/>
        <v>549.1753799019549</v>
      </c>
      <c r="G406" s="712">
        <f t="shared" si="111"/>
        <v>379.77077561928553</v>
      </c>
      <c r="H406" s="719">
        <f t="shared" si="112"/>
        <v>303.12499144995422</v>
      </c>
      <c r="I406" s="712">
        <f t="shared" si="113"/>
        <v>302.56290700749707</v>
      </c>
      <c r="J406" s="712">
        <f t="shared" si="114"/>
        <v>302.16973947755906</v>
      </c>
      <c r="K406" s="712">
        <f t="shared" si="115"/>
        <v>301.93697987994676</v>
      </c>
      <c r="L406" s="712">
        <f t="shared" si="116"/>
        <v>301.85951014077756</v>
      </c>
      <c r="N406" s="582">
        <v>332</v>
      </c>
      <c r="O406" s="712">
        <f t="shared" si="117"/>
        <v>4.928690880919631</v>
      </c>
      <c r="P406" s="712">
        <f t="shared" si="118"/>
        <v>718.03281005938891</v>
      </c>
      <c r="Q406" s="712">
        <f t="shared" si="119"/>
        <v>703.71167618385675</v>
      </c>
      <c r="R406" s="712">
        <f t="shared" si="120"/>
        <v>693.41859170833482</v>
      </c>
      <c r="S406" s="712">
        <f t="shared" si="121"/>
        <v>687.19774486619644</v>
      </c>
      <c r="T406" s="712">
        <f t="shared" si="122"/>
        <v>685.07543279705817</v>
      </c>
    </row>
    <row r="407" spans="2:20">
      <c r="B407" s="582">
        <v>333</v>
      </c>
      <c r="C407" s="712">
        <f t="shared" si="107"/>
        <v>4.943536335380232</v>
      </c>
      <c r="D407" s="712">
        <f t="shared" si="108"/>
        <v>1435.8168201893341</v>
      </c>
      <c r="E407" s="712">
        <f t="shared" si="109"/>
        <v>897.37434926345168</v>
      </c>
      <c r="F407" s="712">
        <f t="shared" si="110"/>
        <v>549.9938092978357</v>
      </c>
      <c r="G407" s="712">
        <f t="shared" si="111"/>
        <v>380.19748336070569</v>
      </c>
      <c r="H407" s="719">
        <f t="shared" si="112"/>
        <v>303.16940341041584</v>
      </c>
      <c r="I407" s="712">
        <f t="shared" si="113"/>
        <v>302.60439770127755</v>
      </c>
      <c r="J407" s="712">
        <f t="shared" si="114"/>
        <v>302.2091401290441</v>
      </c>
      <c r="K407" s="712">
        <f t="shared" si="115"/>
        <v>301.97512339007721</v>
      </c>
      <c r="L407" s="712">
        <f t="shared" si="116"/>
        <v>301.89723009870846</v>
      </c>
      <c r="N407" s="582">
        <v>333</v>
      </c>
      <c r="O407" s="712">
        <f t="shared" si="117"/>
        <v>4.943536335380232</v>
      </c>
      <c r="P407" s="712">
        <f t="shared" si="118"/>
        <v>719.00701034697522</v>
      </c>
      <c r="Q407" s="712">
        <f t="shared" si="119"/>
        <v>704.70107719584598</v>
      </c>
      <c r="R407" s="712">
        <f t="shared" si="120"/>
        <v>694.4188465799657</v>
      </c>
      <c r="S407" s="712">
        <f t="shared" si="121"/>
        <v>688.20445904702774</v>
      </c>
      <c r="T407" s="712">
        <f t="shared" si="122"/>
        <v>686.08418335812155</v>
      </c>
    </row>
    <row r="408" spans="2:20">
      <c r="B408" s="582">
        <v>334</v>
      </c>
      <c r="C408" s="712">
        <f t="shared" si="107"/>
        <v>4.9583817898408338</v>
      </c>
      <c r="D408" s="712">
        <f t="shared" si="108"/>
        <v>1436.0725461868763</v>
      </c>
      <c r="E408" s="712">
        <f t="shared" si="109"/>
        <v>898.25326950986937</v>
      </c>
      <c r="F408" s="712">
        <f t="shared" si="110"/>
        <v>550.81072955175205</v>
      </c>
      <c r="G408" s="712">
        <f t="shared" si="111"/>
        <v>380.62423446288858</v>
      </c>
      <c r="H408" s="719">
        <f t="shared" si="112"/>
        <v>303.21401873345945</v>
      </c>
      <c r="I408" s="712">
        <f t="shared" si="113"/>
        <v>302.64609256689573</v>
      </c>
      <c r="J408" s="712">
        <f t="shared" si="114"/>
        <v>302.24874536417542</v>
      </c>
      <c r="K408" s="712">
        <f t="shared" si="115"/>
        <v>302.01347165289855</v>
      </c>
      <c r="L408" s="712">
        <f t="shared" si="116"/>
        <v>301.93515483068489</v>
      </c>
      <c r="N408" s="582">
        <v>334</v>
      </c>
      <c r="O408" s="712">
        <f t="shared" si="117"/>
        <v>4.9583817898408338</v>
      </c>
      <c r="P408" s="712">
        <f t="shared" si="118"/>
        <v>719.98015932746978</v>
      </c>
      <c r="Q408" s="712">
        <f t="shared" si="119"/>
        <v>705.68941049689954</v>
      </c>
      <c r="R408" s="712">
        <f t="shared" si="120"/>
        <v>695.41802202773101</v>
      </c>
      <c r="S408" s="712">
        <f t="shared" si="121"/>
        <v>689.21008683343757</v>
      </c>
      <c r="T408" s="712">
        <f t="shared" si="122"/>
        <v>687.0918453272061</v>
      </c>
    </row>
    <row r="409" spans="2:20">
      <c r="B409" s="582">
        <v>335</v>
      </c>
      <c r="C409" s="712">
        <f t="shared" si="107"/>
        <v>4.9732272443014347</v>
      </c>
      <c r="D409" s="712">
        <f t="shared" si="108"/>
        <v>1436.3272835912248</v>
      </c>
      <c r="E409" s="712">
        <f t="shared" si="109"/>
        <v>899.12903773595292</v>
      </c>
      <c r="F409" s="712">
        <f t="shared" si="110"/>
        <v>551.62614016679458</v>
      </c>
      <c r="G409" s="712">
        <f t="shared" si="111"/>
        <v>381.05102252007237</v>
      </c>
      <c r="H409" s="719">
        <f t="shared" si="112"/>
        <v>303.25883727019703</v>
      </c>
      <c r="I409" s="712">
        <f t="shared" si="113"/>
        <v>302.6879915067276</v>
      </c>
      <c r="J409" s="712">
        <f t="shared" si="114"/>
        <v>302.28855512332348</v>
      </c>
      <c r="K409" s="712">
        <f t="shared" si="115"/>
        <v>302.05202463213396</v>
      </c>
      <c r="L409" s="712">
        <f t="shared" si="116"/>
        <v>301.97328430831004</v>
      </c>
      <c r="N409" s="582">
        <v>335</v>
      </c>
      <c r="O409" s="712">
        <f t="shared" si="117"/>
        <v>4.9732272443014347</v>
      </c>
      <c r="P409" s="712">
        <f t="shared" si="118"/>
        <v>720.95225813538912</v>
      </c>
      <c r="Q409" s="712">
        <f t="shared" si="119"/>
        <v>706.67667723923637</v>
      </c>
      <c r="R409" s="712">
        <f t="shared" si="120"/>
        <v>696.41611921648996</v>
      </c>
      <c r="S409" s="712">
        <f t="shared" si="121"/>
        <v>690.21462939780736</v>
      </c>
      <c r="T409" s="712">
        <f t="shared" si="122"/>
        <v>688.09841987906475</v>
      </c>
    </row>
    <row r="410" spans="2:20">
      <c r="B410" s="582">
        <v>336</v>
      </c>
      <c r="C410" s="712">
        <f t="shared" si="107"/>
        <v>4.9880726987620356</v>
      </c>
      <c r="D410" s="712">
        <f t="shared" si="108"/>
        <v>1436.5810384849726</v>
      </c>
      <c r="E410" s="712">
        <f t="shared" si="109"/>
        <v>900.00167144912621</v>
      </c>
      <c r="F410" s="712">
        <f t="shared" si="110"/>
        <v>552.44004070232256</v>
      </c>
      <c r="G410" s="712">
        <f t="shared" si="111"/>
        <v>381.47784118245966</v>
      </c>
      <c r="H410" s="719">
        <f t="shared" si="112"/>
        <v>303.30385886894499</v>
      </c>
      <c r="I410" s="712">
        <f t="shared" si="113"/>
        <v>302.73009441988961</v>
      </c>
      <c r="J410" s="712">
        <f t="shared" si="114"/>
        <v>302.32856934326225</v>
      </c>
      <c r="K410" s="712">
        <f t="shared" si="115"/>
        <v>302.09078228770619</v>
      </c>
      <c r="L410" s="712">
        <f t="shared" si="116"/>
        <v>302.01161849931862</v>
      </c>
      <c r="N410" s="582">
        <v>336</v>
      </c>
      <c r="O410" s="712">
        <f t="shared" si="117"/>
        <v>4.9880726987620356</v>
      </c>
      <c r="P410" s="712">
        <f t="shared" si="118"/>
        <v>721.92330790402605</v>
      </c>
      <c r="Q410" s="712">
        <f t="shared" si="119"/>
        <v>707.66287857383213</v>
      </c>
      <c r="R410" s="712">
        <f t="shared" si="120"/>
        <v>697.41313930984427</v>
      </c>
      <c r="S410" s="712">
        <f t="shared" si="121"/>
        <v>691.21808791125295</v>
      </c>
      <c r="T410" s="712">
        <f t="shared" si="122"/>
        <v>689.10390818718247</v>
      </c>
    </row>
    <row r="411" spans="2:20">
      <c r="B411" s="582">
        <v>337</v>
      </c>
      <c r="C411" s="712">
        <f t="shared" si="107"/>
        <v>5.0029181532226374</v>
      </c>
      <c r="D411" s="712">
        <f t="shared" si="108"/>
        <v>1436.833816895934</v>
      </c>
      <c r="E411" s="712">
        <f t="shared" si="109"/>
        <v>900.87118802169255</v>
      </c>
      <c r="F411" s="712">
        <f t="shared" si="110"/>
        <v>553.25243077307664</v>
      </c>
      <c r="G411" s="712">
        <f t="shared" si="111"/>
        <v>381.90468415594881</v>
      </c>
      <c r="H411" s="719">
        <f t="shared" si="112"/>
        <v>303.34908337525292</v>
      </c>
      <c r="I411" s="712">
        <f t="shared" si="113"/>
        <v>302.77240120227026</v>
      </c>
      <c r="J411" s="712">
        <f t="shared" si="114"/>
        <v>302.36878795720196</v>
      </c>
      <c r="K411" s="712">
        <f t="shared" si="115"/>
        <v>302.12974457577081</v>
      </c>
      <c r="L411" s="712">
        <f t="shared" si="116"/>
        <v>302.05015736761038</v>
      </c>
      <c r="N411" s="582">
        <v>337</v>
      </c>
      <c r="O411" s="712">
        <f t="shared" si="117"/>
        <v>5.0029181532226374</v>
      </c>
      <c r="P411" s="712">
        <f t="shared" si="118"/>
        <v>722.89330976544989</v>
      </c>
      <c r="Q411" s="712">
        <f t="shared" si="119"/>
        <v>708.64801565042035</v>
      </c>
      <c r="R411" s="712">
        <f t="shared" si="120"/>
        <v>698.40908347014022</v>
      </c>
      <c r="S411" s="712">
        <f t="shared" si="121"/>
        <v>692.22046354362692</v>
      </c>
      <c r="T411" s="712">
        <f t="shared" si="122"/>
        <v>690.10831142377776</v>
      </c>
    </row>
    <row r="412" spans="2:20">
      <c r="B412" s="582">
        <v>338</v>
      </c>
      <c r="C412" s="712">
        <f t="shared" si="107"/>
        <v>5.0177636076832384</v>
      </c>
      <c r="D412" s="712">
        <f t="shared" si="108"/>
        <v>1437.0856247978447</v>
      </c>
      <c r="E412" s="712">
        <f t="shared" si="109"/>
        <v>901.73760469208037</v>
      </c>
      <c r="F412" s="712">
        <f t="shared" si="110"/>
        <v>554.06331004830361</v>
      </c>
      <c r="G412" s="712">
        <f t="shared" si="111"/>
        <v>382.33154520186349</v>
      </c>
      <c r="H412" s="719">
        <f t="shared" si="112"/>
        <v>303.39451063193275</v>
      </c>
      <c r="I412" s="712">
        <f t="shared" si="113"/>
        <v>302.81491174656048</v>
      </c>
      <c r="J412" s="712">
        <f t="shared" si="114"/>
        <v>302.40921089482163</v>
      </c>
      <c r="K412" s="712">
        <f t="shared" si="115"/>
        <v>302.1689114487495</v>
      </c>
      <c r="L412" s="712">
        <f t="shared" si="116"/>
        <v>302.08890087328388</v>
      </c>
      <c r="N412" s="582">
        <v>338</v>
      </c>
      <c r="O412" s="712">
        <f t="shared" si="117"/>
        <v>5.0177636076832384</v>
      </c>
      <c r="P412" s="712">
        <f t="shared" si="118"/>
        <v>723.8622648505085</v>
      </c>
      <c r="Q412" s="712">
        <f t="shared" si="119"/>
        <v>709.63208961749388</v>
      </c>
      <c r="R412" s="712">
        <f t="shared" si="120"/>
        <v>699.40395285846967</v>
      </c>
      <c r="S412" s="712">
        <f t="shared" si="121"/>
        <v>693.22175746351888</v>
      </c>
      <c r="T412" s="712">
        <f t="shared" si="122"/>
        <v>691.11163075980448</v>
      </c>
    </row>
    <row r="413" spans="2:20">
      <c r="B413" s="582">
        <v>339</v>
      </c>
      <c r="C413" s="712">
        <f t="shared" si="107"/>
        <v>5.0326090621438402</v>
      </c>
      <c r="D413" s="712">
        <f t="shared" si="108"/>
        <v>1437.3364681110502</v>
      </c>
      <c r="E413" s="712">
        <f t="shared" si="109"/>
        <v>902.60093856607693</v>
      </c>
      <c r="F413" s="712">
        <f t="shared" si="110"/>
        <v>554.8726782508943</v>
      </c>
      <c r="G413" s="712">
        <f t="shared" si="111"/>
        <v>382.75841813668092</v>
      </c>
      <c r="H413" s="719">
        <f t="shared" si="112"/>
        <v>303.44014047908695</v>
      </c>
      <c r="I413" s="712">
        <f t="shared" si="113"/>
        <v>302.85762594228498</v>
      </c>
      <c r="J413" s="712">
        <f t="shared" si="114"/>
        <v>302.4498380823012</v>
      </c>
      <c r="K413" s="712">
        <f t="shared" si="115"/>
        <v>302.20828285536339</v>
      </c>
      <c r="L413" s="712">
        <f t="shared" si="116"/>
        <v>302.12784897266994</v>
      </c>
      <c r="N413" s="582">
        <v>339</v>
      </c>
      <c r="O413" s="712">
        <f t="shared" si="117"/>
        <v>5.0326090621438402</v>
      </c>
      <c r="P413" s="712">
        <f t="shared" si="118"/>
        <v>724.83017428882954</v>
      </c>
      <c r="Q413" s="712">
        <f t="shared" si="119"/>
        <v>710.61510162230581</v>
      </c>
      <c r="R413" s="712">
        <f t="shared" si="120"/>
        <v>700.39774863467164</v>
      </c>
      <c r="S413" s="712">
        <f t="shared" si="121"/>
        <v>694.22197083825768</v>
      </c>
      <c r="T413" s="712">
        <f t="shared" si="122"/>
        <v>692.11386736495251</v>
      </c>
    </row>
    <row r="414" spans="2:20">
      <c r="B414" s="582">
        <v>340</v>
      </c>
      <c r="C414" s="712">
        <f t="shared" si="107"/>
        <v>5.0474545166044411</v>
      </c>
      <c r="D414" s="712">
        <f t="shared" si="108"/>
        <v>1437.5863527031786</v>
      </c>
      <c r="E414" s="712">
        <f t="shared" si="109"/>
        <v>903.46120661804969</v>
      </c>
      <c r="F414" s="712">
        <f t="shared" si="110"/>
        <v>555.68053515653355</v>
      </c>
      <c r="G414" s="712">
        <f t="shared" si="111"/>
        <v>383.18529683175859</v>
      </c>
      <c r="H414" s="719">
        <f t="shared" si="112"/>
        <v>303.48597275413744</v>
      </c>
      <c r="I414" s="712">
        <f t="shared" si="113"/>
        <v>302.90054367583241</v>
      </c>
      <c r="J414" s="712">
        <f t="shared" si="114"/>
        <v>302.49066944235375</v>
      </c>
      <c r="K414" s="712">
        <f t="shared" si="115"/>
        <v>302.24785874066612</v>
      </c>
      <c r="L414" s="712">
        <f t="shared" si="116"/>
        <v>302.16700161836474</v>
      </c>
      <c r="N414" s="582">
        <v>340</v>
      </c>
      <c r="O414" s="712">
        <f t="shared" si="117"/>
        <v>5.0474545166044411</v>
      </c>
      <c r="P414" s="712">
        <f t="shared" si="118"/>
        <v>725.79703920882127</v>
      </c>
      <c r="Q414" s="712">
        <f t="shared" si="119"/>
        <v>711.59705281087179</v>
      </c>
      <c r="R414" s="712">
        <f t="shared" si="120"/>
        <v>701.39047195733338</v>
      </c>
      <c r="S414" s="712">
        <f t="shared" si="121"/>
        <v>695.22110483391225</v>
      </c>
      <c r="T414" s="712">
        <f t="shared" si="122"/>
        <v>693.11502240764969</v>
      </c>
    </row>
    <row r="415" spans="2:20">
      <c r="B415" s="582">
        <v>341</v>
      </c>
      <c r="C415" s="712">
        <f t="shared" si="107"/>
        <v>5.0622999710650429</v>
      </c>
      <c r="D415" s="712">
        <f t="shared" si="108"/>
        <v>1437.8352843898037</v>
      </c>
      <c r="E415" s="712">
        <f t="shared" si="109"/>
        <v>904.31842569215621</v>
      </c>
      <c r="F415" s="712">
        <f t="shared" si="110"/>
        <v>556.48688059286235</v>
      </c>
      <c r="G415" s="712">
        <f t="shared" si="111"/>
        <v>383.61217521306014</v>
      </c>
      <c r="H415" s="719">
        <f t="shared" si="112"/>
        <v>303.53200729185346</v>
      </c>
      <c r="I415" s="712">
        <f t="shared" si="113"/>
        <v>302.94366483048617</v>
      </c>
      <c r="J415" s="712">
        <f t="shared" si="114"/>
        <v>302.53170489425764</v>
      </c>
      <c r="K415" s="712">
        <f t="shared" si="115"/>
        <v>302.28763904607638</v>
      </c>
      <c r="L415" s="712">
        <f t="shared" si="116"/>
        <v>302.20635875926342</v>
      </c>
      <c r="N415" s="582">
        <v>341</v>
      </c>
      <c r="O415" s="712">
        <f t="shared" si="117"/>
        <v>5.0622999710650429</v>
      </c>
      <c r="P415" s="712">
        <f t="shared" si="118"/>
        <v>726.76286073767449</v>
      </c>
      <c r="Q415" s="712">
        <f t="shared" si="119"/>
        <v>712.57794432797027</v>
      </c>
      <c r="R415" s="712">
        <f t="shared" si="120"/>
        <v>702.38212398379176</v>
      </c>
      <c r="S415" s="712">
        <f t="shared" si="121"/>
        <v>696.21916061529339</v>
      </c>
      <c r="T415" s="712">
        <f t="shared" si="122"/>
        <v>694.11509705506285</v>
      </c>
    </row>
    <row r="416" spans="2:20">
      <c r="B416" s="582">
        <v>342</v>
      </c>
      <c r="C416" s="712">
        <f t="shared" si="107"/>
        <v>5.0771454255256439</v>
      </c>
      <c r="D416" s="712">
        <f t="shared" si="108"/>
        <v>1438.0832689350934</v>
      </c>
      <c r="E416" s="712">
        <f t="shared" si="109"/>
        <v>905.17261250354113</v>
      </c>
      <c r="F416" s="712">
        <f t="shared" si="110"/>
        <v>557.29171443865175</v>
      </c>
      <c r="G416" s="712">
        <f t="shared" si="111"/>
        <v>384.03904726087944</v>
      </c>
      <c r="H416" s="719">
        <f t="shared" si="112"/>
        <v>303.57824392437988</v>
      </c>
      <c r="I416" s="712">
        <f t="shared" si="113"/>
        <v>302.98698928645462</v>
      </c>
      <c r="J416" s="712">
        <f t="shared" si="114"/>
        <v>302.57294435388803</v>
      </c>
      <c r="K416" s="712">
        <f t="shared" si="115"/>
        <v>302.32762370941111</v>
      </c>
      <c r="L416" s="712">
        <f t="shared" si="116"/>
        <v>302.2459203405927</v>
      </c>
      <c r="N416" s="582">
        <v>342</v>
      </c>
      <c r="O416" s="712">
        <f t="shared" si="117"/>
        <v>5.0771454255256439</v>
      </c>
      <c r="P416" s="712">
        <f t="shared" si="118"/>
        <v>727.7276400013634</v>
      </c>
      <c r="Q416" s="712">
        <f t="shared" si="119"/>
        <v>713.55777731714443</v>
      </c>
      <c r="R416" s="712">
        <f t="shared" si="120"/>
        <v>703.37270587013484</v>
      </c>
      <c r="S416" s="712">
        <f t="shared" si="121"/>
        <v>697.21613934595462</v>
      </c>
      <c r="T416" s="712">
        <f t="shared" si="122"/>
        <v>695.11409247309916</v>
      </c>
    </row>
    <row r="417" spans="2:20">
      <c r="B417" s="582">
        <v>343</v>
      </c>
      <c r="C417" s="712">
        <f t="shared" si="107"/>
        <v>5.0919908799862448</v>
      </c>
      <c r="D417" s="712">
        <f t="shared" si="108"/>
        <v>1438.3303120524474</v>
      </c>
      <c r="E417" s="712">
        <f t="shared" si="109"/>
        <v>906.02378363952243</v>
      </c>
      <c r="F417" s="712">
        <f t="shared" si="110"/>
        <v>558.0950366229896</v>
      </c>
      <c r="G417" s="712">
        <f t="shared" si="111"/>
        <v>384.46590700956421</v>
      </c>
      <c r="H417" s="719">
        <f t="shared" si="112"/>
        <v>303.6246824812651</v>
      </c>
      <c r="I417" s="712">
        <f t="shared" si="113"/>
        <v>303.03051692090116</v>
      </c>
      <c r="J417" s="712">
        <f t="shared" si="114"/>
        <v>302.61438773374891</v>
      </c>
      <c r="K417" s="712">
        <f t="shared" si="115"/>
        <v>302.36781266491772</v>
      </c>
      <c r="L417" s="712">
        <f t="shared" si="116"/>
        <v>302.28568630394392</v>
      </c>
      <c r="N417" s="582">
        <v>343</v>
      </c>
      <c r="O417" s="712">
        <f t="shared" si="117"/>
        <v>5.0919908799862448</v>
      </c>
      <c r="P417" s="712">
        <f t="shared" si="118"/>
        <v>728.69137812464726</v>
      </c>
      <c r="Q417" s="712">
        <f t="shared" si="119"/>
        <v>714.53655292070346</v>
      </c>
      <c r="R417" s="712">
        <f t="shared" si="120"/>
        <v>704.36221877120317</v>
      </c>
      <c r="S417" s="712">
        <f t="shared" si="121"/>
        <v>698.212042188194</v>
      </c>
      <c r="T417" s="712">
        <f t="shared" si="122"/>
        <v>696.11200982640798</v>
      </c>
    </row>
    <row r="418" spans="2:20">
      <c r="B418" s="582">
        <v>344</v>
      </c>
      <c r="C418" s="712">
        <f t="shared" si="107"/>
        <v>5.1068363344468466</v>
      </c>
      <c r="D418" s="712">
        <f t="shared" si="108"/>
        <v>1438.5764194051226</v>
      </c>
      <c r="E418" s="712">
        <f t="shared" si="109"/>
        <v>906.87195556076495</v>
      </c>
      <c r="F418" s="712">
        <f t="shared" si="110"/>
        <v>558.89684712447718</v>
      </c>
      <c r="G418" s="712">
        <f t="shared" si="111"/>
        <v>384.89274854723794</v>
      </c>
      <c r="H418" s="719">
        <f t="shared" si="112"/>
        <v>303.67132278948873</v>
      </c>
      <c r="I418" s="712">
        <f t="shared" si="113"/>
        <v>303.0742476079742</v>
      </c>
      <c r="J418" s="712">
        <f t="shared" si="114"/>
        <v>302.65603494300444</v>
      </c>
      <c r="K418" s="712">
        <f t="shared" si="115"/>
        <v>302.40820584330675</v>
      </c>
      <c r="L418" s="712">
        <f t="shared" si="116"/>
        <v>302.3256565873059</v>
      </c>
      <c r="N418" s="582">
        <v>344</v>
      </c>
      <c r="O418" s="712">
        <f t="shared" si="117"/>
        <v>5.1068363344468466</v>
      </c>
      <c r="P418" s="712">
        <f t="shared" si="118"/>
        <v>729.6540762310716</v>
      </c>
      <c r="Q418" s="712">
        <f t="shared" si="119"/>
        <v>715.51427227972385</v>
      </c>
      <c r="R418" s="712">
        <f t="shared" si="120"/>
        <v>705.35066384059087</v>
      </c>
      <c r="S418" s="712">
        <f t="shared" si="121"/>
        <v>699.20687030305533</v>
      </c>
      <c r="T418" s="712">
        <f t="shared" si="122"/>
        <v>697.1088502783814</v>
      </c>
    </row>
    <row r="419" spans="2:20">
      <c r="B419" s="582">
        <v>345</v>
      </c>
      <c r="C419" s="712">
        <f t="shared" si="107"/>
        <v>5.1216817889074475</v>
      </c>
      <c r="D419" s="712">
        <f t="shared" si="108"/>
        <v>1438.8215966068472</v>
      </c>
      <c r="E419" s="712">
        <f t="shared" si="109"/>
        <v>907.71714460244289</v>
      </c>
      <c r="F419" s="712">
        <f t="shared" si="110"/>
        <v>559.69714597043958</v>
      </c>
      <c r="G419" s="712">
        <f t="shared" si="111"/>
        <v>385.31956601552133</v>
      </c>
      <c r="H419" s="719">
        <f t="shared" si="112"/>
        <v>303.71816467348918</v>
      </c>
      <c r="I419" s="712">
        <f t="shared" si="113"/>
        <v>303.11818121883704</v>
      </c>
      <c r="J419" s="712">
        <f t="shared" si="114"/>
        <v>302.69788588751027</v>
      </c>
      <c r="K419" s="712">
        <f t="shared" si="115"/>
        <v>302.44880317178405</v>
      </c>
      <c r="L419" s="712">
        <f t="shared" si="116"/>
        <v>302.36583112509737</v>
      </c>
      <c r="N419" s="582">
        <v>345</v>
      </c>
      <c r="O419" s="712">
        <f t="shared" si="117"/>
        <v>5.1216817889074475</v>
      </c>
      <c r="P419" s="712">
        <f t="shared" si="118"/>
        <v>730.61573544296937</v>
      </c>
      <c r="Q419" s="712">
        <f t="shared" si="119"/>
        <v>716.49093653405055</v>
      </c>
      <c r="R419" s="712">
        <f t="shared" si="120"/>
        <v>706.33804223064726</v>
      </c>
      <c r="S419" s="712">
        <f t="shared" si="121"/>
        <v>700.20062485032929</v>
      </c>
      <c r="T419" s="712">
        <f t="shared" si="122"/>
        <v>698.10461499115627</v>
      </c>
    </row>
    <row r="420" spans="2:20">
      <c r="B420" s="582">
        <v>346</v>
      </c>
      <c r="C420" s="712">
        <f t="shared" si="107"/>
        <v>5.1365272433680493</v>
      </c>
      <c r="D420" s="712">
        <f t="shared" si="108"/>
        <v>1439.065849222424</v>
      </c>
      <c r="E420" s="712">
        <f t="shared" si="109"/>
        <v>908.55936697539062</v>
      </c>
      <c r="F420" s="712">
        <f t="shared" si="110"/>
        <v>560.49593323614545</v>
      </c>
      <c r="G420" s="712">
        <f t="shared" si="111"/>
        <v>385.74635360925231</v>
      </c>
      <c r="H420" s="719">
        <f t="shared" si="112"/>
        <v>303.7652079551911</v>
      </c>
      <c r="I420" s="712">
        <f t="shared" si="113"/>
        <v>303.16231762169747</v>
      </c>
      <c r="J420" s="712">
        <f t="shared" si="114"/>
        <v>302.73994046984484</v>
      </c>
      <c r="K420" s="712">
        <f t="shared" si="115"/>
        <v>302.48960457408305</v>
      </c>
      <c r="L420" s="712">
        <f t="shared" si="116"/>
        <v>302.40620984819935</v>
      </c>
      <c r="N420" s="582">
        <v>346</v>
      </c>
      <c r="O420" s="712">
        <f t="shared" si="117"/>
        <v>5.1365272433680493</v>
      </c>
      <c r="P420" s="712">
        <f t="shared" si="118"/>
        <v>731.5763568814624</v>
      </c>
      <c r="Q420" s="712">
        <f t="shared" si="119"/>
        <v>717.4665468222986</v>
      </c>
      <c r="R420" s="712">
        <f t="shared" si="120"/>
        <v>707.32435509247807</v>
      </c>
      <c r="S420" s="712">
        <f t="shared" si="121"/>
        <v>701.19330698855515</v>
      </c>
      <c r="T420" s="712">
        <f t="shared" si="122"/>
        <v>699.09930512561527</v>
      </c>
    </row>
    <row r="421" spans="2:20">
      <c r="B421" s="582">
        <v>347</v>
      </c>
      <c r="C421" s="712">
        <f t="shared" si="107"/>
        <v>5.1513726978286503</v>
      </c>
      <c r="D421" s="712">
        <f t="shared" si="108"/>
        <v>1439.3091827683227</v>
      </c>
      <c r="E421" s="712">
        <f t="shared" si="109"/>
        <v>909.39863876724235</v>
      </c>
      <c r="F421" s="712">
        <f t="shared" si="110"/>
        <v>561.29320904403892</v>
      </c>
      <c r="G421" s="712">
        <f t="shared" si="111"/>
        <v>386.17310557620561</v>
      </c>
      <c r="H421" s="719">
        <f t="shared" si="112"/>
        <v>303.81245245403244</v>
      </c>
      <c r="I421" s="712">
        <f t="shared" si="113"/>
        <v>303.20665668183722</v>
      </c>
      <c r="J421" s="712">
        <f t="shared" si="114"/>
        <v>302.78219858934051</v>
      </c>
      <c r="K421" s="712">
        <f t="shared" si="115"/>
        <v>302.53060997049647</v>
      </c>
      <c r="L421" s="712">
        <f t="shared" si="116"/>
        <v>302.44679268398767</v>
      </c>
      <c r="N421" s="582">
        <v>347</v>
      </c>
      <c r="O421" s="712">
        <f t="shared" si="117"/>
        <v>5.1513726978286503</v>
      </c>
      <c r="P421" s="712">
        <f t="shared" si="118"/>
        <v>732.53594166646246</v>
      </c>
      <c r="Q421" s="712">
        <f t="shared" si="119"/>
        <v>718.44110428185434</v>
      </c>
      <c r="R421" s="712">
        <f t="shared" si="120"/>
        <v>708.30960357594677</v>
      </c>
      <c r="S421" s="712">
        <f t="shared" si="121"/>
        <v>702.18491787502182</v>
      </c>
      <c r="T421" s="712">
        <f t="shared" si="122"/>
        <v>700.09292184138837</v>
      </c>
    </row>
    <row r="422" spans="2:20">
      <c r="B422" s="582">
        <v>348</v>
      </c>
      <c r="C422" s="712">
        <f t="shared" si="107"/>
        <v>5.1662181522892512</v>
      </c>
      <c r="D422" s="712">
        <f t="shared" si="108"/>
        <v>1439.551602713261</v>
      </c>
      <c r="E422" s="712">
        <f t="shared" si="109"/>
        <v>910.2349759435599</v>
      </c>
      <c r="F422" s="712">
        <f t="shared" si="110"/>
        <v>562.08897356298235</v>
      </c>
      <c r="G422" s="712">
        <f t="shared" si="111"/>
        <v>386.59981621681106</v>
      </c>
      <c r="H422" s="719">
        <f t="shared" si="112"/>
        <v>303.85989798699171</v>
      </c>
      <c r="I422" s="712">
        <f t="shared" si="113"/>
        <v>303.25119826164138</v>
      </c>
      <c r="J422" s="712">
        <f t="shared" si="114"/>
        <v>302.82466014211434</v>
      </c>
      <c r="K422" s="712">
        <f t="shared" si="115"/>
        <v>302.57181927790833</v>
      </c>
      <c r="L422" s="712">
        <f t="shared" si="116"/>
        <v>302.48757955636489</v>
      </c>
      <c r="N422" s="582">
        <v>348</v>
      </c>
      <c r="O422" s="712">
        <f t="shared" si="117"/>
        <v>5.1662181522892512</v>
      </c>
      <c r="P422" s="712">
        <f t="shared" si="118"/>
        <v>733.49449091667304</v>
      </c>
      <c r="Q422" s="712">
        <f t="shared" si="119"/>
        <v>719.41461004887651</v>
      </c>
      <c r="R422" s="712">
        <f t="shared" si="120"/>
        <v>709.29378882967615</v>
      </c>
      <c r="S422" s="712">
        <f t="shared" si="121"/>
        <v>703.1754586657695</v>
      </c>
      <c r="T422" s="712">
        <f t="shared" si="122"/>
        <v>701.08546629685407</v>
      </c>
    </row>
    <row r="423" spans="2:20">
      <c r="B423" s="582">
        <v>349</v>
      </c>
      <c r="C423" s="712">
        <f t="shared" si="107"/>
        <v>5.181063606749853</v>
      </c>
      <c r="D423" s="712">
        <f t="shared" si="108"/>
        <v>1439.7931144787769</v>
      </c>
      <c r="E423" s="712">
        <f t="shared" si="109"/>
        <v>911.06839434895039</v>
      </c>
      <c r="F423" s="712">
        <f t="shared" si="110"/>
        <v>562.8832270075103</v>
      </c>
      <c r="G423" s="712">
        <f t="shared" si="111"/>
        <v>387.02647988387173</v>
      </c>
      <c r="H423" s="719">
        <f t="shared" si="112"/>
        <v>303.90754436861448</v>
      </c>
      <c r="I423" s="712">
        <f t="shared" si="113"/>
        <v>303.29594222062724</v>
      </c>
      <c r="J423" s="712">
        <f t="shared" si="114"/>
        <v>302.86732502109868</v>
      </c>
      <c r="K423" s="712">
        <f t="shared" si="115"/>
        <v>302.61323240982586</v>
      </c>
      <c r="L423" s="712">
        <f t="shared" si="116"/>
        <v>302.52857038579231</v>
      </c>
      <c r="N423" s="582">
        <v>349</v>
      </c>
      <c r="O423" s="712">
        <f t="shared" si="117"/>
        <v>5.181063606749853</v>
      </c>
      <c r="P423" s="712">
        <f t="shared" si="118"/>
        <v>734.45200574959051</v>
      </c>
      <c r="Q423" s="712">
        <f t="shared" si="119"/>
        <v>720.38706525829787</v>
      </c>
      <c r="R423" s="712">
        <f t="shared" si="120"/>
        <v>710.27691200104925</v>
      </c>
      <c r="S423" s="712">
        <f t="shared" si="121"/>
        <v>704.16493051559053</v>
      </c>
      <c r="T423" s="712">
        <f t="shared" si="122"/>
        <v>702.07693964914074</v>
      </c>
    </row>
    <row r="424" spans="2:20">
      <c r="B424" s="582">
        <v>350</v>
      </c>
      <c r="C424" s="712">
        <f t="shared" si="107"/>
        <v>5.1959090612104539</v>
      </c>
      <c r="D424" s="712">
        <f t="shared" si="108"/>
        <v>1440.0337234397898</v>
      </c>
      <c r="E424" s="712">
        <f t="shared" si="109"/>
        <v>911.89890970817123</v>
      </c>
      <c r="F424" s="712">
        <f t="shared" si="110"/>
        <v>563.67596963709309</v>
      </c>
      <c r="G424" s="712">
        <f t="shared" si="111"/>
        <v>387.45309098228057</v>
      </c>
      <c r="H424" s="719">
        <f t="shared" si="112"/>
        <v>303.95539141104041</v>
      </c>
      <c r="I424" s="712">
        <f t="shared" si="113"/>
        <v>303.34088841547367</v>
      </c>
      <c r="J424" s="712">
        <f t="shared" si="114"/>
        <v>302.91019311607209</v>
      </c>
      <c r="K424" s="712">
        <f t="shared" si="115"/>
        <v>302.65484927641046</v>
      </c>
      <c r="L424" s="712">
        <f t="shared" si="116"/>
        <v>302.56976508932195</v>
      </c>
      <c r="N424" s="582">
        <v>350</v>
      </c>
      <c r="O424" s="712">
        <f t="shared" si="117"/>
        <v>5.1959090612104539</v>
      </c>
      <c r="P424" s="712">
        <f t="shared" si="118"/>
        <v>735.40848728150479</v>
      </c>
      <c r="Q424" s="712">
        <f t="shared" si="119"/>
        <v>721.35847104382651</v>
      </c>
      <c r="R424" s="712">
        <f t="shared" si="120"/>
        <v>711.25897423621086</v>
      </c>
      <c r="S424" s="712">
        <f t="shared" si="121"/>
        <v>705.15333457803126</v>
      </c>
      <c r="T424" s="712">
        <f t="shared" si="122"/>
        <v>703.06734305412817</v>
      </c>
    </row>
    <row r="425" spans="2:20">
      <c r="B425" s="582">
        <v>351</v>
      </c>
      <c r="C425" s="712">
        <f t="shared" si="107"/>
        <v>5.2107545156710557</v>
      </c>
      <c r="D425" s="712">
        <f t="shared" si="108"/>
        <v>1440.2734349251518</v>
      </c>
      <c r="E425" s="712">
        <f t="shared" si="109"/>
        <v>912.72653762722575</v>
      </c>
      <c r="F425" s="712">
        <f t="shared" si="110"/>
        <v>564.46720175541225</v>
      </c>
      <c r="G425" s="712">
        <f t="shared" si="111"/>
        <v>387.87964396873713</v>
      </c>
      <c r="H425" s="719">
        <f t="shared" si="112"/>
        <v>304.00343892402952</v>
      </c>
      <c r="I425" s="712">
        <f t="shared" si="113"/>
        <v>303.38603670004954</v>
      </c>
      <c r="J425" s="712">
        <f t="shared" si="114"/>
        <v>302.95326431368949</v>
      </c>
      <c r="K425" s="712">
        <f t="shared" si="115"/>
        <v>302.6966697845096</v>
      </c>
      <c r="L425" s="712">
        <f t="shared" si="116"/>
        <v>302.61116358062799</v>
      </c>
      <c r="N425" s="582">
        <v>351</v>
      </c>
      <c r="O425" s="712">
        <f t="shared" si="117"/>
        <v>5.2107545156710557</v>
      </c>
      <c r="P425" s="712">
        <f t="shared" si="118"/>
        <v>736.36393662750152</v>
      </c>
      <c r="Q425" s="712">
        <f t="shared" si="119"/>
        <v>722.32882853794683</v>
      </c>
      <c r="R425" s="712">
        <f t="shared" si="120"/>
        <v>712.23997668006928</v>
      </c>
      <c r="S425" s="712">
        <f t="shared" si="121"/>
        <v>706.14067200539341</v>
      </c>
      <c r="T425" s="712">
        <f t="shared" si="122"/>
        <v>704.05667766644865</v>
      </c>
    </row>
    <row r="426" spans="2:20">
      <c r="B426" s="582">
        <v>352</v>
      </c>
      <c r="C426" s="712">
        <f t="shared" si="107"/>
        <v>5.2255999701316567</v>
      </c>
      <c r="D426" s="712">
        <f t="shared" si="108"/>
        <v>1440.5122542181905</v>
      </c>
      <c r="E426" s="712">
        <f t="shared" si="109"/>
        <v>913.55129359444686</v>
      </c>
      <c r="F426" s="712">
        <f t="shared" si="110"/>
        <v>565.25692370964566</v>
      </c>
      <c r="G426" s="712">
        <f t="shared" si="111"/>
        <v>388.30613335146319</v>
      </c>
      <c r="H426" s="719">
        <f t="shared" si="112"/>
        <v>304.05168671498865</v>
      </c>
      <c r="I426" s="712">
        <f t="shared" si="113"/>
        <v>303.43138692544255</v>
      </c>
      <c r="J426" s="712">
        <f t="shared" si="114"/>
        <v>302.99653849751246</v>
      </c>
      <c r="K426" s="712">
        <f t="shared" si="115"/>
        <v>302.73869383768761</v>
      </c>
      <c r="L426" s="712">
        <f t="shared" si="116"/>
        <v>302.65276577003857</v>
      </c>
      <c r="N426" s="582">
        <v>352</v>
      </c>
      <c r="O426" s="712">
        <f t="shared" si="117"/>
        <v>5.2255999701316567</v>
      </c>
      <c r="P426" s="712">
        <f t="shared" si="118"/>
        <v>737.31835490146284</v>
      </c>
      <c r="Q426" s="712">
        <f t="shared" si="119"/>
        <v>723.29813887192142</v>
      </c>
      <c r="R426" s="712">
        <f t="shared" si="120"/>
        <v>713.21992047629692</v>
      </c>
      <c r="S426" s="712">
        <f t="shared" si="121"/>
        <v>707.12694394873472</v>
      </c>
      <c r="T426" s="712">
        <f t="shared" si="122"/>
        <v>705.04494463948868</v>
      </c>
    </row>
    <row r="427" spans="2:20">
      <c r="B427" s="582">
        <v>353</v>
      </c>
      <c r="C427" s="712">
        <f t="shared" si="107"/>
        <v>5.2404454245922585</v>
      </c>
      <c r="D427" s="712">
        <f t="shared" si="108"/>
        <v>1440.7501865572417</v>
      </c>
      <c r="E427" s="712">
        <f t="shared" si="109"/>
        <v>914.37319298157036</v>
      </c>
      <c r="F427" s="712">
        <f t="shared" si="110"/>
        <v>566.04513588976306</v>
      </c>
      <c r="G427" s="712">
        <f t="shared" si="111"/>
        <v>388.73255368991801</v>
      </c>
      <c r="H427" s="719">
        <f t="shared" si="112"/>
        <v>304.10013458899755</v>
      </c>
      <c r="I427" s="712">
        <f t="shared" si="113"/>
        <v>303.47693893998769</v>
      </c>
      <c r="J427" s="712">
        <f t="shared" si="114"/>
        <v>303.04001554803938</v>
      </c>
      <c r="K427" s="712">
        <f t="shared" si="115"/>
        <v>302.78092133625705</v>
      </c>
      <c r="L427" s="712">
        <f t="shared" si="116"/>
        <v>302.69457156456696</v>
      </c>
      <c r="N427" s="582">
        <v>353</v>
      </c>
      <c r="O427" s="712">
        <f t="shared" si="117"/>
        <v>5.2404454245922585</v>
      </c>
      <c r="P427" s="712">
        <f t="shared" si="118"/>
        <v>738.27174321606913</v>
      </c>
      <c r="Q427" s="712">
        <f t="shared" si="119"/>
        <v>724.26640317579177</v>
      </c>
      <c r="R427" s="712">
        <f t="shared" si="120"/>
        <v>714.19880676733214</v>
      </c>
      <c r="S427" s="712">
        <f t="shared" si="121"/>
        <v>708.11215155787113</v>
      </c>
      <c r="T427" s="712">
        <f t="shared" si="122"/>
        <v>706.03214512538989</v>
      </c>
    </row>
    <row r="428" spans="2:20">
      <c r="B428" s="582">
        <v>354</v>
      </c>
      <c r="C428" s="712">
        <f t="shared" si="107"/>
        <v>5.2552908790528594</v>
      </c>
      <c r="D428" s="712">
        <f t="shared" si="108"/>
        <v>1440.9872371361735</v>
      </c>
      <c r="E428" s="712">
        <f t="shared" si="109"/>
        <v>915.19225104479779</v>
      </c>
      <c r="F428" s="712">
        <f t="shared" si="110"/>
        <v>566.83183872783161</v>
      </c>
      <c r="G428" s="712">
        <f t="shared" si="111"/>
        <v>389.15889959451306</v>
      </c>
      <c r="H428" s="719">
        <f t="shared" si="112"/>
        <v>304.14878234883474</v>
      </c>
      <c r="I428" s="712">
        <f t="shared" si="113"/>
        <v>303.52269258929539</v>
      </c>
      <c r="J428" s="712">
        <f t="shared" si="114"/>
        <v>303.08369534273527</v>
      </c>
      <c r="K428" s="712">
        <f t="shared" si="115"/>
        <v>302.8233521773094</v>
      </c>
      <c r="L428" s="712">
        <f t="shared" si="116"/>
        <v>302.73658086794268</v>
      </c>
      <c r="N428" s="582">
        <v>354</v>
      </c>
      <c r="O428" s="712">
        <f t="shared" si="117"/>
        <v>5.2552908790528594</v>
      </c>
      <c r="P428" s="712">
        <f t="shared" si="118"/>
        <v>739.22410268279964</v>
      </c>
      <c r="Q428" s="712">
        <f t="shared" si="119"/>
        <v>725.23362257838016</v>
      </c>
      <c r="R428" s="712">
        <f t="shared" si="120"/>
        <v>715.17663669438036</v>
      </c>
      <c r="S428" s="712">
        <f t="shared" si="121"/>
        <v>709.09629598137769</v>
      </c>
      <c r="T428" s="712">
        <f t="shared" si="122"/>
        <v>707.01828027505053</v>
      </c>
    </row>
    <row r="429" spans="2:20">
      <c r="B429" s="582">
        <v>355</v>
      </c>
      <c r="C429" s="712">
        <f t="shared" si="107"/>
        <v>5.2701363335134603</v>
      </c>
      <c r="D429" s="712">
        <f t="shared" si="108"/>
        <v>1441.2234111049004</v>
      </c>
      <c r="E429" s="712">
        <f t="shared" si="109"/>
        <v>916.00848292584817</v>
      </c>
      <c r="F429" s="712">
        <f t="shared" si="110"/>
        <v>567.6170326973313</v>
      </c>
      <c r="G429" s="712">
        <f t="shared" si="111"/>
        <v>389.58516572632647</v>
      </c>
      <c r="H429" s="719">
        <f t="shared" si="112"/>
        <v>304.19762979500342</v>
      </c>
      <c r="I429" s="712">
        <f t="shared" si="113"/>
        <v>303.56864771627988</v>
      </c>
      <c r="J429" s="712">
        <f t="shared" si="114"/>
        <v>303.12757775606167</v>
      </c>
      <c r="K429" s="712">
        <f t="shared" si="115"/>
        <v>302.86598625474585</v>
      </c>
      <c r="L429" s="712">
        <f t="shared" si="116"/>
        <v>302.77879358064274</v>
      </c>
      <c r="N429" s="582">
        <v>355</v>
      </c>
      <c r="O429" s="712">
        <f t="shared" si="117"/>
        <v>5.2701363335134603</v>
      </c>
      <c r="P429" s="712">
        <f t="shared" si="118"/>
        <v>740.17543441193436</v>
      </c>
      <c r="Q429" s="712">
        <f t="shared" si="119"/>
        <v>726.19979820729054</v>
      </c>
      <c r="R429" s="712">
        <f t="shared" si="120"/>
        <v>716.15341139741565</v>
      </c>
      <c r="S429" s="712">
        <f t="shared" si="121"/>
        <v>710.07937836658982</v>
      </c>
      <c r="T429" s="712">
        <f t="shared" si="122"/>
        <v>708.00335123812692</v>
      </c>
    </row>
    <row r="430" spans="2:20">
      <c r="B430" s="582">
        <v>356</v>
      </c>
      <c r="C430" s="712">
        <f t="shared" si="107"/>
        <v>5.2849817879740622</v>
      </c>
      <c r="D430" s="712">
        <f t="shared" si="108"/>
        <v>1441.4587135698914</v>
      </c>
      <c r="E430" s="712">
        <f t="shared" si="109"/>
        <v>916.82190365299994</v>
      </c>
      <c r="F430" s="712">
        <f t="shared" si="110"/>
        <v>568.40071831248122</v>
      </c>
      <c r="G430" s="712">
        <f t="shared" si="111"/>
        <v>390.01134679681684</v>
      </c>
      <c r="H430" s="719">
        <f t="shared" si="112"/>
        <v>304.2466767257572</v>
      </c>
      <c r="I430" s="712">
        <f t="shared" si="113"/>
        <v>303.6148041611869</v>
      </c>
      <c r="J430" s="712">
        <f t="shared" si="114"/>
        <v>303.17166265950596</v>
      </c>
      <c r="K430" s="712">
        <f t="shared" si="115"/>
        <v>302.90882345930788</v>
      </c>
      <c r="L430" s="712">
        <f t="shared" si="116"/>
        <v>302.82120959992244</v>
      </c>
      <c r="N430" s="582">
        <v>356</v>
      </c>
      <c r="O430" s="712">
        <f t="shared" si="117"/>
        <v>5.2849817879740622</v>
      </c>
      <c r="P430" s="712">
        <f t="shared" si="118"/>
        <v>741.12573951255524</v>
      </c>
      <c r="Q430" s="712">
        <f t="shared" si="119"/>
        <v>727.16493118891003</v>
      </c>
      <c r="R430" s="712">
        <f t="shared" si="120"/>
        <v>717.12913201518165</v>
      </c>
      <c r="S430" s="712">
        <f t="shared" si="121"/>
        <v>711.06139985960499</v>
      </c>
      <c r="T430" s="712">
        <f t="shared" si="122"/>
        <v>708.98735916303485</v>
      </c>
    </row>
    <row r="431" spans="2:20">
      <c r="B431" s="582">
        <v>357</v>
      </c>
      <c r="C431" s="712">
        <f t="shared" si="107"/>
        <v>5.2998272424346631</v>
      </c>
      <c r="D431" s="712">
        <f t="shared" si="108"/>
        <v>1441.6931495946671</v>
      </c>
      <c r="E431" s="712">
        <f t="shared" si="109"/>
        <v>917.63252814212183</v>
      </c>
      <c r="F431" s="712">
        <f t="shared" si="110"/>
        <v>569.18289612757337</v>
      </c>
      <c r="G431" s="712">
        <f t="shared" si="111"/>
        <v>390.43743756753656</v>
      </c>
      <c r="H431" s="719">
        <f t="shared" si="112"/>
        <v>304.29592293712528</v>
      </c>
      <c r="I431" s="712">
        <f t="shared" si="113"/>
        <v>303.66116176162154</v>
      </c>
      <c r="J431" s="712">
        <f t="shared" si="114"/>
        <v>303.21594992161124</v>
      </c>
      <c r="K431" s="712">
        <f t="shared" si="115"/>
        <v>302.95186367860754</v>
      </c>
      <c r="L431" s="712">
        <f t="shared" si="116"/>
        <v>302.86382881984611</v>
      </c>
      <c r="N431" s="582">
        <v>357</v>
      </c>
      <c r="O431" s="712">
        <f t="shared" si="117"/>
        <v>5.2998272424346631</v>
      </c>
      <c r="P431" s="712">
        <f t="shared" si="118"/>
        <v>742.075019092547</v>
      </c>
      <c r="Q431" s="712">
        <f t="shared" si="119"/>
        <v>728.12902264841011</v>
      </c>
      <c r="R431" s="712">
        <f t="shared" si="120"/>
        <v>718.10379968519339</v>
      </c>
      <c r="S431" s="712">
        <f t="shared" si="121"/>
        <v>712.04236160528365</v>
      </c>
      <c r="T431" s="712">
        <f t="shared" si="122"/>
        <v>709.97030519695079</v>
      </c>
    </row>
    <row r="432" spans="2:20">
      <c r="B432" s="582">
        <v>358</v>
      </c>
      <c r="C432" s="712">
        <f t="shared" si="107"/>
        <v>5.3146726968952649</v>
      </c>
      <c r="D432" s="712">
        <f t="shared" si="108"/>
        <v>1441.9267242002893</v>
      </c>
      <c r="E432" s="712">
        <f t="shared" si="109"/>
        <v>918.44037119769428</v>
      </c>
      <c r="F432" s="712">
        <f t="shared" si="110"/>
        <v>569.9635667363184</v>
      </c>
      <c r="G432" s="712">
        <f t="shared" si="111"/>
        <v>390.86343284984531</v>
      </c>
      <c r="H432" s="719">
        <f t="shared" si="112"/>
        <v>304.34536822293802</v>
      </c>
      <c r="I432" s="712">
        <f t="shared" si="113"/>
        <v>303.7077203525759</v>
      </c>
      <c r="J432" s="712">
        <f t="shared" si="114"/>
        <v>303.26043940800508</v>
      </c>
      <c r="K432" s="712">
        <f t="shared" si="115"/>
        <v>302.99510679715797</v>
      </c>
      <c r="L432" s="712">
        <f t="shared" si="116"/>
        <v>302.90665113131769</v>
      </c>
      <c r="N432" s="582">
        <v>358</v>
      </c>
      <c r="O432" s="712">
        <f t="shared" si="117"/>
        <v>5.3146726968952649</v>
      </c>
      <c r="P432" s="712">
        <f t="shared" si="118"/>
        <v>743.02327425859914</v>
      </c>
      <c r="Q432" s="712">
        <f t="shared" si="119"/>
        <v>729.09207370974843</v>
      </c>
      <c r="R432" s="712">
        <f t="shared" si="120"/>
        <v>719.07741554373808</v>
      </c>
      <c r="S432" s="712">
        <f t="shared" si="121"/>
        <v>713.0222647472508</v>
      </c>
      <c r="T432" s="712">
        <f t="shared" si="122"/>
        <v>710.95219048581293</v>
      </c>
    </row>
    <row r="433" spans="2:20">
      <c r="B433" s="582">
        <v>359</v>
      </c>
      <c r="C433" s="712">
        <f t="shared" si="107"/>
        <v>5.3295181513558658</v>
      </c>
      <c r="D433" s="712">
        <f t="shared" si="108"/>
        <v>1442.1594423658439</v>
      </c>
      <c r="E433" s="712">
        <f t="shared" si="109"/>
        <v>919.24544751381961</v>
      </c>
      <c r="F433" s="712">
        <f t="shared" si="110"/>
        <v>570.74273077119915</v>
      </c>
      <c r="G433" s="712">
        <f t="shared" si="111"/>
        <v>391.28932750462297</v>
      </c>
      <c r="H433" s="719">
        <f t="shared" si="112"/>
        <v>304.39501237485194</v>
      </c>
      <c r="I433" s="712">
        <f t="shared" si="113"/>
        <v>303.75447976645665</v>
      </c>
      <c r="J433" s="712">
        <f t="shared" si="114"/>
        <v>303.3051309814291</v>
      </c>
      <c r="K433" s="712">
        <f t="shared" si="115"/>
        <v>303.03855269640309</v>
      </c>
      <c r="L433" s="712">
        <f t="shared" si="116"/>
        <v>302.94967642211105</v>
      </c>
      <c r="N433" s="582">
        <v>359</v>
      </c>
      <c r="O433" s="712">
        <f t="shared" si="117"/>
        <v>5.3295181513558658</v>
      </c>
      <c r="P433" s="712">
        <f t="shared" si="118"/>
        <v>743.97050611620682</v>
      </c>
      <c r="Q433" s="712">
        <f t="shared" si="119"/>
        <v>730.05408549566926</v>
      </c>
      <c r="R433" s="712">
        <f t="shared" si="120"/>
        <v>720.04998072587682</v>
      </c>
      <c r="S433" s="712">
        <f t="shared" si="121"/>
        <v>714.00111042789763</v>
      </c>
      <c r="T433" s="712">
        <f t="shared" si="122"/>
        <v>711.93301617432326</v>
      </c>
    </row>
    <row r="434" spans="2:20">
      <c r="B434" s="582">
        <v>360</v>
      </c>
      <c r="C434" s="712">
        <f t="shared" si="107"/>
        <v>5.3443636058164667</v>
      </c>
      <c r="D434" s="712">
        <f t="shared" si="108"/>
        <v>1442.3913090289141</v>
      </c>
      <c r="E434" s="712">
        <f t="shared" si="109"/>
        <v>920.04777167522366</v>
      </c>
      <c r="F434" s="712">
        <f t="shared" si="110"/>
        <v>571.52038890283404</v>
      </c>
      <c r="G434" s="712">
        <f t="shared" si="111"/>
        <v>391.71511644198233</v>
      </c>
      <c r="H434" s="719">
        <f t="shared" si="112"/>
        <v>304.44485518237434</v>
      </c>
      <c r="I434" s="712">
        <f t="shared" si="113"/>
        <v>303.80143983311217</v>
      </c>
      <c r="J434" s="712">
        <f t="shared" si="114"/>
        <v>303.35002450176751</v>
      </c>
      <c r="K434" s="712">
        <f t="shared" si="115"/>
        <v>303.08220125474804</v>
      </c>
      <c r="L434" s="712">
        <f t="shared" si="116"/>
        <v>302.99290457690029</v>
      </c>
      <c r="N434" s="582">
        <v>360</v>
      </c>
      <c r="O434" s="712">
        <f t="shared" si="117"/>
        <v>5.3443636058164667</v>
      </c>
      <c r="P434" s="712">
        <f t="shared" si="118"/>
        <v>744.91671576967212</v>
      </c>
      <c r="Q434" s="712">
        <f t="shared" si="119"/>
        <v>731.01505912770529</v>
      </c>
      <c r="R434" s="712">
        <f t="shared" si="120"/>
        <v>721.02149636544596</v>
      </c>
      <c r="S434" s="712">
        <f t="shared" si="121"/>
        <v>714.97889978838225</v>
      </c>
      <c r="T434" s="712">
        <f t="shared" si="122"/>
        <v>712.91278340594818</v>
      </c>
    </row>
    <row r="435" spans="2:20">
      <c r="B435" s="582">
        <v>361</v>
      </c>
      <c r="C435" s="712">
        <f t="shared" si="107"/>
        <v>5.3592090602770686</v>
      </c>
      <c r="D435" s="712">
        <f t="shared" si="108"/>
        <v>1442.6223290860473</v>
      </c>
      <c r="E435" s="712">
        <f t="shared" si="109"/>
        <v>920.84735815824592</v>
      </c>
      <c r="F435" s="712">
        <f t="shared" si="110"/>
        <v>572.29654183934952</v>
      </c>
      <c r="G435" s="712">
        <f t="shared" si="111"/>
        <v>392.14079462098164</v>
      </c>
      <c r="H435" s="719">
        <f t="shared" si="112"/>
        <v>304.49489643288859</v>
      </c>
      <c r="I435" s="712">
        <f t="shared" si="113"/>
        <v>303.84860037985942</v>
      </c>
      <c r="J435" s="712">
        <f t="shared" si="114"/>
        <v>303.3951198260761</v>
      </c>
      <c r="K435" s="712">
        <f t="shared" si="115"/>
        <v>303.12605234758843</v>
      </c>
      <c r="L435" s="712">
        <f t="shared" si="116"/>
        <v>303.03633547728992</v>
      </c>
      <c r="N435" s="582">
        <v>361</v>
      </c>
      <c r="O435" s="712">
        <f t="shared" si="117"/>
        <v>5.3592090602770686</v>
      </c>
      <c r="P435" s="712">
        <f t="shared" si="118"/>
        <v>745.86190432210526</v>
      </c>
      <c r="Q435" s="712">
        <f t="shared" si="119"/>
        <v>731.97499572617937</v>
      </c>
      <c r="R435" s="712">
        <f t="shared" si="120"/>
        <v>721.99196359505788</v>
      </c>
      <c r="S435" s="712">
        <f t="shared" si="121"/>
        <v>715.95563396863122</v>
      </c>
      <c r="T435" s="712">
        <f t="shared" si="122"/>
        <v>713.89149332292004</v>
      </c>
    </row>
    <row r="436" spans="2:20">
      <c r="B436" s="582">
        <v>362</v>
      </c>
      <c r="C436" s="712">
        <f t="shared" si="107"/>
        <v>5.3740545147376695</v>
      </c>
      <c r="D436" s="712">
        <f t="shared" si="108"/>
        <v>1442.8525073932142</v>
      </c>
      <c r="E436" s="712">
        <f t="shared" si="109"/>
        <v>921.64422133182075</v>
      </c>
      <c r="F436" s="712">
        <f t="shared" si="110"/>
        <v>573.07119032576179</v>
      </c>
      <c r="G436" s="712">
        <f t="shared" si="111"/>
        <v>392.56635704933717</v>
      </c>
      <c r="H436" s="719">
        <f t="shared" si="112"/>
        <v>304.54513591167836</v>
      </c>
      <c r="I436" s="712">
        <f t="shared" si="113"/>
        <v>303.89596123151148</v>
      </c>
      <c r="J436" s="712">
        <f t="shared" si="114"/>
        <v>303.44041680861091</v>
      </c>
      <c r="K436" s="712">
        <f t="shared" si="115"/>
        <v>303.17010584734015</v>
      </c>
      <c r="L436" s="712">
        <f t="shared" si="116"/>
        <v>303.07996900184463</v>
      </c>
      <c r="N436" s="582">
        <v>362</v>
      </c>
      <c r="O436" s="712">
        <f t="shared" si="117"/>
        <v>5.3740545147376695</v>
      </c>
      <c r="P436" s="712">
        <f t="shared" si="118"/>
        <v>746.80607287542637</v>
      </c>
      <c r="Q436" s="712">
        <f t="shared" si="119"/>
        <v>732.93389641020485</v>
      </c>
      <c r="R436" s="712">
        <f t="shared" si="120"/>
        <v>722.96138354610298</v>
      </c>
      <c r="S436" s="712">
        <f t="shared" si="121"/>
        <v>716.93131410734111</v>
      </c>
      <c r="T436" s="712">
        <f t="shared" si="122"/>
        <v>714.86914706623895</v>
      </c>
    </row>
    <row r="437" spans="2:20">
      <c r="B437" s="582">
        <v>363</v>
      </c>
      <c r="C437" s="712">
        <f t="shared" si="107"/>
        <v>5.3888999691982713</v>
      </c>
      <c r="D437" s="712">
        <f t="shared" si="108"/>
        <v>1443.0818487662602</v>
      </c>
      <c r="E437" s="712">
        <f t="shared" si="109"/>
        <v>922.43837545844872</v>
      </c>
      <c r="F437" s="712">
        <f t="shared" si="110"/>
        <v>573.84433514336672</v>
      </c>
      <c r="G437" s="712">
        <f t="shared" si="111"/>
        <v>392.99179878313555</v>
      </c>
      <c r="H437" s="719">
        <f t="shared" si="112"/>
        <v>304.59557340195198</v>
      </c>
      <c r="I437" s="712">
        <f t="shared" si="113"/>
        <v>303.94352221040378</v>
      </c>
      <c r="J437" s="712">
        <f t="shared" si="114"/>
        <v>303.48591530085645</v>
      </c>
      <c r="K437" s="712">
        <f t="shared" si="115"/>
        <v>303.2143616234689</v>
      </c>
      <c r="L437" s="712">
        <f t="shared" si="116"/>
        <v>303.12380502611916</v>
      </c>
      <c r="N437" s="582">
        <v>363</v>
      </c>
      <c r="O437" s="712">
        <f t="shared" si="117"/>
        <v>5.3888999691982713</v>
      </c>
      <c r="P437" s="712">
        <f t="shared" si="118"/>
        <v>747.74922253036641</v>
      </c>
      <c r="Q437" s="712">
        <f t="shared" si="119"/>
        <v>733.89176229768759</v>
      </c>
      <c r="R437" s="712">
        <f t="shared" si="120"/>
        <v>723.92975734875085</v>
      </c>
      <c r="S437" s="712">
        <f t="shared" si="121"/>
        <v>717.90594134197954</v>
      </c>
      <c r="T437" s="712">
        <f t="shared" si="122"/>
        <v>715.84574577567332</v>
      </c>
    </row>
    <row r="438" spans="2:20">
      <c r="B438" s="582">
        <v>364</v>
      </c>
      <c r="C438" s="712">
        <f t="shared" si="107"/>
        <v>5.4037454236588722</v>
      </c>
      <c r="D438" s="712">
        <f t="shared" si="108"/>
        <v>1443.310357981351</v>
      </c>
      <c r="E438" s="712">
        <f t="shared" si="109"/>
        <v>923.22983469515793</v>
      </c>
      <c r="F438" s="712">
        <f t="shared" si="110"/>
        <v>574.61597710913918</v>
      </c>
      <c r="G438" s="712">
        <f t="shared" si="111"/>
        <v>393.41711492654599</v>
      </c>
      <c r="H438" s="719">
        <f t="shared" si="112"/>
        <v>304.64620868486708</v>
      </c>
      <c r="I438" s="712">
        <f t="shared" si="113"/>
        <v>303.99128313642086</v>
      </c>
      <c r="J438" s="712">
        <f t="shared" si="114"/>
        <v>303.53161515155398</v>
      </c>
      <c r="K438" s="712">
        <f t="shared" si="115"/>
        <v>303.25881954251929</v>
      </c>
      <c r="L438" s="712">
        <f t="shared" si="116"/>
        <v>303.16784342268778</v>
      </c>
      <c r="N438" s="582">
        <v>364</v>
      </c>
      <c r="O438" s="712">
        <f t="shared" si="117"/>
        <v>5.4037454236588722</v>
      </c>
      <c r="P438" s="712">
        <f t="shared" si="118"/>
        <v>748.69135438646811</v>
      </c>
      <c r="Q438" s="712">
        <f t="shared" si="119"/>
        <v>734.84859450532713</v>
      </c>
      <c r="R438" s="712">
        <f t="shared" si="120"/>
        <v>724.89708613195126</v>
      </c>
      <c r="S438" s="712">
        <f t="shared" si="121"/>
        <v>718.87951680878678</v>
      </c>
      <c r="T438" s="712">
        <f t="shared" si="122"/>
        <v>716.8212905897617</v>
      </c>
    </row>
    <row r="439" spans="2:20">
      <c r="B439" s="582">
        <v>365</v>
      </c>
      <c r="C439" s="712">
        <f t="shared" si="107"/>
        <v>5.418590878119474</v>
      </c>
      <c r="D439" s="712">
        <f t="shared" si="108"/>
        <v>1443.5380397754093</v>
      </c>
      <c r="E439" s="712">
        <f t="shared" si="109"/>
        <v>924.01861309445587</v>
      </c>
      <c r="F439" s="712">
        <f t="shared" si="110"/>
        <v>575.38611707514099</v>
      </c>
      <c r="G439" s="712">
        <f t="shared" si="111"/>
        <v>393.84230063153279</v>
      </c>
      <c r="H439" s="719">
        <f t="shared" si="112"/>
        <v>304.69704153955422</v>
      </c>
      <c r="I439" s="712">
        <f t="shared" si="113"/>
        <v>304.03924382702303</v>
      </c>
      <c r="J439" s="712">
        <f t="shared" si="114"/>
        <v>303.57751620672991</v>
      </c>
      <c r="K439" s="712">
        <f t="shared" si="115"/>
        <v>303.30347946814402</v>
      </c>
      <c r="L439" s="712">
        <f t="shared" si="116"/>
        <v>303.21208406117393</v>
      </c>
      <c r="N439" s="582">
        <v>365</v>
      </c>
      <c r="O439" s="712">
        <f t="shared" si="117"/>
        <v>5.418590878119474</v>
      </c>
      <c r="P439" s="712">
        <f t="shared" si="118"/>
        <v>749.63246954208796</v>
      </c>
      <c r="Q439" s="712">
        <f t="shared" si="119"/>
        <v>735.80439414861792</v>
      </c>
      <c r="R439" s="712">
        <f t="shared" si="120"/>
        <v>725.86337102343577</v>
      </c>
      <c r="S439" s="712">
        <f t="shared" si="121"/>
        <v>719.85204164277661</v>
      </c>
      <c r="T439" s="712">
        <f t="shared" si="122"/>
        <v>717.79578264581414</v>
      </c>
    </row>
    <row r="440" spans="2:20">
      <c r="B440" s="582">
        <v>366</v>
      </c>
      <c r="C440" s="712">
        <f t="shared" si="107"/>
        <v>5.433436332580075</v>
      </c>
      <c r="D440" s="712">
        <f t="shared" si="108"/>
        <v>1443.7648988465464</v>
      </c>
      <c r="E440" s="712">
        <f t="shared" si="109"/>
        <v>924.80472460527221</v>
      </c>
      <c r="F440" s="712">
        <f t="shared" si="110"/>
        <v>576.154755927937</v>
      </c>
      <c r="G440" s="712">
        <f t="shared" si="111"/>
        <v>394.26735109756737</v>
      </c>
      <c r="H440" s="719">
        <f t="shared" si="112"/>
        <v>304.74807174314111</v>
      </c>
      <c r="I440" s="712">
        <f t="shared" si="113"/>
        <v>304.08740409727216</v>
      </c>
      <c r="J440" s="712">
        <f t="shared" si="114"/>
        <v>303.6236183097235</v>
      </c>
      <c r="K440" s="712">
        <f t="shared" si="115"/>
        <v>303.34834126113276</v>
      </c>
      <c r="L440" s="712">
        <f t="shared" si="116"/>
        <v>303.25652680827903</v>
      </c>
      <c r="N440" s="582">
        <v>366</v>
      </c>
      <c r="O440" s="712">
        <f t="shared" si="117"/>
        <v>5.433436332580075</v>
      </c>
      <c r="P440" s="712">
        <f t="shared" si="118"/>
        <v>750.57256909439718</v>
      </c>
      <c r="Q440" s="712">
        <f t="shared" si="119"/>
        <v>736.75916234185047</v>
      </c>
      <c r="R440" s="712">
        <f t="shared" si="120"/>
        <v>726.82861314971876</v>
      </c>
      <c r="S440" s="712">
        <f t="shared" si="121"/>
        <v>720.82351697773856</v>
      </c>
      <c r="T440" s="712">
        <f t="shared" si="122"/>
        <v>718.76922307991299</v>
      </c>
    </row>
    <row r="441" spans="2:20">
      <c r="B441" s="582">
        <v>367</v>
      </c>
      <c r="C441" s="712">
        <f t="shared" si="107"/>
        <v>5.4482817870406759</v>
      </c>
      <c r="D441" s="712">
        <f t="shared" si="108"/>
        <v>1443.990939854486</v>
      </c>
      <c r="E441" s="712">
        <f t="shared" si="109"/>
        <v>925.58818307389208</v>
      </c>
      <c r="F441" s="712">
        <f t="shared" si="110"/>
        <v>576.92189458801943</v>
      </c>
      <c r="G441" s="712">
        <f t="shared" si="111"/>
        <v>394.69226157134113</v>
      </c>
      <c r="H441" s="719">
        <f t="shared" si="112"/>
        <v>304.7992990707761</v>
      </c>
      <c r="I441" s="712">
        <f t="shared" si="113"/>
        <v>304.13576375985821</v>
      </c>
      <c r="J441" s="712">
        <f t="shared" si="114"/>
        <v>303.66992130121446</v>
      </c>
      <c r="K441" s="712">
        <f t="shared" si="115"/>
        <v>303.39340477944108</v>
      </c>
      <c r="L441" s="712">
        <f t="shared" si="116"/>
        <v>303.3011715278123</v>
      </c>
      <c r="N441" s="582">
        <v>367</v>
      </c>
      <c r="O441" s="712">
        <f t="shared" si="117"/>
        <v>5.4482817870406759</v>
      </c>
      <c r="P441" s="712">
        <f t="shared" si="118"/>
        <v>751.51165413938293</v>
      </c>
      <c r="Q441" s="712">
        <f t="shared" si="119"/>
        <v>737.71290019811283</v>
      </c>
      <c r="R441" s="712">
        <f t="shared" si="120"/>
        <v>727.79281363609914</v>
      </c>
      <c r="S441" s="712">
        <f t="shared" si="121"/>
        <v>721.79394394623807</v>
      </c>
      <c r="T441" s="712">
        <f t="shared" si="122"/>
        <v>719.74161302691505</v>
      </c>
    </row>
    <row r="442" spans="2:20">
      <c r="B442" s="582">
        <v>368</v>
      </c>
      <c r="C442" s="712">
        <f t="shared" si="107"/>
        <v>5.4631272415012777</v>
      </c>
      <c r="D442" s="712">
        <f t="shared" si="108"/>
        <v>1444.2161674209829</v>
      </c>
      <c r="E442" s="712">
        <f t="shared" si="109"/>
        <v>926.36900224487965</v>
      </c>
      <c r="F442" s="712">
        <f t="shared" si="110"/>
        <v>577.68753400924106</v>
      </c>
      <c r="G442" s="712">
        <f t="shared" si="111"/>
        <v>395.11702734647758</v>
      </c>
      <c r="H442" s="719">
        <f t="shared" si="112"/>
        <v>304.85072329565207</v>
      </c>
      <c r="I442" s="712">
        <f t="shared" si="113"/>
        <v>304.18432262512499</v>
      </c>
      <c r="J442" s="712">
        <f t="shared" si="114"/>
        <v>303.71642501925101</v>
      </c>
      <c r="K442" s="712">
        <f t="shared" si="115"/>
        <v>303.438669878219</v>
      </c>
      <c r="L442" s="712">
        <f t="shared" si="116"/>
        <v>303.34601808071903</v>
      </c>
      <c r="N442" s="582">
        <v>368</v>
      </c>
      <c r="O442" s="712">
        <f t="shared" si="117"/>
        <v>5.4631272415012777</v>
      </c>
      <c r="P442" s="712">
        <f t="shared" si="118"/>
        <v>752.44972577184944</v>
      </c>
      <c r="Q442" s="712">
        <f t="shared" si="119"/>
        <v>738.66560882929195</v>
      </c>
      <c r="R442" s="712">
        <f t="shared" si="120"/>
        <v>728.75597360666131</v>
      </c>
      <c r="S442" s="712">
        <f t="shared" si="121"/>
        <v>722.76332367961845</v>
      </c>
      <c r="T442" s="712">
        <f t="shared" si="122"/>
        <v>720.71295362045225</v>
      </c>
    </row>
    <row r="443" spans="2:20">
      <c r="B443" s="582">
        <v>369</v>
      </c>
      <c r="C443" s="712">
        <f t="shared" si="107"/>
        <v>5.4779726959618786</v>
      </c>
      <c r="D443" s="712">
        <f t="shared" si="108"/>
        <v>1444.4405861302339</v>
      </c>
      <c r="E443" s="712">
        <f t="shared" si="109"/>
        <v>927.14719576199252</v>
      </c>
      <c r="F443" s="712">
        <f t="shared" si="110"/>
        <v>578.45167517825644</v>
      </c>
      <c r="G443" s="712">
        <f t="shared" si="111"/>
        <v>395.5416437632453</v>
      </c>
      <c r="H443" s="719">
        <f t="shared" si="112"/>
        <v>304.90234418902935</v>
      </c>
      <c r="I443" s="712">
        <f t="shared" si="113"/>
        <v>304.23308050109597</v>
      </c>
      <c r="J443" s="712">
        <f t="shared" si="114"/>
        <v>303.76312929927707</v>
      </c>
      <c r="K443" s="712">
        <f t="shared" si="115"/>
        <v>303.48413640983921</v>
      </c>
      <c r="L443" s="712">
        <f t="shared" si="116"/>
        <v>303.39106632510965</v>
      </c>
      <c r="N443" s="582">
        <v>369</v>
      </c>
      <c r="O443" s="712">
        <f t="shared" si="117"/>
        <v>5.4779726959618786</v>
      </c>
      <c r="P443" s="712">
        <f t="shared" si="118"/>
        <v>753.38678508541966</v>
      </c>
      <c r="Q443" s="712">
        <f t="shared" si="119"/>
        <v>739.61728934607493</v>
      </c>
      <c r="R443" s="712">
        <f t="shared" si="120"/>
        <v>729.71809418427677</v>
      </c>
      <c r="S443" s="712">
        <f t="shared" si="121"/>
        <v>723.73165730800235</v>
      </c>
      <c r="T443" s="712">
        <f t="shared" si="122"/>
        <v>721.68324599293305</v>
      </c>
    </row>
    <row r="444" spans="2:20">
      <c r="B444" s="582">
        <v>370</v>
      </c>
      <c r="C444" s="712">
        <f t="shared" si="107"/>
        <v>5.4928181504224804</v>
      </c>
      <c r="D444" s="712">
        <f t="shared" si="108"/>
        <v>1444.6642005292836</v>
      </c>
      <c r="E444" s="712">
        <f t="shared" si="109"/>
        <v>927.92277716908768</v>
      </c>
      <c r="F444" s="712">
        <f t="shared" si="110"/>
        <v>579.21431911397042</v>
      </c>
      <c r="G444" s="712">
        <f t="shared" si="111"/>
        <v>395.96610620827062</v>
      </c>
      <c r="H444" s="719">
        <f t="shared" si="112"/>
        <v>304.95416152025939</v>
      </c>
      <c r="I444" s="712">
        <f t="shared" si="113"/>
        <v>304.28203719349983</v>
      </c>
      <c r="J444" s="712">
        <f t="shared" si="114"/>
        <v>303.81003397415947</v>
      </c>
      <c r="K444" s="712">
        <f t="shared" si="115"/>
        <v>303.52980422392557</v>
      </c>
      <c r="L444" s="712">
        <f t="shared" si="116"/>
        <v>303.43631611628854</v>
      </c>
      <c r="N444" s="582">
        <v>370</v>
      </c>
      <c r="O444" s="712">
        <f t="shared" si="117"/>
        <v>5.4928181504224804</v>
      </c>
      <c r="P444" s="712">
        <f t="shared" si="118"/>
        <v>754.32283317253643</v>
      </c>
      <c r="Q444" s="712">
        <f t="shared" si="119"/>
        <v>740.56794285795024</v>
      </c>
      <c r="R444" s="712">
        <f t="shared" si="120"/>
        <v>730.67917649060507</v>
      </c>
      <c r="S444" s="712">
        <f t="shared" si="121"/>
        <v>724.69894596029292</v>
      </c>
      <c r="T444" s="712">
        <f t="shared" si="122"/>
        <v>722.65249127554398</v>
      </c>
    </row>
    <row r="445" spans="2:20">
      <c r="B445" s="582">
        <v>371</v>
      </c>
      <c r="C445" s="712">
        <f t="shared" si="107"/>
        <v>5.5076636048830814</v>
      </c>
      <c r="D445" s="712">
        <f t="shared" si="108"/>
        <v>1444.8870151284229</v>
      </c>
      <c r="E445" s="712">
        <f t="shared" si="109"/>
        <v>928.69575991101829</v>
      </c>
      <c r="F445" s="712">
        <f t="shared" si="110"/>
        <v>579.97546686699559</v>
      </c>
      <c r="G445" s="712">
        <f t="shared" si="111"/>
        <v>396.39041011425076</v>
      </c>
      <c r="H445" s="719">
        <f t="shared" si="112"/>
        <v>305.00617505680771</v>
      </c>
      <c r="I445" s="712">
        <f t="shared" si="113"/>
        <v>304.3311925057958</v>
      </c>
      <c r="J445" s="712">
        <f t="shared" si="114"/>
        <v>303.85713887421514</v>
      </c>
      <c r="K445" s="712">
        <f t="shared" si="115"/>
        <v>303.5756731673813</v>
      </c>
      <c r="L445" s="712">
        <f t="shared" si="116"/>
        <v>303.48176730678193</v>
      </c>
      <c r="N445" s="582">
        <v>371</v>
      </c>
      <c r="O445" s="712">
        <f t="shared" si="117"/>
        <v>5.5076636048830814</v>
      </c>
      <c r="P445" s="712">
        <f t="shared" si="118"/>
        <v>755.25787112446346</v>
      </c>
      <c r="Q445" s="712">
        <f t="shared" si="119"/>
        <v>741.51757047320893</v>
      </c>
      <c r="R445" s="712">
        <f t="shared" si="120"/>
        <v>731.63922164609573</v>
      </c>
      <c r="S445" s="712">
        <f t="shared" si="121"/>
        <v>725.66519076417467</v>
      </c>
      <c r="T445" s="712">
        <f t="shared" si="122"/>
        <v>723.6206905982508</v>
      </c>
    </row>
    <row r="446" spans="2:20">
      <c r="B446" s="582">
        <v>372</v>
      </c>
      <c r="C446" s="712">
        <f t="shared" si="107"/>
        <v>5.5225090593436823</v>
      </c>
      <c r="D446" s="712">
        <f t="shared" si="108"/>
        <v>1445.109034401584</v>
      </c>
      <c r="E446" s="712">
        <f t="shared" si="109"/>
        <v>929.46615733452097</v>
      </c>
      <c r="F446" s="712">
        <f t="shared" si="110"/>
        <v>580.73511951911678</v>
      </c>
      <c r="G446" s="712">
        <f t="shared" si="111"/>
        <v>396.81455095966697</v>
      </c>
      <c r="H446" s="719">
        <f t="shared" si="112"/>
        <v>305.05838456427682</v>
      </c>
      <c r="I446" s="712">
        <f t="shared" si="113"/>
        <v>304.38054623919902</v>
      </c>
      <c r="J446" s="712">
        <f t="shared" si="114"/>
        <v>303.90444382723803</v>
      </c>
      <c r="K446" s="712">
        <f t="shared" si="115"/>
        <v>303.62174308441672</v>
      </c>
      <c r="L446" s="712">
        <f t="shared" si="116"/>
        <v>303.52741974636672</v>
      </c>
      <c r="N446" s="582">
        <v>372</v>
      </c>
      <c r="O446" s="712">
        <f t="shared" si="117"/>
        <v>5.5225090593436823</v>
      </c>
      <c r="P446" s="712">
        <f t="shared" si="118"/>
        <v>756.19190003128699</v>
      </c>
      <c r="Q446" s="712">
        <f t="shared" si="119"/>
        <v>742.46617329894616</v>
      </c>
      <c r="R446" s="712">
        <f t="shared" si="120"/>
        <v>732.5982307699885</v>
      </c>
      <c r="S446" s="712">
        <f t="shared" si="121"/>
        <v>726.63039284611546</v>
      </c>
      <c r="T446" s="712">
        <f t="shared" si="122"/>
        <v>724.5878450898</v>
      </c>
    </row>
    <row r="447" spans="2:20">
      <c r="B447" s="582">
        <v>373</v>
      </c>
      <c r="C447" s="712">
        <f t="shared" si="107"/>
        <v>5.5373545138042841</v>
      </c>
      <c r="D447" s="712">
        <f t="shared" si="108"/>
        <v>1445.3302627867261</v>
      </c>
      <c r="E447" s="712">
        <f t="shared" si="109"/>
        <v>930.23398268909455</v>
      </c>
      <c r="F447" s="712">
        <f t="shared" si="110"/>
        <v>581.49327818276379</v>
      </c>
      <c r="G447" s="712">
        <f t="shared" si="111"/>
        <v>397.23852426849862</v>
      </c>
      <c r="H447" s="719">
        <f t="shared" si="112"/>
        <v>305.11078980642856</v>
      </c>
      <c r="I447" s="712">
        <f t="shared" si="113"/>
        <v>304.43009819270583</v>
      </c>
      <c r="J447" s="712">
        <f t="shared" si="114"/>
        <v>303.95194865852602</v>
      </c>
      <c r="K447" s="712">
        <f t="shared" si="115"/>
        <v>303.66801381657712</v>
      </c>
      <c r="L447" s="712">
        <f t="shared" si="116"/>
        <v>303.57327328209823</v>
      </c>
      <c r="N447" s="582">
        <v>373</v>
      </c>
      <c r="O447" s="712">
        <f t="shared" si="117"/>
        <v>5.5373545138042841</v>
      </c>
      <c r="P447" s="712">
        <f t="shared" si="118"/>
        <v>757.12492098191694</v>
      </c>
      <c r="Q447" s="712">
        <f t="shared" si="119"/>
        <v>743.41375244106234</v>
      </c>
      <c r="R447" s="712">
        <f t="shared" si="120"/>
        <v>733.5562049803159</v>
      </c>
      <c r="S447" s="712">
        <f t="shared" si="121"/>
        <v>727.59455333136748</v>
      </c>
      <c r="T447" s="712">
        <f t="shared" si="122"/>
        <v>725.55395587771989</v>
      </c>
    </row>
    <row r="448" spans="2:20">
      <c r="B448" s="582">
        <v>374</v>
      </c>
      <c r="C448" s="712">
        <f t="shared" si="107"/>
        <v>5.552199968264885</v>
      </c>
      <c r="D448" s="712">
        <f t="shared" si="108"/>
        <v>1445.5507046862181</v>
      </c>
      <c r="E448" s="712">
        <f t="shared" si="109"/>
        <v>930.99924912787071</v>
      </c>
      <c r="F448" s="712">
        <f t="shared" si="110"/>
        <v>582.24994400049127</v>
      </c>
      <c r="G448" s="712">
        <f t="shared" si="111"/>
        <v>397.66232560993637</v>
      </c>
      <c r="H448" s="719">
        <f t="shared" si="112"/>
        <v>305.16339054520739</v>
      </c>
      <c r="I448" s="712">
        <f t="shared" si="113"/>
        <v>304.47984816311822</v>
      </c>
      <c r="J448" s="712">
        <f t="shared" si="114"/>
        <v>303.9996531909074</v>
      </c>
      <c r="K448" s="712">
        <f t="shared" si="115"/>
        <v>303.71448520277039</v>
      </c>
      <c r="L448" s="712">
        <f t="shared" si="116"/>
        <v>303.6193277583385</v>
      </c>
      <c r="N448" s="582">
        <v>374</v>
      </c>
      <c r="O448" s="712">
        <f t="shared" si="117"/>
        <v>5.552199968264885</v>
      </c>
      <c r="P448" s="712">
        <f t="shared" si="118"/>
        <v>758.05693506408795</v>
      </c>
      <c r="Q448" s="712">
        <f t="shared" si="119"/>
        <v>744.36030900426442</v>
      </c>
      <c r="R448" s="712">
        <f t="shared" si="120"/>
        <v>734.51314539390353</v>
      </c>
      <c r="S448" s="712">
        <f t="shared" si="121"/>
        <v>728.55767334396842</v>
      </c>
      <c r="T448" s="712">
        <f t="shared" si="122"/>
        <v>726.51902408832188</v>
      </c>
    </row>
    <row r="449" spans="2:20">
      <c r="B449" s="582">
        <v>375</v>
      </c>
      <c r="C449" s="712">
        <f t="shared" si="107"/>
        <v>5.5670454227254869</v>
      </c>
      <c r="D449" s="712">
        <f t="shared" si="108"/>
        <v>1445.7703644672158</v>
      </c>
      <c r="E449" s="712">
        <f t="shared" si="109"/>
        <v>931.76196970847479</v>
      </c>
      <c r="F449" s="712">
        <f t="shared" si="110"/>
        <v>583.00511814446588</v>
      </c>
      <c r="G449" s="712">
        <f t="shared" si="111"/>
        <v>398.08595059809716</v>
      </c>
      <c r="H449" s="719">
        <f t="shared" si="112"/>
        <v>305.21618654076207</v>
      </c>
      <c r="I449" s="712">
        <f t="shared" si="113"/>
        <v>304.52979594506905</v>
      </c>
      <c r="J449" s="712">
        <f t="shared" si="114"/>
        <v>304.04755724476718</v>
      </c>
      <c r="K449" s="712">
        <f t="shared" si="115"/>
        <v>303.76115707929455</v>
      </c>
      <c r="L449" s="712">
        <f t="shared" si="116"/>
        <v>303.66558301678361</v>
      </c>
      <c r="N449" s="582">
        <v>375</v>
      </c>
      <c r="O449" s="712">
        <f t="shared" si="117"/>
        <v>5.5670454227254869</v>
      </c>
      <c r="P449" s="712">
        <f t="shared" si="118"/>
        <v>758.98794336436094</v>
      </c>
      <c r="Q449" s="712">
        <f t="shared" si="119"/>
        <v>745.30584409206722</v>
      </c>
      <c r="R449" s="712">
        <f t="shared" si="120"/>
        <v>735.46905312637205</v>
      </c>
      <c r="S449" s="712">
        <f t="shared" si="121"/>
        <v>729.51975400674314</v>
      </c>
      <c r="T449" s="712">
        <f t="shared" si="122"/>
        <v>727.48305084670221</v>
      </c>
    </row>
    <row r="450" spans="2:20">
      <c r="B450" s="582">
        <v>376</v>
      </c>
      <c r="C450" s="712">
        <f t="shared" si="107"/>
        <v>5.5818908771860878</v>
      </c>
      <c r="D450" s="712">
        <f t="shared" si="108"/>
        <v>1445.9892464620318</v>
      </c>
      <c r="E450" s="712">
        <f t="shared" si="109"/>
        <v>932.5221573938793</v>
      </c>
      <c r="F450" s="712">
        <f t="shared" si="110"/>
        <v>583.7588018159621</v>
      </c>
      <c r="G450" s="712">
        <f t="shared" si="111"/>
        <v>398.50939489173834</v>
      </c>
      <c r="H450" s="719">
        <f t="shared" si="112"/>
        <v>305.26917755146843</v>
      </c>
      <c r="I450" s="712">
        <f t="shared" si="113"/>
        <v>304.57994133104643</v>
      </c>
      <c r="J450" s="712">
        <f t="shared" si="114"/>
        <v>304.09566063807364</v>
      </c>
      <c r="K450" s="712">
        <f t="shared" si="115"/>
        <v>303.80802927986485</v>
      </c>
      <c r="L450" s="712">
        <f t="shared" si="116"/>
        <v>303.71203889649183</v>
      </c>
      <c r="N450" s="582">
        <v>376</v>
      </c>
      <c r="O450" s="712">
        <f t="shared" si="117"/>
        <v>5.5818908771860878</v>
      </c>
      <c r="P450" s="712">
        <f t="shared" si="118"/>
        <v>759.91794696812428</v>
      </c>
      <c r="Q450" s="712">
        <f t="shared" si="119"/>
        <v>746.25035880679479</v>
      </c>
      <c r="R450" s="712">
        <f t="shared" si="120"/>
        <v>736.42392929213793</v>
      </c>
      <c r="S450" s="712">
        <f t="shared" si="121"/>
        <v>730.48079644130507</v>
      </c>
      <c r="T450" s="712">
        <f t="shared" si="122"/>
        <v>728.44603727674269</v>
      </c>
    </row>
    <row r="451" spans="2:20">
      <c r="B451" s="582">
        <v>377</v>
      </c>
      <c r="C451" s="712">
        <f t="shared" si="107"/>
        <v>5.5967363316466896</v>
      </c>
      <c r="D451" s="712">
        <f t="shared" si="108"/>
        <v>1446.2073549685015</v>
      </c>
      <c r="E451" s="712">
        <f t="shared" si="109"/>
        <v>933.27982505324815</v>
      </c>
      <c r="F451" s="712">
        <f t="shared" si="110"/>
        <v>584.51099624486335</v>
      </c>
      <c r="G451" s="712">
        <f t="shared" si="111"/>
        <v>398.93265419397284</v>
      </c>
      <c r="H451" s="719">
        <f t="shared" si="112"/>
        <v>305.32236333395122</v>
      </c>
      <c r="I451" s="712">
        <f t="shared" si="113"/>
        <v>304.63028411141818</v>
      </c>
      <c r="J451" s="712">
        <f t="shared" si="114"/>
        <v>304.14396318640439</v>
      </c>
      <c r="K451" s="712">
        <f t="shared" si="115"/>
        <v>303.85510163564101</v>
      </c>
      <c r="L451" s="712">
        <f t="shared" si="116"/>
        <v>303.75869523391049</v>
      </c>
      <c r="N451" s="582">
        <v>377</v>
      </c>
      <c r="O451" s="712">
        <f t="shared" si="117"/>
        <v>5.5967363316466896</v>
      </c>
      <c r="P451" s="712">
        <f t="shared" si="118"/>
        <v>760.84694695959502</v>
      </c>
      <c r="Q451" s="712">
        <f t="shared" si="119"/>
        <v>747.19385424958136</v>
      </c>
      <c r="R451" s="712">
        <f t="shared" si="120"/>
        <v>737.37777500441553</v>
      </c>
      <c r="S451" s="712">
        <f t="shared" si="121"/>
        <v>731.44080176805653</v>
      </c>
      <c r="T451" s="712">
        <f t="shared" si="122"/>
        <v>729.40798450111265</v>
      </c>
    </row>
    <row r="452" spans="2:20">
      <c r="B452" s="582">
        <v>378</v>
      </c>
      <c r="C452" s="712">
        <f t="shared" si="107"/>
        <v>5.6115817861072905</v>
      </c>
      <c r="D452" s="712">
        <f t="shared" si="108"/>
        <v>1446.424694250343</v>
      </c>
      <c r="E452" s="712">
        <f t="shared" si="109"/>
        <v>934.0349854627724</v>
      </c>
      <c r="F452" s="712">
        <f t="shared" si="110"/>
        <v>585.2617026891719</v>
      </c>
      <c r="G452" s="712">
        <f t="shared" si="111"/>
        <v>399.35572425198484</v>
      </c>
      <c r="H452" s="719">
        <f t="shared" si="112"/>
        <v>305.37574364310615</v>
      </c>
      <c r="I452" s="712">
        <f t="shared" si="113"/>
        <v>304.68082407445593</v>
      </c>
      <c r="J452" s="712">
        <f t="shared" si="114"/>
        <v>304.19246470297207</v>
      </c>
      <c r="K452" s="712">
        <f t="shared" si="115"/>
        <v>303.90237397525414</v>
      </c>
      <c r="L452" s="712">
        <f t="shared" si="116"/>
        <v>303.80555186290388</v>
      </c>
      <c r="N452" s="582">
        <v>378</v>
      </c>
      <c r="O452" s="712">
        <f t="shared" si="117"/>
        <v>5.6115817861072905</v>
      </c>
      <c r="P452" s="712">
        <f t="shared" si="118"/>
        <v>761.77494442182012</v>
      </c>
      <c r="Q452" s="712">
        <f t="shared" si="119"/>
        <v>748.13633152037323</v>
      </c>
      <c r="R452" s="712">
        <f t="shared" si="120"/>
        <v>738.33059137521695</v>
      </c>
      <c r="S452" s="712">
        <f t="shared" si="121"/>
        <v>732.39977110619157</v>
      </c>
      <c r="T452" s="712">
        <f t="shared" si="122"/>
        <v>730.36889364126932</v>
      </c>
    </row>
    <row r="453" spans="2:20">
      <c r="B453" s="582">
        <v>379</v>
      </c>
      <c r="C453" s="712">
        <f t="shared" si="107"/>
        <v>5.6264272405678915</v>
      </c>
      <c r="D453" s="712">
        <f t="shared" si="108"/>
        <v>1446.6412685375135</v>
      </c>
      <c r="E453" s="712">
        <f t="shared" si="109"/>
        <v>934.78765130649867</v>
      </c>
      <c r="F453" s="712">
        <f t="shared" si="110"/>
        <v>586.01092243452513</v>
      </c>
      <c r="G453" s="712">
        <f t="shared" si="111"/>
        <v>399.77860085674524</v>
      </c>
      <c r="H453" s="719">
        <f t="shared" si="112"/>
        <v>305.42931823212132</v>
      </c>
      <c r="I453" s="712">
        <f t="shared" si="113"/>
        <v>304.73156100635964</v>
      </c>
      <c r="J453" s="712">
        <f t="shared" si="114"/>
        <v>304.2411649986505</v>
      </c>
      <c r="K453" s="712">
        <f t="shared" si="115"/>
        <v>303.94984612483358</v>
      </c>
      <c r="L453" s="712">
        <f t="shared" si="116"/>
        <v>303.85260861477985</v>
      </c>
      <c r="N453" s="582">
        <v>379</v>
      </c>
      <c r="O453" s="712">
        <f t="shared" si="117"/>
        <v>5.6264272405678915</v>
      </c>
      <c r="P453" s="712">
        <f t="shared" si="118"/>
        <v>762.701940436678</v>
      </c>
      <c r="Q453" s="712">
        <f t="shared" si="119"/>
        <v>749.07779171792947</v>
      </c>
      <c r="R453" s="712">
        <f t="shared" si="120"/>
        <v>739.28237951535527</v>
      </c>
      <c r="S453" s="712">
        <f t="shared" si="121"/>
        <v>733.35770557369574</v>
      </c>
      <c r="T453" s="712">
        <f t="shared" si="122"/>
        <v>731.32876581746029</v>
      </c>
    </row>
    <row r="454" spans="2:20">
      <c r="B454" s="582">
        <v>380</v>
      </c>
      <c r="C454" s="712">
        <f t="shared" si="107"/>
        <v>5.6412726950284933</v>
      </c>
      <c r="D454" s="712">
        <f t="shared" si="108"/>
        <v>1446.8570820265591</v>
      </c>
      <c r="E454" s="712">
        <f t="shared" si="109"/>
        <v>935.53783517714828</v>
      </c>
      <c r="F454" s="712">
        <f t="shared" si="110"/>
        <v>586.7586567937185</v>
      </c>
      <c r="G454" s="712">
        <f t="shared" si="111"/>
        <v>400.20127984272864</v>
      </c>
      <c r="H454" s="719">
        <f t="shared" si="112"/>
        <v>305.48308685249918</v>
      </c>
      <c r="I454" s="712">
        <f t="shared" si="113"/>
        <v>304.78249469128116</v>
      </c>
      <c r="J454" s="712">
        <f t="shared" si="114"/>
        <v>304.29006388199997</v>
      </c>
      <c r="K454" s="712">
        <f t="shared" si="115"/>
        <v>303.99751790803344</v>
      </c>
      <c r="L454" s="712">
        <f t="shared" si="116"/>
        <v>303.89986531831704</v>
      </c>
      <c r="N454" s="582">
        <v>380</v>
      </c>
      <c r="O454" s="712">
        <f t="shared" si="117"/>
        <v>5.6412726950284933</v>
      </c>
      <c r="P454" s="712">
        <f t="shared" si="118"/>
        <v>763.62793608487925</v>
      </c>
      <c r="Q454" s="712">
        <f t="shared" si="119"/>
        <v>750.0182359398234</v>
      </c>
      <c r="R454" s="712">
        <f t="shared" si="120"/>
        <v>740.23314053444415</v>
      </c>
      <c r="S454" s="712">
        <f t="shared" si="121"/>
        <v>734.31460628734885</v>
      </c>
      <c r="T454" s="712">
        <f t="shared" si="122"/>
        <v>732.28760214872386</v>
      </c>
    </row>
    <row r="455" spans="2:20">
      <c r="B455" s="582">
        <v>381</v>
      </c>
      <c r="C455" s="712">
        <f t="shared" si="107"/>
        <v>5.6561181494890942</v>
      </c>
      <c r="D455" s="712">
        <f t="shared" si="108"/>
        <v>1447.0721388809595</v>
      </c>
      <c r="E455" s="712">
        <f t="shared" si="109"/>
        <v>936.28554957692882</v>
      </c>
      <c r="F455" s="712">
        <f t="shared" si="110"/>
        <v>587.50490710623615</v>
      </c>
      <c r="G455" s="712">
        <f t="shared" si="111"/>
        <v>400.62375708762977</v>
      </c>
      <c r="H455" s="719">
        <f t="shared" si="112"/>
        <v>305.53704925407789</v>
      </c>
      <c r="I455" s="712">
        <f t="shared" si="113"/>
        <v>304.83362491134818</v>
      </c>
      <c r="J455" s="712">
        <f t="shared" si="114"/>
        <v>304.33916115929287</v>
      </c>
      <c r="K455" s="712">
        <f t="shared" si="115"/>
        <v>304.04538914605916</v>
      </c>
      <c r="L455" s="712">
        <f t="shared" si="116"/>
        <v>303.94732179979167</v>
      </c>
      <c r="N455" s="582">
        <v>381</v>
      </c>
      <c r="O455" s="712">
        <f t="shared" si="117"/>
        <v>5.6561181494890942</v>
      </c>
      <c r="P455" s="712">
        <f t="shared" si="118"/>
        <v>764.55293244596851</v>
      </c>
      <c r="Q455" s="712">
        <f t="shared" si="119"/>
        <v>750.95766528244394</v>
      </c>
      <c r="R455" s="712">
        <f t="shared" si="120"/>
        <v>741.18287554090023</v>
      </c>
      <c r="S455" s="712">
        <f t="shared" si="121"/>
        <v>735.27047436272483</v>
      </c>
      <c r="T455" s="712">
        <f t="shared" si="122"/>
        <v>733.24540375289098</v>
      </c>
    </row>
    <row r="456" spans="2:20">
      <c r="B456" s="582">
        <v>382</v>
      </c>
      <c r="C456" s="712">
        <f t="shared" si="107"/>
        <v>5.670963603949696</v>
      </c>
      <c r="D456" s="712">
        <f t="shared" si="108"/>
        <v>1447.2864432314698</v>
      </c>
      <c r="E456" s="712">
        <f t="shared" si="109"/>
        <v>937.0308069183377</v>
      </c>
      <c r="F456" s="712">
        <f t="shared" si="110"/>
        <v>588.24967473778736</v>
      </c>
      <c r="G456" s="712">
        <f t="shared" si="111"/>
        <v>401.04602851208131</v>
      </c>
      <c r="H456" s="719">
        <f t="shared" si="112"/>
        <v>305.59120518505244</v>
      </c>
      <c r="I456" s="712">
        <f t="shared" si="113"/>
        <v>304.88495144668775</v>
      </c>
      <c r="J456" s="712">
        <f t="shared" si="114"/>
        <v>304.3884566345389</v>
      </c>
      <c r="K456" s="712">
        <f t="shared" si="115"/>
        <v>304.09345965769364</v>
      </c>
      <c r="L456" s="712">
        <f t="shared" si="116"/>
        <v>303.99497788300408</v>
      </c>
      <c r="N456" s="582">
        <v>382</v>
      </c>
      <c r="O456" s="712">
        <f t="shared" si="117"/>
        <v>5.670963603949696</v>
      </c>
      <c r="P456" s="712">
        <f t="shared" si="118"/>
        <v>765.47693059832511</v>
      </c>
      <c r="Q456" s="712">
        <f t="shared" si="119"/>
        <v>751.896080840997</v>
      </c>
      <c r="R456" s="712">
        <f t="shared" si="120"/>
        <v>742.13158564194373</v>
      </c>
      <c r="S456" s="712">
        <f t="shared" si="121"/>
        <v>736.22531091419421</v>
      </c>
      <c r="T456" s="712">
        <f t="shared" si="122"/>
        <v>734.20217174658615</v>
      </c>
    </row>
    <row r="457" spans="2:20">
      <c r="B457" s="582">
        <v>383</v>
      </c>
      <c r="C457" s="712">
        <f t="shared" si="107"/>
        <v>5.6858090584102969</v>
      </c>
      <c r="D457" s="712">
        <f t="shared" si="108"/>
        <v>1447.4999991764562</v>
      </c>
      <c r="E457" s="712">
        <f t="shared" si="109"/>
        <v>937.77361952495733</v>
      </c>
      <c r="F457" s="712">
        <f t="shared" si="110"/>
        <v>588.9929610798506</v>
      </c>
      <c r="G457" s="712">
        <f t="shared" si="111"/>
        <v>401.46809007937179</v>
      </c>
      <c r="H457" s="719">
        <f t="shared" si="112"/>
        <v>305.64555439199586</v>
      </c>
      <c r="I457" s="712">
        <f t="shared" si="113"/>
        <v>304.93647407544972</v>
      </c>
      <c r="J457" s="712">
        <f t="shared" si="114"/>
        <v>304.43795010951033</v>
      </c>
      <c r="K457" s="712">
        <f t="shared" si="115"/>
        <v>304.1417292593236</v>
      </c>
      <c r="L457" s="712">
        <f t="shared" si="116"/>
        <v>304.04283338930514</v>
      </c>
      <c r="N457" s="582">
        <v>383</v>
      </c>
      <c r="O457" s="712">
        <f t="shared" si="117"/>
        <v>5.6858090584102969</v>
      </c>
      <c r="P457" s="712">
        <f t="shared" si="118"/>
        <v>766.39993161916493</v>
      </c>
      <c r="Q457" s="712">
        <f t="shared" si="119"/>
        <v>752.83348370950625</v>
      </c>
      <c r="R457" s="712">
        <f t="shared" si="120"/>
        <v>743.07927194360025</v>
      </c>
      <c r="S457" s="712">
        <f t="shared" si="121"/>
        <v>737.17911705492452</v>
      </c>
      <c r="T457" s="712">
        <f t="shared" si="122"/>
        <v>735.1579072452289</v>
      </c>
    </row>
    <row r="458" spans="2:20">
      <c r="B458" s="582">
        <v>384</v>
      </c>
      <c r="C458" s="712">
        <f t="shared" si="107"/>
        <v>5.7006545128708979</v>
      </c>
      <c r="D458" s="712">
        <f t="shared" si="108"/>
        <v>1447.7128107822266</v>
      </c>
      <c r="E458" s="712">
        <f t="shared" si="109"/>
        <v>938.5139996322431</v>
      </c>
      <c r="F458" s="712">
        <f t="shared" si="110"/>
        <v>589.73476754922308</v>
      </c>
      <c r="G458" s="712">
        <f t="shared" si="111"/>
        <v>401.88993779516414</v>
      </c>
      <c r="H458" s="719">
        <f t="shared" si="112"/>
        <v>305.70009661988018</v>
      </c>
      <c r="I458" s="712">
        <f t="shared" si="113"/>
        <v>304.98819257383025</v>
      </c>
      <c r="J458" s="712">
        <f t="shared" si="114"/>
        <v>304.4876413837668</v>
      </c>
      <c r="K458" s="712">
        <f t="shared" si="115"/>
        <v>304.19019776496521</v>
      </c>
      <c r="L458" s="712">
        <f t="shared" si="116"/>
        <v>304.0908881376227</v>
      </c>
      <c r="N458" s="582">
        <v>384</v>
      </c>
      <c r="O458" s="712">
        <f t="shared" si="117"/>
        <v>5.7006545128708979</v>
      </c>
      <c r="P458" s="712">
        <f t="shared" si="118"/>
        <v>767.32193658454128</v>
      </c>
      <c r="Q458" s="712">
        <f t="shared" si="119"/>
        <v>753.76987498081508</v>
      </c>
      <c r="R458" s="712">
        <f t="shared" si="120"/>
        <v>744.02593555070143</v>
      </c>
      <c r="S458" s="712">
        <f t="shared" si="121"/>
        <v>738.13189389688273</v>
      </c>
      <c r="T458" s="712">
        <f t="shared" si="122"/>
        <v>736.11261136303506</v>
      </c>
    </row>
    <row r="459" spans="2:20">
      <c r="B459" s="582">
        <v>385</v>
      </c>
      <c r="C459" s="712">
        <f t="shared" ref="C459:C522" si="123">$C$73*B459</f>
        <v>5.7154999673314997</v>
      </c>
      <c r="D459" s="712">
        <f t="shared" ref="D459:D522" si="124">(1-2*FoAb-2*FoAb*BiCombAb)*D458+2*FoAb*E458+2*FoAb*BiCombAb*Tcomb</f>
        <v>1447.9248820833584</v>
      </c>
      <c r="E459" s="712">
        <f t="shared" ref="E459:E522" si="125">FoAb*D458+(1-2*FoAb)*E458+FoAb*F458</f>
        <v>939.25195938830302</v>
      </c>
      <c r="F459" s="712">
        <f t="shared" ref="F459:F522" si="126">FoAb*E458+(1-2*FoAb)*F458+FoAb*G458</f>
        <v>590.4750955875777</v>
      </c>
      <c r="G459" s="712">
        <f t="shared" ref="G459:G522" si="127">FoAb*F458+(1-2*FoAb)*G458+FoAb*H458</f>
        <v>402.31156770721515</v>
      </c>
      <c r="H459" s="719">
        <f t="shared" ref="H459:H522" si="128">_FoN1*G458+(1-_FoN1-_FoN2)*H458+_FoN2*I458</f>
        <v>305.75483161209735</v>
      </c>
      <c r="I459" s="712">
        <f t="shared" ref="I459:I522" si="129">FoCase*H458+(1-2*FoCase)*I458+FoCase*J458</f>
        <v>305.04010671609456</v>
      </c>
      <c r="J459" s="712">
        <f t="shared" ref="J459:J522" si="130">FoCase*I458+(1-2*FoCase)*J458+FoCase*K458</f>
        <v>304.53753025468001</v>
      </c>
      <c r="K459" s="712">
        <f t="shared" ref="K459:K522" si="131">FoCase*J458+(1-2*FoCase)*K458+FoCase*L458</f>
        <v>304.23886498629042</v>
      </c>
      <c r="L459" s="712">
        <f t="shared" ref="L459:L522" si="132">(1-2*FoCase-2*FoCase*BiAtmCase)*L458+2*FoCase*K458+2*FoCase*BiAtmCase*Tatm</f>
        <v>304.13914194448751</v>
      </c>
      <c r="N459" s="582">
        <v>385</v>
      </c>
      <c r="O459" s="712">
        <f t="shared" ref="O459:O522" si="133">$O$73*N459</f>
        <v>5.7154999673314997</v>
      </c>
      <c r="P459" s="712">
        <f t="shared" ref="P459:P522" si="134">(1-2*FoCase-2*FoCase*BiCombCase)*P458+2*FoCase*Q458+2*FoCase*BiCombCase*Tcomb</f>
        <v>768.24294656934615</v>
      </c>
      <c r="Q459" s="712">
        <f t="shared" ref="Q459:Q522" si="135">FoCase*P458+(1-2*FoCase)*Q458+FoCase*R458</f>
        <v>754.70525574658757</v>
      </c>
      <c r="R459" s="712">
        <f t="shared" ref="R459:R522" si="136">FoCase*Q458+(1-2*FoCase)*R458+FoCase*S458</f>
        <v>744.97157756688716</v>
      </c>
      <c r="S459" s="712">
        <f t="shared" ref="S459:S522" si="137">FoCase*R458+(1-2*FoCase)*S458+FoCase*T458</f>
        <v>739.08364255083518</v>
      </c>
      <c r="T459" s="712">
        <f t="shared" ref="T459:T522" si="138">(1-2*FoCase-2*FoCase*BiAtmCase)*T458+2*FoCase*S458+2*FoCase*BiAtmCase*Tatm</f>
        <v>737.06628521301798</v>
      </c>
    </row>
    <row r="460" spans="2:20">
      <c r="B460" s="582">
        <v>386</v>
      </c>
      <c r="C460" s="712">
        <f t="shared" si="123"/>
        <v>5.7303454217921006</v>
      </c>
      <c r="D460" s="712">
        <f t="shared" si="124"/>
        <v>1448.13621708302</v>
      </c>
      <c r="E460" s="712">
        <f t="shared" si="125"/>
        <v>939.98751085466938</v>
      </c>
      <c r="F460" s="712">
        <f t="shared" si="126"/>
        <v>591.21394666102594</v>
      </c>
      <c r="G460" s="712">
        <f t="shared" si="127"/>
        <v>402.73297590509509</v>
      </c>
      <c r="H460" s="719">
        <f t="shared" si="128"/>
        <v>305.80975911047949</v>
      </c>
      <c r="I460" s="712">
        <f t="shared" si="129"/>
        <v>305.09221627460022</v>
      </c>
      <c r="J460" s="712">
        <f t="shared" si="130"/>
        <v>304.5876165174588</v>
      </c>
      <c r="K460" s="712">
        <f t="shared" si="131"/>
        <v>304.28773073265188</v>
      </c>
      <c r="L460" s="712">
        <f t="shared" si="132"/>
        <v>304.1875946240595</v>
      </c>
      <c r="N460" s="582">
        <v>386</v>
      </c>
      <c r="O460" s="712">
        <f t="shared" si="133"/>
        <v>5.7303454217921006</v>
      </c>
      <c r="P460" s="712">
        <f t="shared" si="134"/>
        <v>769.16296264731193</v>
      </c>
      <c r="Q460" s="712">
        <f t="shared" si="135"/>
        <v>755.63962709730936</v>
      </c>
      <c r="R460" s="712">
        <f t="shared" si="136"/>
        <v>745.91619909460587</v>
      </c>
      <c r="S460" s="712">
        <f t="shared" si="137"/>
        <v>740.03436412634983</v>
      </c>
      <c r="T460" s="712">
        <f t="shared" si="138"/>
        <v>738.01892990699002</v>
      </c>
    </row>
    <row r="461" spans="2:20">
      <c r="B461" s="582">
        <v>387</v>
      </c>
      <c r="C461" s="712">
        <f t="shared" si="123"/>
        <v>5.7451908762527024</v>
      </c>
      <c r="D461" s="712">
        <f t="shared" si="124"/>
        <v>1448.3468197532898</v>
      </c>
      <c r="E461" s="712">
        <f t="shared" si="125"/>
        <v>940.7206660070641</v>
      </c>
      <c r="F461" s="712">
        <f t="shared" si="126"/>
        <v>591.95132225968723</v>
      </c>
      <c r="G461" s="712">
        <f t="shared" si="127"/>
        <v>403.15415851990844</v>
      </c>
      <c r="H461" s="719">
        <f t="shared" si="128"/>
        <v>305.86487885531983</v>
      </c>
      <c r="I461" s="712">
        <f t="shared" si="129"/>
        <v>305.14452101981976</v>
      </c>
      <c r="J461" s="712">
        <f t="shared" si="130"/>
        <v>304.63789996517312</v>
      </c>
      <c r="K461" s="712">
        <f t="shared" si="131"/>
        <v>304.33679481110903</v>
      </c>
      <c r="L461" s="712">
        <f t="shared" si="132"/>
        <v>304.23624598815326</v>
      </c>
      <c r="N461" s="582">
        <v>387</v>
      </c>
      <c r="O461" s="712">
        <f t="shared" si="133"/>
        <v>5.7451908762527024</v>
      </c>
      <c r="P461" s="712">
        <f t="shared" si="134"/>
        <v>770.08198589101175</v>
      </c>
      <c r="Q461" s="712">
        <f t="shared" si="135"/>
        <v>756.57299012228964</v>
      </c>
      <c r="R461" s="712">
        <f t="shared" si="136"/>
        <v>746.85980123511661</v>
      </c>
      <c r="S461" s="712">
        <f t="shared" si="137"/>
        <v>740.98405973179695</v>
      </c>
      <c r="T461" s="712">
        <f t="shared" si="138"/>
        <v>738.97054655556371</v>
      </c>
    </row>
    <row r="462" spans="2:20">
      <c r="B462" s="582">
        <v>388</v>
      </c>
      <c r="C462" s="712">
        <f t="shared" si="123"/>
        <v>5.7600363307133033</v>
      </c>
      <c r="D462" s="712">
        <f t="shared" si="124"/>
        <v>1448.5566940354693</v>
      </c>
      <c r="E462" s="712">
        <f t="shared" si="125"/>
        <v>941.45143673615485</v>
      </c>
      <c r="F462" s="712">
        <f t="shared" si="126"/>
        <v>592.68722389726406</v>
      </c>
      <c r="G462" s="712">
        <f t="shared" si="127"/>
        <v>403.57511172401507</v>
      </c>
      <c r="H462" s="719">
        <f t="shared" si="128"/>
        <v>305.92019058539279</v>
      </c>
      <c r="I462" s="712">
        <f t="shared" si="129"/>
        <v>305.19702072036347</v>
      </c>
      <c r="J462" s="712">
        <f t="shared" si="130"/>
        <v>304.68838038877863</v>
      </c>
      <c r="K462" s="712">
        <f t="shared" si="131"/>
        <v>304.38605702645305</v>
      </c>
      <c r="L462" s="712">
        <f t="shared" si="132"/>
        <v>304.2850958462638</v>
      </c>
      <c r="N462" s="582">
        <v>388</v>
      </c>
      <c r="O462" s="712">
        <f t="shared" si="133"/>
        <v>5.7600363307133033</v>
      </c>
      <c r="P462" s="712">
        <f t="shared" si="134"/>
        <v>771.00001737186165</v>
      </c>
      <c r="Q462" s="712">
        <f t="shared" si="135"/>
        <v>757.50534590966163</v>
      </c>
      <c r="R462" s="712">
        <f t="shared" si="136"/>
        <v>747.80238508848993</v>
      </c>
      <c r="S462" s="712">
        <f t="shared" si="137"/>
        <v>741.93273047435116</v>
      </c>
      <c r="T462" s="712">
        <f t="shared" si="138"/>
        <v>739.92113626815285</v>
      </c>
    </row>
    <row r="463" spans="2:20">
      <c r="B463" s="582">
        <v>389</v>
      </c>
      <c r="C463" s="712">
        <f t="shared" si="123"/>
        <v>5.7748817851739052</v>
      </c>
      <c r="D463" s="712">
        <f t="shared" si="124"/>
        <v>1448.7658438403932</v>
      </c>
      <c r="E463" s="712">
        <f t="shared" si="125"/>
        <v>942.17983484830484</v>
      </c>
      <c r="F463" s="712">
        <f t="shared" si="126"/>
        <v>593.42165311062388</v>
      </c>
      <c r="G463" s="712">
        <f t="shared" si="127"/>
        <v>403.99583173075229</v>
      </c>
      <c r="H463" s="719">
        <f t="shared" si="128"/>
        <v>305.97569403797416</v>
      </c>
      <c r="I463" s="712">
        <f t="shared" si="129"/>
        <v>305.24971514300165</v>
      </c>
      <c r="J463" s="712">
        <f t="shared" si="130"/>
        <v>304.73905757714061</v>
      </c>
      <c r="K463" s="712">
        <f t="shared" si="131"/>
        <v>304.43551718123206</v>
      </c>
      <c r="L463" s="712">
        <f t="shared" si="132"/>
        <v>304.33414400559207</v>
      </c>
      <c r="N463" s="582">
        <v>389</v>
      </c>
      <c r="O463" s="712">
        <f t="shared" si="133"/>
        <v>5.7748817851739052</v>
      </c>
      <c r="P463" s="712">
        <f t="shared" si="134"/>
        <v>771.91705816012109</v>
      </c>
      <c r="Q463" s="712">
        <f t="shared" si="135"/>
        <v>758.43669554638507</v>
      </c>
      <c r="R463" s="712">
        <f t="shared" si="136"/>
        <v>748.74395175360905</v>
      </c>
      <c r="S463" s="712">
        <f t="shared" si="137"/>
        <v>742.88037745999191</v>
      </c>
      <c r="T463" s="712">
        <f t="shared" si="138"/>
        <v>740.87070015297445</v>
      </c>
    </row>
    <row r="464" spans="2:20">
      <c r="B464" s="582">
        <v>390</v>
      </c>
      <c r="C464" s="712">
        <f t="shared" si="123"/>
        <v>5.7897272396345061</v>
      </c>
      <c r="D464" s="712">
        <f t="shared" si="124"/>
        <v>1448.9742730487349</v>
      </c>
      <c r="E464" s="712">
        <f t="shared" si="125"/>
        <v>942.90587206631483</v>
      </c>
      <c r="F464" s="712">
        <f t="shared" si="126"/>
        <v>594.15461145938627</v>
      </c>
      <c r="G464" s="712">
        <f t="shared" si="127"/>
        <v>404.41631479415724</v>
      </c>
      <c r="H464" s="719">
        <f t="shared" si="128"/>
        <v>306.03138894886126</v>
      </c>
      <c r="I464" s="712">
        <f t="shared" si="129"/>
        <v>305.30260405268712</v>
      </c>
      <c r="J464" s="712">
        <f t="shared" si="130"/>
        <v>304.78993131705823</v>
      </c>
      <c r="K464" s="712">
        <f t="shared" si="131"/>
        <v>304.48517507577634</v>
      </c>
      <c r="L464" s="712">
        <f t="shared" si="132"/>
        <v>304.38339027107008</v>
      </c>
      <c r="N464" s="582">
        <v>390</v>
      </c>
      <c r="O464" s="712">
        <f t="shared" si="133"/>
        <v>5.7897272396345061</v>
      </c>
      <c r="P464" s="712">
        <f t="shared" si="134"/>
        <v>772.83310932489508</v>
      </c>
      <c r="Q464" s="712">
        <f t="shared" si="135"/>
        <v>759.367040118246</v>
      </c>
      <c r="R464" s="712">
        <f t="shared" si="136"/>
        <v>749.68450232817167</v>
      </c>
      <c r="S464" s="712">
        <f t="shared" si="137"/>
        <v>743.82700179350536</v>
      </c>
      <c r="T464" s="712">
        <f t="shared" si="138"/>
        <v>741.8192393170491</v>
      </c>
    </row>
    <row r="465" spans="2:20">
      <c r="B465" s="582">
        <v>391</v>
      </c>
      <c r="C465" s="712">
        <f t="shared" si="123"/>
        <v>5.804572694095107</v>
      </c>
      <c r="D465" s="712">
        <f t="shared" si="124"/>
        <v>1449.1819855113074</v>
      </c>
      <c r="E465" s="712">
        <f t="shared" si="125"/>
        <v>943.62956003015779</v>
      </c>
      <c r="F465" s="712">
        <f t="shared" si="126"/>
        <v>594.88610052551701</v>
      </c>
      <c r="G465" s="712">
        <f t="shared" si="127"/>
        <v>404.83655720869058</v>
      </c>
      <c r="H465" s="719">
        <f t="shared" si="128"/>
        <v>306.08727505239256</v>
      </c>
      <c r="I465" s="712">
        <f t="shared" si="129"/>
        <v>305.35568721257744</v>
      </c>
      <c r="J465" s="712">
        <f t="shared" si="130"/>
        <v>304.84100139328814</v>
      </c>
      <c r="K465" s="712">
        <f t="shared" si="131"/>
        <v>304.53503050822269</v>
      </c>
      <c r="L465" s="712">
        <f t="shared" si="132"/>
        <v>304.43283444538628</v>
      </c>
      <c r="N465" s="582">
        <v>391</v>
      </c>
      <c r="O465" s="712">
        <f t="shared" si="133"/>
        <v>5.804572694095107</v>
      </c>
      <c r="P465" s="712">
        <f t="shared" si="134"/>
        <v>773.74817193413458</v>
      </c>
      <c r="Q465" s="712">
        <f t="shared" si="135"/>
        <v>760.29638070985902</v>
      </c>
      <c r="R465" s="712">
        <f t="shared" si="136"/>
        <v>750.62403790869053</v>
      </c>
      <c r="S465" s="712">
        <f t="shared" si="137"/>
        <v>744.77260457848524</v>
      </c>
      <c r="T465" s="712">
        <f t="shared" si="138"/>
        <v>742.7667548662032</v>
      </c>
    </row>
    <row r="466" spans="2:20">
      <c r="B466" s="582">
        <v>392</v>
      </c>
      <c r="C466" s="712">
        <f t="shared" si="123"/>
        <v>5.8194181485557088</v>
      </c>
      <c r="D466" s="712">
        <f t="shared" si="124"/>
        <v>1449.388985049362</v>
      </c>
      <c r="E466" s="712">
        <f t="shared" si="125"/>
        <v>944.3509102977066</v>
      </c>
      <c r="F466" s="712">
        <f t="shared" si="126"/>
        <v>595.61612191292681</v>
      </c>
      <c r="G466" s="712">
        <f t="shared" si="127"/>
        <v>405.25655530896051</v>
      </c>
      <c r="H466" s="719">
        <f t="shared" si="128"/>
        <v>306.14335208146764</v>
      </c>
      <c r="I466" s="712">
        <f t="shared" si="129"/>
        <v>305.40896438405656</v>
      </c>
      <c r="J466" s="712">
        <f t="shared" si="130"/>
        <v>304.89226758856813</v>
      </c>
      <c r="K466" s="712">
        <f t="shared" si="131"/>
        <v>304.58508327453956</v>
      </c>
      <c r="L466" s="712">
        <f t="shared" si="132"/>
        <v>304.48247632901035</v>
      </c>
      <c r="N466" s="582">
        <v>392</v>
      </c>
      <c r="O466" s="712">
        <f t="shared" si="133"/>
        <v>5.8194181485557088</v>
      </c>
      <c r="P466" s="712">
        <f t="shared" si="134"/>
        <v>774.6622470546381</v>
      </c>
      <c r="Q466" s="712">
        <f t="shared" si="135"/>
        <v>761.22471840466824</v>
      </c>
      <c r="R466" s="712">
        <f t="shared" si="136"/>
        <v>751.5625595904952</v>
      </c>
      <c r="S466" s="712">
        <f t="shared" si="137"/>
        <v>745.71718691733452</v>
      </c>
      <c r="T466" s="712">
        <f t="shared" si="138"/>
        <v>743.71324790506947</v>
      </c>
    </row>
    <row r="467" spans="2:20">
      <c r="B467" s="582">
        <v>393</v>
      </c>
      <c r="C467" s="712">
        <f t="shared" si="123"/>
        <v>5.8342636030163098</v>
      </c>
      <c r="D467" s="712">
        <f t="shared" si="124"/>
        <v>1449.5952754548807</v>
      </c>
      <c r="E467" s="712">
        <f t="shared" si="125"/>
        <v>945.06993434545382</v>
      </c>
      <c r="F467" s="712">
        <f t="shared" si="126"/>
        <v>596.34467724707656</v>
      </c>
      <c r="G467" s="712">
        <f t="shared" si="127"/>
        <v>405.67630546944775</v>
      </c>
      <c r="H467" s="719">
        <f t="shared" si="128"/>
        <v>306.19961976756679</v>
      </c>
      <c r="I467" s="712">
        <f t="shared" si="129"/>
        <v>305.46243532675715</v>
      </c>
      <c r="J467" s="712">
        <f t="shared" si="130"/>
        <v>304.94372968364081</v>
      </c>
      <c r="K467" s="712">
        <f t="shared" si="131"/>
        <v>304.63533316855103</v>
      </c>
      <c r="L467" s="712">
        <f t="shared" si="132"/>
        <v>304.53231572021815</v>
      </c>
      <c r="N467" s="582">
        <v>393</v>
      </c>
      <c r="O467" s="712">
        <f t="shared" si="133"/>
        <v>5.8342636030163098</v>
      </c>
      <c r="P467" s="712">
        <f t="shared" si="134"/>
        <v>775.57533575205287</v>
      </c>
      <c r="Q467" s="712">
        <f t="shared" si="135"/>
        <v>762.15205428494846</v>
      </c>
      <c r="R467" s="712">
        <f t="shared" si="136"/>
        <v>752.50006846773351</v>
      </c>
      <c r="S467" s="712">
        <f t="shared" si="137"/>
        <v>746.66074991126652</v>
      </c>
      <c r="T467" s="712">
        <f t="shared" si="138"/>
        <v>744.6587195370887</v>
      </c>
    </row>
    <row r="468" spans="2:20">
      <c r="B468" s="582">
        <v>394</v>
      </c>
      <c r="C468" s="712">
        <f t="shared" si="123"/>
        <v>5.8491090574769116</v>
      </c>
      <c r="D468" s="712">
        <f t="shared" si="124"/>
        <v>1449.8008604908675</v>
      </c>
      <c r="E468" s="712">
        <f t="shared" si="125"/>
        <v>945.7866435692257</v>
      </c>
      <c r="F468" s="712">
        <f t="shared" si="126"/>
        <v>597.07176817458856</v>
      </c>
      <c r="G468" s="712">
        <f t="shared" si="127"/>
        <v>406.09580410423132</v>
      </c>
      <c r="H468" s="719">
        <f t="shared" si="128"/>
        <v>306.25607784076999</v>
      </c>
      <c r="I468" s="712">
        <f t="shared" si="129"/>
        <v>305.51609979858199</v>
      </c>
      <c r="J468" s="712">
        <f t="shared" si="130"/>
        <v>304.99538745727671</v>
      </c>
      <c r="K468" s="712">
        <f t="shared" si="131"/>
        <v>304.68577998196156</v>
      </c>
      <c r="L468" s="712">
        <f t="shared" si="132"/>
        <v>304.5823524151163</v>
      </c>
      <c r="N468" s="582">
        <v>394</v>
      </c>
      <c r="O468" s="712">
        <f t="shared" si="133"/>
        <v>5.8491090574769116</v>
      </c>
      <c r="P468" s="712">
        <f t="shared" si="134"/>
        <v>776.48743909087636</v>
      </c>
      <c r="Q468" s="712">
        <f t="shared" si="135"/>
        <v>763.07838943180673</v>
      </c>
      <c r="R468" s="712">
        <f t="shared" si="136"/>
        <v>753.43656563337208</v>
      </c>
      <c r="S468" s="712">
        <f t="shared" si="137"/>
        <v>747.60329466030601</v>
      </c>
      <c r="T468" s="712">
        <f t="shared" si="138"/>
        <v>745.60317086451073</v>
      </c>
    </row>
    <row r="469" spans="2:20">
      <c r="B469" s="582">
        <v>395</v>
      </c>
      <c r="C469" s="712">
        <f t="shared" si="123"/>
        <v>5.8639545119375125</v>
      </c>
      <c r="D469" s="712">
        <f t="shared" si="124"/>
        <v>1450.0057438916338</v>
      </c>
      <c r="E469" s="712">
        <f t="shared" si="125"/>
        <v>946.50104928488759</v>
      </c>
      <c r="F469" s="712">
        <f t="shared" si="126"/>
        <v>597.7973963628624</v>
      </c>
      <c r="G469" s="712">
        <f t="shared" si="127"/>
        <v>406.51504766671513</v>
      </c>
      <c r="H469" s="719">
        <f t="shared" si="128"/>
        <v>306.31272602977674</v>
      </c>
      <c r="I469" s="712">
        <f t="shared" si="129"/>
        <v>305.56995755572552</v>
      </c>
      <c r="J469" s="712">
        <f t="shared" si="130"/>
        <v>305.0472406862977</v>
      </c>
      <c r="K469" s="712">
        <f t="shared" si="131"/>
        <v>304.73642350438001</v>
      </c>
      <c r="L469" s="712">
        <f t="shared" si="132"/>
        <v>304.63258620766663</v>
      </c>
      <c r="N469" s="582">
        <v>395</v>
      </c>
      <c r="O469" s="712">
        <f t="shared" si="133"/>
        <v>5.8639545119375125</v>
      </c>
      <c r="P469" s="712">
        <f t="shared" si="134"/>
        <v>777.39855813445706</v>
      </c>
      <c r="Q469" s="712">
        <f t="shared" si="135"/>
        <v>764.00372492518341</v>
      </c>
      <c r="R469" s="712">
        <f t="shared" si="136"/>
        <v>754.37205217919859</v>
      </c>
      <c r="S469" s="712">
        <f t="shared" si="137"/>
        <v>748.5448222632906</v>
      </c>
      <c r="T469" s="712">
        <f t="shared" si="138"/>
        <v>746.54660298839644</v>
      </c>
    </row>
    <row r="470" spans="2:20">
      <c r="B470" s="582">
        <v>396</v>
      </c>
      <c r="C470" s="712">
        <f t="shared" si="123"/>
        <v>5.8787999663981143</v>
      </c>
      <c r="D470" s="712">
        <f t="shared" si="124"/>
        <v>1450.2099293630808</v>
      </c>
      <c r="E470" s="712">
        <f t="shared" si="125"/>
        <v>947.2131627290438</v>
      </c>
      <c r="F470" s="712">
        <f t="shared" si="126"/>
        <v>598.52156349969709</v>
      </c>
      <c r="G470" s="712">
        <f t="shared" si="127"/>
        <v>406.93403264935546</v>
      </c>
      <c r="H470" s="719">
        <f t="shared" si="128"/>
        <v>306.36956406192473</v>
      </c>
      <c r="I470" s="712">
        <f t="shared" si="129"/>
        <v>305.62400835269534</v>
      </c>
      <c r="J470" s="712">
        <f t="shared" si="130"/>
        <v>305.09928914559964</v>
      </c>
      <c r="K470" s="712">
        <f t="shared" si="131"/>
        <v>304.78726352334354</v>
      </c>
      <c r="L470" s="712">
        <f t="shared" si="132"/>
        <v>304.68301688971047</v>
      </c>
      <c r="N470" s="582">
        <v>396</v>
      </c>
      <c r="O470" s="712">
        <f t="shared" si="133"/>
        <v>5.8787999663981143</v>
      </c>
      <c r="P470" s="712">
        <f t="shared" si="134"/>
        <v>778.30869394499598</v>
      </c>
      <c r="Q470" s="712">
        <f t="shared" si="135"/>
        <v>764.92806184385336</v>
      </c>
      <c r="R470" s="712">
        <f t="shared" si="136"/>
        <v>755.30652919582189</v>
      </c>
      <c r="S470" s="712">
        <f t="shared" si="137"/>
        <v>749.48533381787252</v>
      </c>
      <c r="T470" s="712">
        <f t="shared" si="138"/>
        <v>747.48901700861779</v>
      </c>
    </row>
    <row r="471" spans="2:20">
      <c r="B471" s="582">
        <v>397</v>
      </c>
      <c r="C471" s="712">
        <f t="shared" si="123"/>
        <v>5.8936454208587152</v>
      </c>
      <c r="D471" s="712">
        <f t="shared" si="124"/>
        <v>1450.4134205829794</v>
      </c>
      <c r="E471" s="712">
        <f t="shared" si="125"/>
        <v>947.9229950597296</v>
      </c>
      <c r="F471" s="712">
        <f t="shared" si="126"/>
        <v>599.24427129291837</v>
      </c>
      <c r="G471" s="712">
        <f t="shared" si="127"/>
        <v>407.35275558338907</v>
      </c>
      <c r="H471" s="719">
        <f t="shared" si="128"/>
        <v>306.42659166320897</v>
      </c>
      <c r="I471" s="712">
        <f t="shared" si="129"/>
        <v>305.67825194233319</v>
      </c>
      <c r="J471" s="712">
        <f t="shared" si="130"/>
        <v>305.15153260817567</v>
      </c>
      <c r="K471" s="712">
        <f t="shared" si="131"/>
        <v>304.83829982434156</v>
      </c>
      <c r="L471" s="712">
        <f t="shared" si="132"/>
        <v>304.733644250993</v>
      </c>
      <c r="N471" s="582">
        <v>397</v>
      </c>
      <c r="O471" s="712">
        <f t="shared" si="133"/>
        <v>5.8936454208587152</v>
      </c>
      <c r="P471" s="712">
        <f t="shared" si="134"/>
        <v>779.21784758354795</v>
      </c>
      <c r="Q471" s="712">
        <f t="shared" si="135"/>
        <v>765.85140126542728</v>
      </c>
      <c r="R471" s="712">
        <f t="shared" si="136"/>
        <v>756.23999777267443</v>
      </c>
      <c r="S471" s="712">
        <f t="shared" si="137"/>
        <v>750.42483042051913</v>
      </c>
      <c r="T471" s="712">
        <f t="shared" si="138"/>
        <v>748.43041402386018</v>
      </c>
    </row>
    <row r="472" spans="2:20">
      <c r="B472" s="582">
        <v>398</v>
      </c>
      <c r="C472" s="712">
        <f t="shared" si="123"/>
        <v>5.9084908753193162</v>
      </c>
      <c r="D472" s="712">
        <f t="shared" si="124"/>
        <v>1450.6162212012446</v>
      </c>
      <c r="E472" s="712">
        <f t="shared" si="125"/>
        <v>948.63055735709702</v>
      </c>
      <c r="F472" s="712">
        <f t="shared" si="126"/>
        <v>599.96552147001148</v>
      </c>
      <c r="G472" s="712">
        <f t="shared" si="127"/>
        <v>407.77121303856256</v>
      </c>
      <c r="H472" s="719">
        <f t="shared" si="128"/>
        <v>306.48380855830067</v>
      </c>
      <c r="I472" s="712">
        <f t="shared" si="129"/>
        <v>305.73268807583645</v>
      </c>
      <c r="J472" s="712">
        <f t="shared" si="130"/>
        <v>305.2039708451386</v>
      </c>
      <c r="K472" s="712">
        <f t="shared" si="131"/>
        <v>304.8895321908393</v>
      </c>
      <c r="L472" s="712">
        <f t="shared" si="132"/>
        <v>304.78446807918709</v>
      </c>
      <c r="N472" s="582">
        <v>398</v>
      </c>
      <c r="O472" s="712">
        <f t="shared" si="133"/>
        <v>5.9084908753193162</v>
      </c>
      <c r="P472" s="712">
        <f t="shared" si="134"/>
        <v>780.12602011002275</v>
      </c>
      <c r="Q472" s="712">
        <f t="shared" si="135"/>
        <v>766.77374426635276</v>
      </c>
      <c r="R472" s="712">
        <f t="shared" si="136"/>
        <v>757.17245899801287</v>
      </c>
      <c r="S472" s="712">
        <f t="shared" si="137"/>
        <v>751.36331316651456</v>
      </c>
      <c r="T472" s="712">
        <f t="shared" si="138"/>
        <v>749.37079513162348</v>
      </c>
    </row>
    <row r="473" spans="2:20">
      <c r="B473" s="582">
        <v>399</v>
      </c>
      <c r="C473" s="712">
        <f t="shared" si="123"/>
        <v>5.923336329779918</v>
      </c>
      <c r="D473" s="712">
        <f t="shared" si="124"/>
        <v>1450.8183348402076</v>
      </c>
      <c r="E473" s="712">
        <f t="shared" si="125"/>
        <v>949.33586062409347</v>
      </c>
      <c r="F473" s="712">
        <f t="shared" si="126"/>
        <v>600.68531577775912</v>
      </c>
      <c r="G473" s="712">
        <f t="shared" si="127"/>
        <v>408.18940162286231</v>
      </c>
      <c r="H473" s="719">
        <f t="shared" si="128"/>
        <v>306.54121447056582</v>
      </c>
      <c r="I473" s="712">
        <f t="shared" si="129"/>
        <v>305.78731650277848</v>
      </c>
      <c r="J473" s="712">
        <f t="shared" si="130"/>
        <v>305.25660362574348</v>
      </c>
      <c r="K473" s="712">
        <f t="shared" si="131"/>
        <v>304.94096040430151</v>
      </c>
      <c r="L473" s="712">
        <f t="shared" si="132"/>
        <v>304.83548815991713</v>
      </c>
      <c r="N473" s="582">
        <v>399</v>
      </c>
      <c r="O473" s="712">
        <f t="shared" si="133"/>
        <v>5.923336329779918</v>
      </c>
      <c r="P473" s="712">
        <f t="shared" si="134"/>
        <v>781.03321258318636</v>
      </c>
      <c r="Q473" s="712">
        <f t="shared" si="135"/>
        <v>767.6950919219164</v>
      </c>
      <c r="R473" s="712">
        <f t="shared" si="136"/>
        <v>758.10391395891907</v>
      </c>
      <c r="S473" s="712">
        <f t="shared" si="137"/>
        <v>752.30078314996103</v>
      </c>
      <c r="T473" s="712">
        <f t="shared" si="138"/>
        <v>750.31016142822295</v>
      </c>
    </row>
    <row r="474" spans="2:20">
      <c r="B474" s="582">
        <v>400</v>
      </c>
      <c r="C474" s="712">
        <f t="shared" si="123"/>
        <v>5.9381817842405189</v>
      </c>
      <c r="D474" s="712">
        <f t="shared" si="124"/>
        <v>1451.0197650948851</v>
      </c>
      <c r="E474" s="712">
        <f t="shared" si="125"/>
        <v>950.03891578713433</v>
      </c>
      <c r="F474" s="712">
        <f t="shared" si="126"/>
        <v>601.40365598188453</v>
      </c>
      <c r="G474" s="712">
        <f t="shared" si="127"/>
        <v>408.60731798224532</v>
      </c>
      <c r="H474" s="719">
        <f t="shared" si="128"/>
        <v>306.59880912208371</v>
      </c>
      <c r="I474" s="712">
        <f t="shared" si="129"/>
        <v>305.84213697112995</v>
      </c>
      <c r="J474" s="712">
        <f t="shared" si="130"/>
        <v>305.30943071741007</v>
      </c>
      <c r="K474" s="712">
        <f t="shared" si="131"/>
        <v>304.99258424421544</v>
      </c>
      <c r="L474" s="712">
        <f t="shared" si="132"/>
        <v>304.88670427678284</v>
      </c>
      <c r="N474" s="582">
        <v>400</v>
      </c>
      <c r="O474" s="712">
        <f t="shared" si="133"/>
        <v>5.9381817842405189</v>
      </c>
      <c r="P474" s="712">
        <f t="shared" si="134"/>
        <v>781.93942606066196</v>
      </c>
      <c r="Q474" s="712">
        <f t="shared" si="135"/>
        <v>768.6154453062436</v>
      </c>
      <c r="R474" s="712">
        <f t="shared" si="136"/>
        <v>759.03436374130251</v>
      </c>
      <c r="S474" s="712">
        <f t="shared" si="137"/>
        <v>753.23724146378004</v>
      </c>
      <c r="T474" s="712">
        <f t="shared" si="138"/>
        <v>751.24851400879083</v>
      </c>
    </row>
    <row r="475" spans="2:20">
      <c r="B475" s="582">
        <v>401</v>
      </c>
      <c r="C475" s="712">
        <f t="shared" si="123"/>
        <v>5.9530272387011207</v>
      </c>
      <c r="D475" s="712">
        <f t="shared" si="124"/>
        <v>1451.2205155332435</v>
      </c>
      <c r="E475" s="712">
        <f t="shared" si="125"/>
        <v>950.73973369676821</v>
      </c>
      <c r="F475" s="712">
        <f t="shared" si="126"/>
        <v>602.1205438666999</v>
      </c>
      <c r="G475" s="712">
        <f t="shared" si="127"/>
        <v>409.02495880037145</v>
      </c>
      <c r="H475" s="719">
        <f t="shared" si="128"/>
        <v>306.65659223366515</v>
      </c>
      <c r="I475" s="712">
        <f t="shared" si="129"/>
        <v>305.89714922727899</v>
      </c>
      <c r="J475" s="712">
        <f t="shared" si="130"/>
        <v>305.36245188574503</v>
      </c>
      <c r="K475" s="712">
        <f t="shared" si="131"/>
        <v>305.04440348811454</v>
      </c>
      <c r="L475" s="712">
        <f t="shared" si="132"/>
        <v>304.93811621138263</v>
      </c>
      <c r="N475" s="582">
        <v>401</v>
      </c>
      <c r="O475" s="712">
        <f t="shared" si="133"/>
        <v>5.9530272387011207</v>
      </c>
      <c r="P475" s="712">
        <f t="shared" si="134"/>
        <v>782.84466159893179</v>
      </c>
      <c r="Q475" s="712">
        <f t="shared" si="135"/>
        <v>769.53480549230107</v>
      </c>
      <c r="R475" s="712">
        <f t="shared" si="136"/>
        <v>759.96380942990015</v>
      </c>
      <c r="S475" s="712">
        <f t="shared" si="137"/>
        <v>754.17268919971366</v>
      </c>
      <c r="T475" s="712">
        <f t="shared" si="138"/>
        <v>752.18585396727769</v>
      </c>
    </row>
    <row r="476" spans="2:20">
      <c r="B476" s="582">
        <v>402</v>
      </c>
      <c r="C476" s="712">
        <f t="shared" si="123"/>
        <v>5.9678726931617216</v>
      </c>
      <c r="D476" s="712">
        <f t="shared" si="124"/>
        <v>1451.4205896964618</v>
      </c>
      <c r="E476" s="712">
        <f t="shared" si="125"/>
        <v>951.43832512833603</v>
      </c>
      <c r="F476" s="712">
        <f t="shared" si="126"/>
        <v>602.83598123476008</v>
      </c>
      <c r="G476" s="712">
        <f t="shared" si="127"/>
        <v>409.44232079833574</v>
      </c>
      <c r="H476" s="719">
        <f t="shared" si="128"/>
        <v>306.7145635248711</v>
      </c>
      <c r="I476" s="712">
        <f t="shared" si="129"/>
        <v>305.95235301605192</v>
      </c>
      <c r="J476" s="712">
        <f t="shared" si="130"/>
        <v>305.41566689456397</v>
      </c>
      <c r="K476" s="712">
        <f t="shared" si="131"/>
        <v>305.09641791160112</v>
      </c>
      <c r="L476" s="712">
        <f t="shared" si="132"/>
        <v>304.98972374333698</v>
      </c>
      <c r="N476" s="582">
        <v>402</v>
      </c>
      <c r="O476" s="712">
        <f t="shared" si="133"/>
        <v>5.9678726931617216</v>
      </c>
      <c r="P476" s="712">
        <f t="shared" si="134"/>
        <v>783.74892025333759</v>
      </c>
      <c r="Q476" s="712">
        <f t="shared" si="135"/>
        <v>770.45317355189786</v>
      </c>
      <c r="R476" s="712">
        <f t="shared" si="136"/>
        <v>760.89225210827863</v>
      </c>
      <c r="S476" s="712">
        <f t="shared" si="137"/>
        <v>755.10712744832608</v>
      </c>
      <c r="T476" s="712">
        <f t="shared" si="138"/>
        <v>753.12218239645335</v>
      </c>
    </row>
    <row r="477" spans="2:20">
      <c r="B477" s="582">
        <v>403</v>
      </c>
      <c r="C477" s="712">
        <f t="shared" si="123"/>
        <v>5.9827181476223226</v>
      </c>
      <c r="D477" s="712">
        <f t="shared" si="124"/>
        <v>1451.6199910991897</v>
      </c>
      <c r="E477" s="712">
        <f t="shared" si="125"/>
        <v>952.1347007826239</v>
      </c>
      <c r="F477" s="712">
        <f t="shared" si="126"/>
        <v>603.54996990652057</v>
      </c>
      <c r="G477" s="712">
        <f t="shared" si="127"/>
        <v>409.85940073440241</v>
      </c>
      <c r="H477" s="719">
        <f t="shared" si="128"/>
        <v>306.77272271403035</v>
      </c>
      <c r="I477" s="712">
        <f t="shared" si="129"/>
        <v>306.00774808073339</v>
      </c>
      <c r="J477" s="712">
        <f t="shared" si="130"/>
        <v>305.46907550591322</v>
      </c>
      <c r="K477" s="712">
        <f t="shared" si="131"/>
        <v>305.14862728836931</v>
      </c>
      <c r="L477" s="712">
        <f t="shared" si="132"/>
        <v>305.04152665031171</v>
      </c>
      <c r="N477" s="582">
        <v>403</v>
      </c>
      <c r="O477" s="712">
        <f t="shared" si="133"/>
        <v>5.9827181476223226</v>
      </c>
      <c r="P477" s="712">
        <f t="shared" si="134"/>
        <v>784.65220307808261</v>
      </c>
      <c r="Q477" s="712">
        <f t="shared" si="135"/>
        <v>771.37055055568567</v>
      </c>
      <c r="R477" s="712">
        <f t="shared" si="136"/>
        <v>761.81969285883542</v>
      </c>
      <c r="S477" s="712">
        <f t="shared" si="137"/>
        <v>756.04055729900404</v>
      </c>
      <c r="T477" s="712">
        <f t="shared" si="138"/>
        <v>754.0575003879087</v>
      </c>
    </row>
    <row r="478" spans="2:20">
      <c r="B478" s="582">
        <v>404</v>
      </c>
      <c r="C478" s="712">
        <f t="shared" si="123"/>
        <v>5.9975636020829244</v>
      </c>
      <c r="D478" s="712">
        <f t="shared" si="124"/>
        <v>1451.8187232298033</v>
      </c>
      <c r="E478" s="712">
        <f t="shared" si="125"/>
        <v>952.8288712865093</v>
      </c>
      <c r="F478" s="712">
        <f t="shared" si="126"/>
        <v>604.26251172000127</v>
      </c>
      <c r="G478" s="712">
        <f t="shared" si="127"/>
        <v>410.27619540373951</v>
      </c>
      <c r="H478" s="719">
        <f t="shared" si="128"/>
        <v>306.83106951825772</v>
      </c>
      <c r="I478" s="712">
        <f t="shared" si="129"/>
        <v>306.06333416308672</v>
      </c>
      <c r="J478" s="712">
        <f t="shared" si="130"/>
        <v>305.52267748009194</v>
      </c>
      <c r="K478" s="712">
        <f t="shared" si="131"/>
        <v>305.2010313902278</v>
      </c>
      <c r="L478" s="712">
        <f t="shared" si="132"/>
        <v>305.09352470804106</v>
      </c>
      <c r="N478" s="582">
        <v>404</v>
      </c>
      <c r="O478" s="712">
        <f t="shared" si="133"/>
        <v>5.9975636020829244</v>
      </c>
      <c r="P478" s="712">
        <f t="shared" si="134"/>
        <v>785.55451112623211</v>
      </c>
      <c r="Q478" s="712">
        <f t="shared" si="135"/>
        <v>772.28693757316137</v>
      </c>
      <c r="R478" s="712">
        <f t="shared" si="136"/>
        <v>762.74613276279956</v>
      </c>
      <c r="S478" s="712">
        <f t="shared" si="137"/>
        <v>756.97297983995907</v>
      </c>
      <c r="T478" s="712">
        <f t="shared" si="138"/>
        <v>754.99180903205615</v>
      </c>
    </row>
    <row r="479" spans="2:20">
      <c r="B479" s="582">
        <v>405</v>
      </c>
      <c r="C479" s="712">
        <f t="shared" si="123"/>
        <v>6.0124090565435253</v>
      </c>
      <c r="D479" s="712">
        <f t="shared" si="124"/>
        <v>1452.0167895506565</v>
      </c>
      <c r="E479" s="712">
        <f t="shared" si="125"/>
        <v>953.52084719360039</v>
      </c>
      <c r="F479" s="712">
        <f t="shared" si="126"/>
        <v>604.97360853045393</v>
      </c>
      <c r="G479" s="712">
        <f t="shared" si="127"/>
        <v>410.69270163815474</v>
      </c>
      <c r="H479" s="719">
        <f t="shared" si="128"/>
        <v>306.88960365347162</v>
      </c>
      <c r="I479" s="712">
        <f t="shared" si="129"/>
        <v>306.11911100337369</v>
      </c>
      <c r="J479" s="712">
        <f t="shared" si="130"/>
        <v>305.57647257567328</v>
      </c>
      <c r="K479" s="712">
        <f t="shared" si="131"/>
        <v>305.25362998712245</v>
      </c>
      <c r="L479" s="712">
        <f t="shared" si="132"/>
        <v>305.1457176903503</v>
      </c>
      <c r="N479" s="582">
        <v>405</v>
      </c>
      <c r="O479" s="712">
        <f t="shared" si="133"/>
        <v>6.0124090565435253</v>
      </c>
      <c r="P479" s="712">
        <f t="shared" si="134"/>
        <v>786.4558454497153</v>
      </c>
      <c r="Q479" s="712">
        <f t="shared" si="135"/>
        <v>773.20233567266746</v>
      </c>
      <c r="R479" s="712">
        <f t="shared" si="136"/>
        <v>763.67157290023351</v>
      </c>
      <c r="S479" s="712">
        <f t="shared" si="137"/>
        <v>757.90439615822834</v>
      </c>
      <c r="T479" s="712">
        <f t="shared" si="138"/>
        <v>755.92510941813168</v>
      </c>
    </row>
    <row r="480" spans="2:20">
      <c r="B480" s="582">
        <v>406</v>
      </c>
      <c r="C480" s="712">
        <f t="shared" si="123"/>
        <v>6.0272545110041271</v>
      </c>
      <c r="D480" s="712">
        <f t="shared" si="124"/>
        <v>1452.2141934983326</v>
      </c>
      <c r="E480" s="712">
        <f t="shared" si="125"/>
        <v>954.2106389848708</v>
      </c>
      <c r="F480" s="712">
        <f t="shared" si="126"/>
        <v>605.68326221003588</v>
      </c>
      <c r="G480" s="712">
        <f t="shared" si="127"/>
        <v>411.10891630583205</v>
      </c>
      <c r="H480" s="719">
        <f t="shared" si="128"/>
        <v>306.94832483441184</v>
      </c>
      <c r="I480" s="712">
        <f t="shared" si="129"/>
        <v>306.17507834037445</v>
      </c>
      <c r="J480" s="712">
        <f t="shared" si="130"/>
        <v>305.63046054952611</v>
      </c>
      <c r="K480" s="712">
        <f t="shared" si="131"/>
        <v>305.3064228471585</v>
      </c>
      <c r="L480" s="712">
        <f t="shared" si="132"/>
        <v>305.19810536917879</v>
      </c>
      <c r="N480" s="582">
        <v>406</v>
      </c>
      <c r="O480" s="712">
        <f t="shared" si="133"/>
        <v>6.0272545110041271</v>
      </c>
      <c r="P480" s="712">
        <f t="shared" si="134"/>
        <v>787.35620709932584</v>
      </c>
      <c r="Q480" s="712">
        <f t="shared" si="135"/>
        <v>774.11674592139366</v>
      </c>
      <c r="R480" s="712">
        <f t="shared" si="136"/>
        <v>764.59601435003424</v>
      </c>
      <c r="S480" s="712">
        <f t="shared" si="137"/>
        <v>758.83480733967576</v>
      </c>
      <c r="T480" s="712">
        <f t="shared" si="138"/>
        <v>756.85740263419598</v>
      </c>
    </row>
    <row r="481" spans="2:20">
      <c r="B481" s="582">
        <v>407</v>
      </c>
      <c r="C481" s="712">
        <f t="shared" si="123"/>
        <v>6.0420999654647281</v>
      </c>
      <c r="D481" s="712">
        <f t="shared" si="124"/>
        <v>1452.4109384838887</v>
      </c>
      <c r="E481" s="712">
        <f t="shared" si="125"/>
        <v>954.89825706928616</v>
      </c>
      <c r="F481" s="712">
        <f t="shared" si="126"/>
        <v>606.39147464748737</v>
      </c>
      <c r="G481" s="712">
        <f t="shared" si="127"/>
        <v>411.52483631106912</v>
      </c>
      <c r="H481" s="719">
        <f t="shared" si="128"/>
        <v>307.00723277465721</v>
      </c>
      <c r="I481" s="712">
        <f t="shared" si="129"/>
        <v>306.23123591140734</v>
      </c>
      <c r="J481" s="712">
        <f t="shared" si="130"/>
        <v>305.68464115683616</v>
      </c>
      <c r="K481" s="712">
        <f t="shared" si="131"/>
        <v>305.35940973662304</v>
      </c>
      <c r="L481" s="712">
        <f t="shared" si="132"/>
        <v>305.25068751460225</v>
      </c>
      <c r="N481" s="582">
        <v>407</v>
      </c>
      <c r="O481" s="712">
        <f t="shared" si="133"/>
        <v>6.0420999654647281</v>
      </c>
      <c r="P481" s="712">
        <f t="shared" si="134"/>
        <v>788.25559712472375</v>
      </c>
      <c r="Q481" s="712">
        <f t="shared" si="135"/>
        <v>775.03016938537803</v>
      </c>
      <c r="R481" s="712">
        <f t="shared" si="136"/>
        <v>765.51945818993431</v>
      </c>
      <c r="S481" s="712">
        <f t="shared" si="137"/>
        <v>759.7642144689936</v>
      </c>
      <c r="T481" s="712">
        <f t="shared" si="138"/>
        <v>757.78868976713522</v>
      </c>
    </row>
    <row r="482" spans="2:20">
      <c r="B482" s="582">
        <v>408</v>
      </c>
      <c r="C482" s="712">
        <f t="shared" si="123"/>
        <v>6.0569454199253299</v>
      </c>
      <c r="D482" s="712">
        <f t="shared" si="124"/>
        <v>1452.607027893099</v>
      </c>
      <c r="E482" s="712">
        <f t="shared" si="125"/>
        <v>955.58371178442599</v>
      </c>
      <c r="F482" s="712">
        <f t="shared" si="126"/>
        <v>607.09824774781396</v>
      </c>
      <c r="G482" s="712">
        <f t="shared" si="127"/>
        <v>411.94045859401638</v>
      </c>
      <c r="H482" s="719">
        <f t="shared" si="128"/>
        <v>307.06632718664264</v>
      </c>
      <c r="I482" s="712">
        <f t="shared" si="129"/>
        <v>306.28758345234826</v>
      </c>
      <c r="J482" s="712">
        <f t="shared" si="130"/>
        <v>305.73901415112732</v>
      </c>
      <c r="K482" s="712">
        <f t="shared" si="131"/>
        <v>305.41259042000689</v>
      </c>
      <c r="L482" s="712">
        <f t="shared" si="132"/>
        <v>305.30346389485538</v>
      </c>
      <c r="N482" s="582">
        <v>408</v>
      </c>
      <c r="O482" s="712">
        <f t="shared" si="133"/>
        <v>6.0569454199253299</v>
      </c>
      <c r="P482" s="712">
        <f t="shared" si="134"/>
        <v>789.15401657443601</v>
      </c>
      <c r="Q482" s="712">
        <f t="shared" si="135"/>
        <v>775.94260712950802</v>
      </c>
      <c r="R482" s="712">
        <f t="shared" si="136"/>
        <v>766.4419054965033</v>
      </c>
      <c r="S482" s="712">
        <f t="shared" si="137"/>
        <v>760.69261862970359</v>
      </c>
      <c r="T482" s="712">
        <f t="shared" si="138"/>
        <v>758.71897190266282</v>
      </c>
    </row>
    <row r="483" spans="2:20">
      <c r="B483" s="582">
        <v>409</v>
      </c>
      <c r="C483" s="712">
        <f t="shared" si="123"/>
        <v>6.0717908743859308</v>
      </c>
      <c r="D483" s="712">
        <f t="shared" si="124"/>
        <v>1452.8024650866967</v>
      </c>
      <c r="E483" s="712">
        <f t="shared" si="125"/>
        <v>956.26701339709882</v>
      </c>
      <c r="F483" s="712">
        <f t="shared" si="126"/>
        <v>607.80358343197327</v>
      </c>
      <c r="G483" s="712">
        <f t="shared" si="127"/>
        <v>412.35578013041641</v>
      </c>
      <c r="H483" s="719">
        <f t="shared" si="128"/>
        <v>307.12560778167642</v>
      </c>
      <c r="I483" s="712">
        <f t="shared" si="129"/>
        <v>306.34412069765028</v>
      </c>
      <c r="J483" s="712">
        <f t="shared" si="130"/>
        <v>305.79357928428232</v>
      </c>
      <c r="K483" s="712">
        <f t="shared" si="131"/>
        <v>305.46596466002677</v>
      </c>
      <c r="L483" s="712">
        <f t="shared" si="132"/>
        <v>305.35643427635381</v>
      </c>
      <c r="N483" s="582">
        <v>409</v>
      </c>
      <c r="O483" s="712">
        <f t="shared" si="133"/>
        <v>6.0717908743859308</v>
      </c>
      <c r="P483" s="712">
        <f t="shared" si="134"/>
        <v>790.05146649585834</v>
      </c>
      <c r="Q483" s="712">
        <f t="shared" si="135"/>
        <v>776.85406021752215</v>
      </c>
      <c r="R483" s="712">
        <f t="shared" si="136"/>
        <v>767.36335734514864</v>
      </c>
      <c r="S483" s="712">
        <f t="shared" si="137"/>
        <v>761.62002090415808</v>
      </c>
      <c r="T483" s="712">
        <f t="shared" si="138"/>
        <v>759.6482501253206</v>
      </c>
    </row>
    <row r="484" spans="2:20">
      <c r="B484" s="582">
        <v>410</v>
      </c>
      <c r="C484" s="712">
        <f t="shared" si="123"/>
        <v>6.0866363288465317</v>
      </c>
      <c r="D484" s="712">
        <f t="shared" si="124"/>
        <v>1452.9972534006099</v>
      </c>
      <c r="E484" s="712">
        <f t="shared" si="125"/>
        <v>956.94817210395138</v>
      </c>
      <c r="F484" s="712">
        <f t="shared" si="126"/>
        <v>608.50748363656646</v>
      </c>
      <c r="G484" s="712">
        <f t="shared" si="127"/>
        <v>412.77079793134482</v>
      </c>
      <c r="H484" s="719">
        <f t="shared" si="128"/>
        <v>307.18507426995768</v>
      </c>
      <c r="I484" s="712">
        <f t="shared" si="129"/>
        <v>306.40084738036256</v>
      </c>
      <c r="J484" s="712">
        <f t="shared" si="130"/>
        <v>305.84833630656385</v>
      </c>
      <c r="K484" s="712">
        <f t="shared" si="131"/>
        <v>305.51953221764677</v>
      </c>
      <c r="L484" s="712">
        <f t="shared" si="132"/>
        <v>305.40959842371666</v>
      </c>
      <c r="N484" s="582">
        <v>410</v>
      </c>
      <c r="O484" s="712">
        <f t="shared" si="133"/>
        <v>6.0866363288465317</v>
      </c>
      <c r="P484" s="712">
        <f t="shared" si="134"/>
        <v>790.94794793525591</v>
      </c>
      <c r="Q484" s="712">
        <f t="shared" si="135"/>
        <v>777.76452971201104</v>
      </c>
      <c r="R484" s="712">
        <f t="shared" si="136"/>
        <v>768.28381481011797</v>
      </c>
      <c r="S484" s="712">
        <f t="shared" si="137"/>
        <v>762.5464223735413</v>
      </c>
      <c r="T484" s="712">
        <f t="shared" si="138"/>
        <v>760.57652551848003</v>
      </c>
    </row>
    <row r="485" spans="2:20">
      <c r="B485" s="582">
        <v>411</v>
      </c>
      <c r="C485" s="712">
        <f t="shared" si="123"/>
        <v>6.1014817833071335</v>
      </c>
      <c r="D485" s="712">
        <f t="shared" si="124"/>
        <v>1453.1913961461973</v>
      </c>
      <c r="E485" s="712">
        <f t="shared" si="125"/>
        <v>957.62719803207199</v>
      </c>
      <c r="F485" s="712">
        <f t="shared" si="126"/>
        <v>609.20995031353414</v>
      </c>
      <c r="G485" s="712">
        <f t="shared" si="127"/>
        <v>413.18550904295205</v>
      </c>
      <c r="H485" s="719">
        <f t="shared" si="128"/>
        <v>307.24472636059284</v>
      </c>
      <c r="I485" s="712">
        <f t="shared" si="129"/>
        <v>306.45776323214983</v>
      </c>
      <c r="J485" s="712">
        <f t="shared" si="130"/>
        <v>305.903284966635</v>
      </c>
      <c r="K485" s="712">
        <f t="shared" si="131"/>
        <v>305.57329285210022</v>
      </c>
      <c r="L485" s="712">
        <f t="shared" si="132"/>
        <v>305.46295609978796</v>
      </c>
      <c r="N485" s="582">
        <v>411</v>
      </c>
      <c r="O485" s="712">
        <f t="shared" si="133"/>
        <v>6.1014817833071335</v>
      </c>
      <c r="P485" s="712">
        <f t="shared" si="134"/>
        <v>791.84346193776503</v>
      </c>
      <c r="Q485" s="712">
        <f t="shared" si="135"/>
        <v>778.67401667441823</v>
      </c>
      <c r="R485" s="712">
        <f t="shared" si="136"/>
        <v>769.20327896449908</v>
      </c>
      <c r="S485" s="712">
        <f t="shared" si="137"/>
        <v>763.47182411787117</v>
      </c>
      <c r="T485" s="712">
        <f t="shared" si="138"/>
        <v>761.50379916434326</v>
      </c>
    </row>
    <row r="486" spans="2:20">
      <c r="B486" s="582">
        <v>412</v>
      </c>
      <c r="C486" s="712">
        <f t="shared" si="123"/>
        <v>6.1163272377677345</v>
      </c>
      <c r="D486" s="712">
        <f t="shared" si="124"/>
        <v>1453.3848966104804</v>
      </c>
      <c r="E486" s="712">
        <f t="shared" si="125"/>
        <v>958.30410123958848</v>
      </c>
      <c r="F486" s="712">
        <f t="shared" si="126"/>
        <v>609.91098542985651</v>
      </c>
      <c r="G486" s="712">
        <f t="shared" si="127"/>
        <v>413.59991054620616</v>
      </c>
      <c r="H486" s="719">
        <f t="shared" si="128"/>
        <v>307.30456376161271</v>
      </c>
      <c r="I486" s="712">
        <f t="shared" si="129"/>
        <v>306.51486798331121</v>
      </c>
      <c r="J486" s="712">
        <f t="shared" si="130"/>
        <v>305.95842501158</v>
      </c>
      <c r="K486" s="712">
        <f t="shared" si="131"/>
        <v>305.62724632091101</v>
      </c>
      <c r="L486" s="712">
        <f t="shared" si="132"/>
        <v>305.51650706565869</v>
      </c>
      <c r="N486" s="582">
        <v>412</v>
      </c>
      <c r="O486" s="712">
        <f t="shared" si="133"/>
        <v>6.1163272377677345</v>
      </c>
      <c r="P486" s="712">
        <f t="shared" si="134"/>
        <v>792.7380095473942</v>
      </c>
      <c r="Q486" s="712">
        <f t="shared" si="135"/>
        <v>779.58252216504206</v>
      </c>
      <c r="R486" s="712">
        <f t="shared" si="136"/>
        <v>770.12175088022218</v>
      </c>
      <c r="S486" s="712">
        <f t="shared" si="137"/>
        <v>764.39622721599949</v>
      </c>
      <c r="T486" s="712">
        <f t="shared" si="138"/>
        <v>762.4300721439447</v>
      </c>
    </row>
    <row r="487" spans="2:20">
      <c r="B487" s="582">
        <v>413</v>
      </c>
      <c r="C487" s="712">
        <f t="shared" si="123"/>
        <v>6.1311726922283363</v>
      </c>
      <c r="D487" s="712">
        <f t="shared" si="124"/>
        <v>1453.5777580563715</v>
      </c>
      <c r="E487" s="712">
        <f t="shared" si="125"/>
        <v>958.97889171625934</v>
      </c>
      <c r="F487" s="712">
        <f t="shared" si="126"/>
        <v>610.61059096725808</v>
      </c>
      <c r="G487" s="712">
        <f t="shared" si="127"/>
        <v>414.01399955663675</v>
      </c>
      <c r="H487" s="719">
        <f t="shared" si="128"/>
        <v>307.36458617998915</v>
      </c>
      <c r="I487" s="712">
        <f t="shared" si="129"/>
        <v>306.57216136279891</v>
      </c>
      <c r="J487" s="712">
        <f t="shared" si="130"/>
        <v>306.01375618692441</v>
      </c>
      <c r="K487" s="712">
        <f t="shared" si="131"/>
        <v>305.68139237991488</v>
      </c>
      <c r="L487" s="712">
        <f t="shared" si="132"/>
        <v>305.57025108068848</v>
      </c>
      <c r="N487" s="582">
        <v>413</v>
      </c>
      <c r="O487" s="712">
        <f t="shared" si="133"/>
        <v>6.1311726922283363</v>
      </c>
      <c r="P487" s="712">
        <f t="shared" si="134"/>
        <v>793.63159180702496</v>
      </c>
      <c r="Q487" s="712">
        <f t="shared" si="135"/>
        <v>780.49004724303677</v>
      </c>
      <c r="R487" s="712">
        <f t="shared" si="136"/>
        <v>771.03923162805995</v>
      </c>
      <c r="S487" s="712">
        <f t="shared" si="137"/>
        <v>765.3196327456144</v>
      </c>
      <c r="T487" s="712">
        <f t="shared" si="138"/>
        <v>763.35534553715229</v>
      </c>
    </row>
    <row r="488" spans="2:20">
      <c r="B488" s="582">
        <v>414</v>
      </c>
      <c r="C488" s="712">
        <f t="shared" si="123"/>
        <v>6.1460181466889372</v>
      </c>
      <c r="D488" s="712">
        <f t="shared" si="124"/>
        <v>1453.7699837229013</v>
      </c>
      <c r="E488" s="712">
        <f t="shared" si="125"/>
        <v>959.65157938405991</v>
      </c>
      <c r="F488" s="712">
        <f t="shared" si="126"/>
        <v>611.30876892191657</v>
      </c>
      <c r="G488" s="712">
        <f t="shared" si="127"/>
        <v>414.42777322407994</v>
      </c>
      <c r="H488" s="719">
        <f t="shared" si="128"/>
        <v>307.42479332165141</v>
      </c>
      <c r="I488" s="712">
        <f t="shared" si="129"/>
        <v>306.62964309823707</v>
      </c>
      <c r="J488" s="712">
        <f t="shared" si="130"/>
        <v>306.06927823665546</v>
      </c>
      <c r="K488" s="712">
        <f t="shared" si="131"/>
        <v>305.73573078328076</v>
      </c>
      <c r="L488" s="712">
        <f t="shared" si="132"/>
        <v>305.62418790252678</v>
      </c>
      <c r="N488" s="582">
        <v>414</v>
      </c>
      <c r="O488" s="712">
        <f t="shared" si="133"/>
        <v>6.1460181466889372</v>
      </c>
      <c r="P488" s="712">
        <f t="shared" si="134"/>
        <v>794.52420975841369</v>
      </c>
      <c r="Q488" s="712">
        <f t="shared" si="135"/>
        <v>781.39659296641355</v>
      </c>
      <c r="R488" s="712">
        <f t="shared" si="136"/>
        <v>771.95572227763046</v>
      </c>
      <c r="S488" s="712">
        <f t="shared" si="137"/>
        <v>766.24204178324055</v>
      </c>
      <c r="T488" s="712">
        <f t="shared" si="138"/>
        <v>764.27962042266847</v>
      </c>
    </row>
    <row r="489" spans="2:20">
      <c r="B489" s="582">
        <v>415</v>
      </c>
      <c r="C489" s="712">
        <f t="shared" si="123"/>
        <v>6.1608636011495381</v>
      </c>
      <c r="D489" s="712">
        <f t="shared" si="124"/>
        <v>1453.9615768254423</v>
      </c>
      <c r="E489" s="712">
        <f t="shared" si="125"/>
        <v>960.32217409776263</v>
      </c>
      <c r="F489" s="712">
        <f t="shared" si="126"/>
        <v>612.0055213041752</v>
      </c>
      <c r="G489" s="712">
        <f t="shared" si="127"/>
        <v>414.84122873242433</v>
      </c>
      <c r="H489" s="719">
        <f t="shared" si="128"/>
        <v>307.48518489150291</v>
      </c>
      <c r="I489" s="712">
        <f t="shared" si="129"/>
        <v>306.6873129159402</v>
      </c>
      <c r="J489" s="712">
        <f t="shared" si="130"/>
        <v>306.12499090324195</v>
      </c>
      <c r="K489" s="712">
        <f t="shared" si="131"/>
        <v>305.79026128353149</v>
      </c>
      <c r="L489" s="712">
        <f t="shared" si="132"/>
        <v>305.67831728713446</v>
      </c>
      <c r="N489" s="582">
        <v>415</v>
      </c>
      <c r="O489" s="712">
        <f t="shared" si="133"/>
        <v>6.1608636011495381</v>
      </c>
      <c r="P489" s="712">
        <f t="shared" si="134"/>
        <v>795.41586444219251</v>
      </c>
      <c r="Q489" s="712">
        <f t="shared" si="135"/>
        <v>782.30216039204163</v>
      </c>
      <c r="R489" s="712">
        <f t="shared" si="136"/>
        <v>772.87122389739693</v>
      </c>
      <c r="S489" s="712">
        <f t="shared" si="137"/>
        <v>767.16345540424118</v>
      </c>
      <c r="T489" s="712">
        <f t="shared" si="138"/>
        <v>765.20289787803154</v>
      </c>
    </row>
    <row r="490" spans="2:20">
      <c r="B490" s="582">
        <v>416</v>
      </c>
      <c r="C490" s="712">
        <f t="shared" si="123"/>
        <v>6.1757090556101399</v>
      </c>
      <c r="D490" s="712">
        <f t="shared" si="124"/>
        <v>1454.1525405559303</v>
      </c>
      <c r="E490" s="712">
        <f t="shared" si="125"/>
        <v>960.99068564551169</v>
      </c>
      <c r="F490" s="712">
        <f t="shared" si="126"/>
        <v>612.70085013826099</v>
      </c>
      <c r="G490" s="712">
        <f t="shared" si="127"/>
        <v>415.25436329935837</v>
      </c>
      <c r="H490" s="719">
        <f t="shared" si="128"/>
        <v>307.54576059343702</v>
      </c>
      <c r="I490" s="712">
        <f t="shared" si="129"/>
        <v>306.7451705409315</v>
      </c>
      <c r="J490" s="712">
        <f t="shared" si="130"/>
        <v>306.18089392765438</v>
      </c>
      <c r="K490" s="712">
        <f t="shared" si="131"/>
        <v>305.8449836315649</v>
      </c>
      <c r="L490" s="712">
        <f t="shared" si="132"/>
        <v>305.73263898880469</v>
      </c>
      <c r="N490" s="582">
        <v>416</v>
      </c>
      <c r="O490" s="712">
        <f t="shared" si="133"/>
        <v>6.1757090556101399</v>
      </c>
      <c r="P490" s="712">
        <f t="shared" si="134"/>
        <v>796.30655689787056</v>
      </c>
      <c r="Q490" s="712">
        <f t="shared" si="135"/>
        <v>783.20675057564995</v>
      </c>
      <c r="R490" s="712">
        <f t="shared" si="136"/>
        <v>773.78573755466982</v>
      </c>
      <c r="S490" s="712">
        <f t="shared" si="137"/>
        <v>768.0838746828191</v>
      </c>
      <c r="T490" s="712">
        <f t="shared" si="138"/>
        <v>766.12517897961709</v>
      </c>
    </row>
    <row r="491" spans="2:20">
      <c r="B491" s="582">
        <v>417</v>
      </c>
      <c r="C491" s="712">
        <f t="shared" si="123"/>
        <v>6.1905545100707409</v>
      </c>
      <c r="D491" s="712">
        <f t="shared" si="124"/>
        <v>1454.342878083083</v>
      </c>
      <c r="E491" s="712">
        <f t="shared" si="125"/>
        <v>961.65712374939187</v>
      </c>
      <c r="F491" s="712">
        <f t="shared" si="126"/>
        <v>613.39475746200537</v>
      </c>
      <c r="G491" s="712">
        <f t="shared" si="127"/>
        <v>415.66717417611829</v>
      </c>
      <c r="H491" s="719">
        <f t="shared" si="128"/>
        <v>307.6065201303536</v>
      </c>
      <c r="I491" s="712">
        <f t="shared" si="129"/>
        <v>306.80321569696127</v>
      </c>
      <c r="J491" s="712">
        <f t="shared" si="130"/>
        <v>306.23698704938454</v>
      </c>
      <c r="K491" s="712">
        <f t="shared" si="131"/>
        <v>305.89989757667428</v>
      </c>
      <c r="L491" s="712">
        <f t="shared" si="132"/>
        <v>305.78715276018426</v>
      </c>
      <c r="N491" s="582">
        <v>417</v>
      </c>
      <c r="O491" s="712">
        <f t="shared" si="133"/>
        <v>6.1905545100707409</v>
      </c>
      <c r="P491" s="712">
        <f t="shared" si="134"/>
        <v>797.19628816383511</v>
      </c>
      <c r="Q491" s="712">
        <f t="shared" si="135"/>
        <v>784.11036457182809</v>
      </c>
      <c r="R491" s="712">
        <f t="shared" si="136"/>
        <v>774.69926431560748</v>
      </c>
      <c r="S491" s="712">
        <f t="shared" si="137"/>
        <v>769.00330069201766</v>
      </c>
      <c r="T491" s="712">
        <f t="shared" si="138"/>
        <v>767.04646480263921</v>
      </c>
    </row>
    <row r="492" spans="2:20">
      <c r="B492" s="582">
        <v>418</v>
      </c>
      <c r="C492" s="712">
        <f t="shared" si="123"/>
        <v>6.2053999645313427</v>
      </c>
      <c r="D492" s="712">
        <f t="shared" si="124"/>
        <v>1454.5325925526156</v>
      </c>
      <c r="E492" s="712">
        <f t="shared" si="125"/>
        <v>962.3214980659925</v>
      </c>
      <c r="F492" s="712">
        <f t="shared" si="126"/>
        <v>614.08724532656925</v>
      </c>
      <c r="G492" s="712">
        <f t="shared" si="127"/>
        <v>416.07965864723798</v>
      </c>
      <c r="H492" s="719">
        <f t="shared" si="128"/>
        <v>307.66746320417474</v>
      </c>
      <c r="I492" s="712">
        <f t="shared" si="129"/>
        <v>306.86144810652496</v>
      </c>
      <c r="J492" s="712">
        <f t="shared" si="130"/>
        <v>306.29327000646515</v>
      </c>
      <c r="K492" s="712">
        <f t="shared" si="131"/>
        <v>305.95500286656926</v>
      </c>
      <c r="L492" s="712">
        <f t="shared" si="132"/>
        <v>305.84185835229408</v>
      </c>
      <c r="N492" s="582">
        <v>418</v>
      </c>
      <c r="O492" s="712">
        <f t="shared" si="133"/>
        <v>6.2053999645313427</v>
      </c>
      <c r="P492" s="712">
        <f t="shared" si="134"/>
        <v>798.08505927735291</v>
      </c>
      <c r="Q492" s="712">
        <f t="shared" si="135"/>
        <v>785.0130034340275</v>
      </c>
      <c r="R492" s="712">
        <f t="shared" si="136"/>
        <v>775.61180524521819</v>
      </c>
      <c r="S492" s="712">
        <f t="shared" si="137"/>
        <v>769.92173450372218</v>
      </c>
      <c r="T492" s="712">
        <f t="shared" si="138"/>
        <v>767.96675642115156</v>
      </c>
    </row>
    <row r="493" spans="2:20">
      <c r="B493" s="582">
        <v>419</v>
      </c>
      <c r="C493" s="712">
        <f t="shared" si="123"/>
        <v>6.2202454189919436</v>
      </c>
      <c r="D493" s="712">
        <f t="shared" si="124"/>
        <v>1454.7216870874556</v>
      </c>
      <c r="E493" s="712">
        <f t="shared" si="125"/>
        <v>962.98381818696521</v>
      </c>
      <c r="F493" s="712">
        <f t="shared" si="126"/>
        <v>614.77831579617259</v>
      </c>
      <c r="G493" s="712">
        <f t="shared" si="127"/>
        <v>416.49181403029883</v>
      </c>
      <c r="H493" s="719">
        <f t="shared" si="128"/>
        <v>307.7285895158609</v>
      </c>
      <c r="I493" s="712">
        <f t="shared" si="129"/>
        <v>306.9198674908809</v>
      </c>
      <c r="J493" s="712">
        <f t="shared" si="130"/>
        <v>306.3497425354895</v>
      </c>
      <c r="K493" s="712">
        <f t="shared" si="131"/>
        <v>306.01029924739572</v>
      </c>
      <c r="L493" s="712">
        <f t="shared" si="132"/>
        <v>305.89675551455019</v>
      </c>
      <c r="N493" s="582">
        <v>419</v>
      </c>
      <c r="O493" s="712">
        <f t="shared" si="133"/>
        <v>6.2202454189919436</v>
      </c>
      <c r="P493" s="712">
        <f t="shared" si="134"/>
        <v>798.97287127457128</v>
      </c>
      <c r="Q493" s="712">
        <f t="shared" si="135"/>
        <v>785.91466821456311</v>
      </c>
      <c r="R493" s="712">
        <f t="shared" si="136"/>
        <v>776.52336140736043</v>
      </c>
      <c r="S493" s="712">
        <f t="shared" si="137"/>
        <v>770.83917718866155</v>
      </c>
      <c r="T493" s="712">
        <f t="shared" si="138"/>
        <v>768.88605490804866</v>
      </c>
    </row>
    <row r="494" spans="2:20">
      <c r="B494" s="582">
        <v>420</v>
      </c>
      <c r="C494" s="712">
        <f t="shared" si="123"/>
        <v>6.2350908734525454</v>
      </c>
      <c r="D494" s="712">
        <f t="shared" si="124"/>
        <v>1454.9101647879536</v>
      </c>
      <c r="E494" s="712">
        <f t="shared" si="125"/>
        <v>963.64409363957668</v>
      </c>
      <c r="F494" s="712">
        <f t="shared" si="126"/>
        <v>615.46797094782778</v>
      </c>
      <c r="G494" s="712">
        <f t="shared" si="127"/>
        <v>416.90363767568169</v>
      </c>
      <c r="H494" s="719">
        <f t="shared" si="128"/>
        <v>307.78989876542641</v>
      </c>
      <c r="I494" s="712">
        <f t="shared" si="129"/>
        <v>306.97847357006856</v>
      </c>
      <c r="J494" s="712">
        <f t="shared" si="130"/>
        <v>306.40640437163063</v>
      </c>
      <c r="K494" s="712">
        <f t="shared" si="131"/>
        <v>306.06578646375658</v>
      </c>
      <c r="L494" s="712">
        <f t="shared" si="132"/>
        <v>305.95184399478399</v>
      </c>
      <c r="N494" s="582">
        <v>420</v>
      </c>
      <c r="O494" s="712">
        <f t="shared" si="133"/>
        <v>6.2350908734525454</v>
      </c>
      <c r="P494" s="712">
        <f t="shared" si="134"/>
        <v>799.85972519051973</v>
      </c>
      <c r="Q494" s="712">
        <f t="shared" si="135"/>
        <v>786.81535996461366</v>
      </c>
      <c r="R494" s="712">
        <f t="shared" si="136"/>
        <v>777.43393386474497</v>
      </c>
      <c r="S494" s="712">
        <f t="shared" si="137"/>
        <v>771.75562981640917</v>
      </c>
      <c r="T494" s="712">
        <f t="shared" si="138"/>
        <v>769.80436133506748</v>
      </c>
    </row>
    <row r="495" spans="2:20">
      <c r="B495" s="582">
        <v>421</v>
      </c>
      <c r="C495" s="712">
        <f t="shared" si="123"/>
        <v>6.2499363279131463</v>
      </c>
      <c r="D495" s="712">
        <f t="shared" si="124"/>
        <v>1455.0980287320915</v>
      </c>
      <c r="E495" s="712">
        <f t="shared" si="125"/>
        <v>964.30233388725605</v>
      </c>
      <c r="F495" s="712">
        <f t="shared" si="126"/>
        <v>616.15621287107638</v>
      </c>
      <c r="G495" s="712">
        <f t="shared" si="127"/>
        <v>417.31512696631967</v>
      </c>
      <c r="H495" s="719">
        <f t="shared" si="128"/>
        <v>307.85139065195517</v>
      </c>
      <c r="I495" s="712">
        <f t="shared" si="129"/>
        <v>307.03726606292571</v>
      </c>
      <c r="J495" s="712">
        <f t="shared" si="130"/>
        <v>306.46325524866052</v>
      </c>
      <c r="K495" s="712">
        <f t="shared" si="131"/>
        <v>306.12146425873141</v>
      </c>
      <c r="L495" s="712">
        <f t="shared" si="132"/>
        <v>306.00712353926298</v>
      </c>
      <c r="N495" s="582">
        <v>421</v>
      </c>
      <c r="O495" s="712">
        <f t="shared" si="133"/>
        <v>6.2499363279131463</v>
      </c>
      <c r="P495" s="712">
        <f t="shared" si="134"/>
        <v>800.74562205911013</v>
      </c>
      <c r="Q495" s="712">
        <f t="shared" si="135"/>
        <v>787.71507973422399</v>
      </c>
      <c r="R495" s="712">
        <f t="shared" si="136"/>
        <v>778.34352367893564</v>
      </c>
      <c r="S495" s="712">
        <f t="shared" si="137"/>
        <v>772.67109345538393</v>
      </c>
      <c r="T495" s="712">
        <f t="shared" si="138"/>
        <v>770.72167677278821</v>
      </c>
    </row>
    <row r="496" spans="2:20">
      <c r="B496" s="582">
        <v>422</v>
      </c>
      <c r="C496" s="712">
        <f t="shared" si="123"/>
        <v>6.2647817823737473</v>
      </c>
      <c r="D496" s="712">
        <f t="shared" si="124"/>
        <v>1455.2852819756899</v>
      </c>
      <c r="E496" s="712">
        <f t="shared" si="125"/>
        <v>964.95854833013698</v>
      </c>
      <c r="F496" s="712">
        <f t="shared" si="126"/>
        <v>616.8430436677296</v>
      </c>
      <c r="G496" s="712">
        <f t="shared" si="127"/>
        <v>417.72627931745177</v>
      </c>
      <c r="H496" s="719">
        <f t="shared" si="128"/>
        <v>307.91306487361601</v>
      </c>
      <c r="I496" s="712">
        <f t="shared" si="129"/>
        <v>307.09624468710638</v>
      </c>
      <c r="J496" s="712">
        <f t="shared" si="130"/>
        <v>306.52029489896904</v>
      </c>
      <c r="K496" s="712">
        <f t="shared" si="131"/>
        <v>306.17733237389666</v>
      </c>
      <c r="L496" s="712">
        <f t="shared" si="132"/>
        <v>306.06259389271082</v>
      </c>
      <c r="N496" s="582">
        <v>422</v>
      </c>
      <c r="O496" s="712">
        <f t="shared" si="133"/>
        <v>6.2647817823737473</v>
      </c>
      <c r="P496" s="712">
        <f t="shared" si="134"/>
        <v>801.63056291313933</v>
      </c>
      <c r="Q496" s="712">
        <f t="shared" si="135"/>
        <v>788.61382857230569</v>
      </c>
      <c r="R496" s="712">
        <f t="shared" si="136"/>
        <v>779.25213191035073</v>
      </c>
      <c r="S496" s="712">
        <f t="shared" si="137"/>
        <v>773.58556917285205</v>
      </c>
      <c r="T496" s="712">
        <f t="shared" si="138"/>
        <v>771.63800229063577</v>
      </c>
    </row>
    <row r="497" spans="2:20">
      <c r="B497" s="582">
        <v>423</v>
      </c>
      <c r="C497" s="712">
        <f t="shared" si="123"/>
        <v>6.2796272368343491</v>
      </c>
      <c r="D497" s="712">
        <f t="shared" si="124"/>
        <v>1455.4719275526115</v>
      </c>
      <c r="E497" s="712">
        <f t="shared" si="125"/>
        <v>965.61274630559456</v>
      </c>
      <c r="F497" s="712">
        <f t="shared" si="126"/>
        <v>617.52846545161333</v>
      </c>
      <c r="G497" s="712">
        <f t="shared" si="127"/>
        <v>418.13709217637796</v>
      </c>
      <c r="H497" s="719">
        <f t="shared" si="128"/>
        <v>307.97492112767821</v>
      </c>
      <c r="I497" s="712">
        <f t="shared" si="129"/>
        <v>307.15540915909799</v>
      </c>
      <c r="J497" s="712">
        <f t="shared" si="130"/>
        <v>306.57752305358315</v>
      </c>
      <c r="K497" s="712">
        <f t="shared" si="131"/>
        <v>306.2333905493453</v>
      </c>
      <c r="L497" s="712">
        <f t="shared" si="132"/>
        <v>306.11825479832731</v>
      </c>
      <c r="N497" s="582">
        <v>423</v>
      </c>
      <c r="O497" s="712">
        <f t="shared" si="133"/>
        <v>6.2796272368343491</v>
      </c>
      <c r="P497" s="712">
        <f t="shared" si="134"/>
        <v>802.5145487842891</v>
      </c>
      <c r="Q497" s="712">
        <f t="shared" si="135"/>
        <v>789.51160752663827</v>
      </c>
      <c r="R497" s="712">
        <f t="shared" si="136"/>
        <v>780.15975961826393</v>
      </c>
      <c r="S497" s="712">
        <f t="shared" si="137"/>
        <v>774.49905803492788</v>
      </c>
      <c r="T497" s="712">
        <f t="shared" si="138"/>
        <v>772.55333895688091</v>
      </c>
    </row>
    <row r="498" spans="2:20">
      <c r="B498" s="582">
        <v>424</v>
      </c>
      <c r="C498" s="712">
        <f t="shared" si="123"/>
        <v>6.29447269129495</v>
      </c>
      <c r="D498" s="712">
        <f t="shared" si="124"/>
        <v>1455.6579684749631</v>
      </c>
      <c r="E498" s="712">
        <f t="shared" si="125"/>
        <v>966.26493708877683</v>
      </c>
      <c r="F498" s="712">
        <f t="shared" si="126"/>
        <v>618.21248034831626</v>
      </c>
      <c r="G498" s="712">
        <f t="shared" si="127"/>
        <v>418.54756302221546</v>
      </c>
      <c r="H498" s="719">
        <f t="shared" si="128"/>
        <v>308.03695911052665</v>
      </c>
      <c r="I498" s="712">
        <f t="shared" si="129"/>
        <v>307.21475919423881</v>
      </c>
      <c r="J498" s="712">
        <f t="shared" si="130"/>
        <v>306.63493944218533</v>
      </c>
      <c r="K498" s="712">
        <f t="shared" si="131"/>
        <v>306.28963852370663</v>
      </c>
      <c r="L498" s="712">
        <f t="shared" si="132"/>
        <v>306.17410599780851</v>
      </c>
      <c r="N498" s="582">
        <v>424</v>
      </c>
      <c r="O498" s="712">
        <f t="shared" si="133"/>
        <v>6.29447269129495</v>
      </c>
      <c r="P498" s="712">
        <f t="shared" si="134"/>
        <v>803.39758070312826</v>
      </c>
      <c r="Q498" s="712">
        <f t="shared" si="135"/>
        <v>790.40841764387062</v>
      </c>
      <c r="R498" s="712">
        <f t="shared" si="136"/>
        <v>781.06640786080629</v>
      </c>
      <c r="S498" s="712">
        <f t="shared" si="137"/>
        <v>775.41156110657494</v>
      </c>
      <c r="T498" s="712">
        <f t="shared" si="138"/>
        <v>773.46768783864195</v>
      </c>
    </row>
    <row r="499" spans="2:20">
      <c r="B499" s="582">
        <v>425</v>
      </c>
      <c r="C499" s="712">
        <f t="shared" si="123"/>
        <v>6.3093181457555518</v>
      </c>
      <c r="D499" s="712">
        <f t="shared" si="124"/>
        <v>1455.8434077332956</v>
      </c>
      <c r="E499" s="712">
        <f t="shared" si="125"/>
        <v>966.91512989313128</v>
      </c>
      <c r="F499" s="712">
        <f t="shared" si="126"/>
        <v>618.895090494942</v>
      </c>
      <c r="G499" s="712">
        <f t="shared" si="127"/>
        <v>418.95768936565588</v>
      </c>
      <c r="H499" s="719">
        <f t="shared" si="128"/>
        <v>308.09917851767693</v>
      </c>
      <c r="I499" s="712">
        <f t="shared" si="129"/>
        <v>307.27429450673498</v>
      </c>
      <c r="J499" s="712">
        <f t="shared" si="130"/>
        <v>306.69254379313219</v>
      </c>
      <c r="K499" s="712">
        <f t="shared" si="131"/>
        <v>306.34607603416561</v>
      </c>
      <c r="L499" s="712">
        <f t="shared" si="132"/>
        <v>306.2301472313664</v>
      </c>
      <c r="N499" s="582">
        <v>425</v>
      </c>
      <c r="O499" s="712">
        <f t="shared" si="133"/>
        <v>6.3093181457555518</v>
      </c>
      <c r="P499" s="712">
        <f t="shared" si="134"/>
        <v>804.27965969911304</v>
      </c>
      <c r="Q499" s="712">
        <f t="shared" si="135"/>
        <v>791.30425996952238</v>
      </c>
      <c r="R499" s="712">
        <f t="shared" si="136"/>
        <v>781.97207769496652</v>
      </c>
      <c r="S499" s="712">
        <f t="shared" si="137"/>
        <v>776.32307945160801</v>
      </c>
      <c r="T499" s="712">
        <f t="shared" si="138"/>
        <v>774.38105000188511</v>
      </c>
    </row>
    <row r="500" spans="2:20">
      <c r="B500" s="582">
        <v>426</v>
      </c>
      <c r="C500" s="712">
        <f t="shared" si="123"/>
        <v>6.3241636002161528</v>
      </c>
      <c r="D500" s="712">
        <f t="shared" si="124"/>
        <v>1456.0282482968009</v>
      </c>
      <c r="E500" s="712">
        <f t="shared" si="125"/>
        <v>967.56333387092661</v>
      </c>
      <c r="F500" s="712">
        <f t="shared" si="126"/>
        <v>619.5762980398639</v>
      </c>
      <c r="G500" s="712">
        <f t="shared" si="127"/>
        <v>419.36746874872381</v>
      </c>
      <c r="H500" s="719">
        <f t="shared" si="128"/>
        <v>308.16157904379014</v>
      </c>
      <c r="I500" s="712">
        <f t="shared" si="129"/>
        <v>307.3340148096774</v>
      </c>
      <c r="J500" s="712">
        <f t="shared" si="130"/>
        <v>306.75033583347317</v>
      </c>
      <c r="K500" s="712">
        <f t="shared" si="131"/>
        <v>306.40270281648225</v>
      </c>
      <c r="L500" s="712">
        <f t="shared" si="132"/>
        <v>306.28637823774881</v>
      </c>
      <c r="N500" s="582">
        <v>426</v>
      </c>
      <c r="O500" s="712">
        <f t="shared" si="133"/>
        <v>6.3241636002161528</v>
      </c>
      <c r="P500" s="712">
        <f t="shared" si="134"/>
        <v>805.16078680058934</v>
      </c>
      <c r="Q500" s="712">
        <f t="shared" si="135"/>
        <v>792.1991355479845</v>
      </c>
      <c r="R500" s="712">
        <f t="shared" si="136"/>
        <v>782.87677017659291</v>
      </c>
      <c r="S500" s="712">
        <f t="shared" si="137"/>
        <v>777.23361413269367</v>
      </c>
      <c r="T500" s="712">
        <f t="shared" si="138"/>
        <v>775.29342651142667</v>
      </c>
    </row>
    <row r="501" spans="2:20">
      <c r="B501" s="582">
        <v>427</v>
      </c>
      <c r="C501" s="712">
        <f t="shared" si="123"/>
        <v>6.3390090546767537</v>
      </c>
      <c r="D501" s="712">
        <f t="shared" si="124"/>
        <v>1456.2124931135068</v>
      </c>
      <c r="E501" s="712">
        <f t="shared" si="125"/>
        <v>968.20955811376882</v>
      </c>
      <c r="F501" s="712">
        <f t="shared" si="126"/>
        <v>620.25610514248467</v>
      </c>
      <c r="G501" s="712">
        <f t="shared" si="127"/>
        <v>419.77689874453642</v>
      </c>
      <c r="H501" s="719">
        <f t="shared" si="128"/>
        <v>308.22416038268796</v>
      </c>
      <c r="I501" s="712">
        <f t="shared" si="129"/>
        <v>307.39391981505872</v>
      </c>
      <c r="J501" s="712">
        <f t="shared" si="130"/>
        <v>306.80831528896869</v>
      </c>
      <c r="K501" s="712">
        <f t="shared" si="131"/>
        <v>306.45951860501077</v>
      </c>
      <c r="L501" s="712">
        <f t="shared" si="132"/>
        <v>306.34279875425847</v>
      </c>
      <c r="N501" s="582">
        <v>427</v>
      </c>
      <c r="O501" s="712">
        <f t="shared" si="133"/>
        <v>6.3390090546767537</v>
      </c>
      <c r="P501" s="712">
        <f t="shared" si="134"/>
        <v>806.04096303479287</v>
      </c>
      <c r="Q501" s="712">
        <f t="shared" si="135"/>
        <v>793.09304542252107</v>
      </c>
      <c r="R501" s="712">
        <f t="shared" si="136"/>
        <v>783.78048636039443</v>
      </c>
      <c r="S501" s="712">
        <f t="shared" si="137"/>
        <v>778.14316621135163</v>
      </c>
      <c r="T501" s="712">
        <f t="shared" si="138"/>
        <v>776.20481843093353</v>
      </c>
    </row>
    <row r="502" spans="2:20">
      <c r="B502" s="582">
        <v>428</v>
      </c>
      <c r="C502" s="712">
        <f t="shared" si="123"/>
        <v>6.3538545091373555</v>
      </c>
      <c r="D502" s="712">
        <f t="shared" si="124"/>
        <v>1456.3961451104697</v>
      </c>
      <c r="E502" s="712">
        <f t="shared" si="125"/>
        <v>968.85381165311321</v>
      </c>
      <c r="F502" s="712">
        <f t="shared" si="126"/>
        <v>620.93451397299862</v>
      </c>
      <c r="G502" s="712">
        <f t="shared" si="127"/>
        <v>420.18597695706421</v>
      </c>
      <c r="H502" s="719">
        <f t="shared" si="128"/>
        <v>308.28692222736731</v>
      </c>
      <c r="I502" s="712">
        <f t="shared" si="129"/>
        <v>307.45400923379015</v>
      </c>
      <c r="J502" s="712">
        <f t="shared" si="130"/>
        <v>306.86648188410823</v>
      </c>
      <c r="K502" s="712">
        <f t="shared" si="131"/>
        <v>306.51652313271899</v>
      </c>
      <c r="L502" s="712">
        <f t="shared" si="132"/>
        <v>306.39940851677278</v>
      </c>
      <c r="N502" s="582">
        <v>428</v>
      </c>
      <c r="O502" s="712">
        <f t="shared" si="133"/>
        <v>6.3538545091373555</v>
      </c>
      <c r="P502" s="712">
        <f t="shared" si="134"/>
        <v>806.92018942785091</v>
      </c>
      <c r="Q502" s="712">
        <f t="shared" si="135"/>
        <v>793.98599063527047</v>
      </c>
      <c r="R502" s="712">
        <f t="shared" si="136"/>
        <v>784.68322729994156</v>
      </c>
      <c r="S502" s="712">
        <f t="shared" si="137"/>
        <v>779.05173674795628</v>
      </c>
      <c r="T502" s="712">
        <f t="shared" si="138"/>
        <v>777.1152268229248</v>
      </c>
    </row>
    <row r="503" spans="2:20">
      <c r="B503" s="582">
        <v>429</v>
      </c>
      <c r="C503" s="712">
        <f t="shared" si="123"/>
        <v>6.3686999635979564</v>
      </c>
      <c r="D503" s="712">
        <f t="shared" si="124"/>
        <v>1456.5792071939668</v>
      </c>
      <c r="E503" s="712">
        <f t="shared" si="125"/>
        <v>969.49610346077031</v>
      </c>
      <c r="F503" s="712">
        <f t="shared" si="126"/>
        <v>621.61152671215768</v>
      </c>
      <c r="G503" s="712">
        <f t="shared" si="127"/>
        <v>420.59470102089324</v>
      </c>
      <c r="H503" s="719">
        <f t="shared" si="128"/>
        <v>308.34986427001468</v>
      </c>
      <c r="I503" s="712">
        <f t="shared" si="129"/>
        <v>307.51428277571762</v>
      </c>
      <c r="J503" s="712">
        <f t="shared" si="130"/>
        <v>306.92483534212863</v>
      </c>
      <c r="K503" s="712">
        <f t="shared" si="131"/>
        <v>306.57371613120665</v>
      </c>
      <c r="L503" s="712">
        <f t="shared" si="132"/>
        <v>306.45620725976272</v>
      </c>
      <c r="N503" s="582">
        <v>429</v>
      </c>
      <c r="O503" s="712">
        <f t="shared" si="133"/>
        <v>6.3686999635979564</v>
      </c>
      <c r="P503" s="712">
        <f t="shared" si="134"/>
        <v>807.79846700478345</v>
      </c>
      <c r="Q503" s="712">
        <f t="shared" si="135"/>
        <v>794.87797222724623</v>
      </c>
      <c r="R503" s="712">
        <f t="shared" si="136"/>
        <v>785.58499404766792</v>
      </c>
      <c r="S503" s="712">
        <f t="shared" si="137"/>
        <v>779.95932680173746</v>
      </c>
      <c r="T503" s="712">
        <f t="shared" si="138"/>
        <v>778.02465274877329</v>
      </c>
    </row>
    <row r="504" spans="2:20">
      <c r="B504" s="582">
        <v>430</v>
      </c>
      <c r="C504" s="712">
        <f t="shared" si="123"/>
        <v>6.3835454180585582</v>
      </c>
      <c r="D504" s="712">
        <f t="shared" si="124"/>
        <v>1456.7616822496832</v>
      </c>
      <c r="E504" s="712">
        <f t="shared" si="125"/>
        <v>970.13644244940804</v>
      </c>
      <c r="F504" s="712">
        <f t="shared" si="126"/>
        <v>622.28714555104079</v>
      </c>
      <c r="G504" s="712">
        <f t="shared" si="127"/>
        <v>421.003068600988</v>
      </c>
      <c r="H504" s="719">
        <f t="shared" si="128"/>
        <v>308.41298620202099</v>
      </c>
      <c r="I504" s="712">
        <f t="shared" si="129"/>
        <v>307.57474014963884</v>
      </c>
      <c r="J504" s="712">
        <f t="shared" si="130"/>
        <v>306.98337538503176</v>
      </c>
      <c r="K504" s="712">
        <f t="shared" si="131"/>
        <v>306.63109733072474</v>
      </c>
      <c r="L504" s="712">
        <f t="shared" si="132"/>
        <v>306.513194716312</v>
      </c>
      <c r="N504" s="582">
        <v>430</v>
      </c>
      <c r="O504" s="712">
        <f t="shared" si="133"/>
        <v>6.3835454180585582</v>
      </c>
      <c r="P504" s="712">
        <f t="shared" si="134"/>
        <v>808.67579678950426</v>
      </c>
      <c r="Q504" s="712">
        <f t="shared" si="135"/>
        <v>795.76899123833857</v>
      </c>
      <c r="R504" s="712">
        <f t="shared" si="136"/>
        <v>786.48578765487161</v>
      </c>
      <c r="S504" s="712">
        <f t="shared" si="137"/>
        <v>780.86593743078197</v>
      </c>
      <c r="T504" s="712">
        <f t="shared" si="138"/>
        <v>778.93309726870598</v>
      </c>
    </row>
    <row r="505" spans="2:20">
      <c r="B505" s="582">
        <v>431</v>
      </c>
      <c r="C505" s="712">
        <f t="shared" si="123"/>
        <v>6.3983908725191592</v>
      </c>
      <c r="D505" s="712">
        <f t="shared" si="124"/>
        <v>1456.9435731428996</v>
      </c>
      <c r="E505" s="712">
        <f t="shared" si="125"/>
        <v>970.77483747304871</v>
      </c>
      <c r="F505" s="712">
        <f t="shared" si="126"/>
        <v>622.96137269082635</v>
      </c>
      <c r="G505" s="712">
        <f t="shared" si="127"/>
        <v>421.41107739245587</v>
      </c>
      <c r="H505" s="719">
        <f t="shared" si="128"/>
        <v>308.47628771399559</v>
      </c>
      <c r="I505" s="712">
        <f t="shared" si="129"/>
        <v>307.63538106331913</v>
      </c>
      <c r="J505" s="712">
        <f t="shared" si="130"/>
        <v>307.04210173360224</v>
      </c>
      <c r="K505" s="712">
        <f t="shared" si="131"/>
        <v>306.68866646019382</v>
      </c>
      <c r="L505" s="712">
        <f t="shared" si="132"/>
        <v>306.57037061813617</v>
      </c>
      <c r="N505" s="582">
        <v>431</v>
      </c>
      <c r="O505" s="712">
        <f t="shared" si="133"/>
        <v>6.3983908725191592</v>
      </c>
      <c r="P505" s="712">
        <f t="shared" si="134"/>
        <v>809.55217980482223</v>
      </c>
      <c r="Q505" s="712">
        <f t="shared" si="135"/>
        <v>796.65904870731561</v>
      </c>
      <c r="R505" s="712">
        <f t="shared" si="136"/>
        <v>787.38560917171617</v>
      </c>
      <c r="S505" s="712">
        <f t="shared" si="137"/>
        <v>781.7715696920352</v>
      </c>
      <c r="T505" s="712">
        <f t="shared" si="138"/>
        <v>779.8405614418059</v>
      </c>
    </row>
    <row r="506" spans="2:20">
      <c r="B506" s="582">
        <v>432</v>
      </c>
      <c r="C506" s="712">
        <f t="shared" si="123"/>
        <v>6.413236326979761</v>
      </c>
      <c r="D506" s="712">
        <f t="shared" si="124"/>
        <v>1457.124882718676</v>
      </c>
      <c r="E506" s="712">
        <f t="shared" si="125"/>
        <v>971.41129732756065</v>
      </c>
      <c r="F506" s="712">
        <f t="shared" si="126"/>
        <v>623.63421034256817</v>
      </c>
      <c r="G506" s="712">
        <f t="shared" si="127"/>
        <v>421.81872512031259</v>
      </c>
      <c r="H506" s="719">
        <f t="shared" si="128"/>
        <v>308.53976849578072</v>
      </c>
      <c r="I506" s="712">
        <f t="shared" si="129"/>
        <v>307.69620522350766</v>
      </c>
      <c r="J506" s="712">
        <f t="shared" si="130"/>
        <v>307.10101410742533</v>
      </c>
      <c r="K506" s="712">
        <f t="shared" si="131"/>
        <v>306.74642324722242</v>
      </c>
      <c r="L506" s="712">
        <f t="shared" si="132"/>
        <v>306.62773469560108</v>
      </c>
      <c r="N506" s="582">
        <v>432</v>
      </c>
      <c r="O506" s="712">
        <f t="shared" si="133"/>
        <v>6.413236326979761</v>
      </c>
      <c r="P506" s="712">
        <f t="shared" si="134"/>
        <v>810.42761707244233</v>
      </c>
      <c r="Q506" s="712">
        <f t="shared" si="135"/>
        <v>797.54814567182416</v>
      </c>
      <c r="R506" s="712">
        <f t="shared" si="136"/>
        <v>788.28445964723164</v>
      </c>
      <c r="S506" s="712">
        <f t="shared" si="137"/>
        <v>782.67622464130125</v>
      </c>
      <c r="T506" s="712">
        <f t="shared" si="138"/>
        <v>780.74704632601345</v>
      </c>
    </row>
    <row r="507" spans="2:20">
      <c r="B507" s="582">
        <v>433</v>
      </c>
      <c r="C507" s="712">
        <f t="shared" si="123"/>
        <v>6.4280817814403619</v>
      </c>
      <c r="D507" s="712">
        <f t="shared" si="124"/>
        <v>1457.3056138020345</v>
      </c>
      <c r="E507" s="712">
        <f t="shared" si="125"/>
        <v>972.04583075114624</v>
      </c>
      <c r="F507" s="712">
        <f t="shared" si="126"/>
        <v>624.30566072697525</v>
      </c>
      <c r="G507" s="712">
        <f t="shared" si="127"/>
        <v>422.22600953924933</v>
      </c>
      <c r="H507" s="719">
        <f t="shared" si="128"/>
        <v>308.60342823646545</v>
      </c>
      <c r="I507" s="712">
        <f t="shared" si="129"/>
        <v>307.7572123359538</v>
      </c>
      <c r="J507" s="712">
        <f t="shared" si="130"/>
        <v>307.16011222490408</v>
      </c>
      <c r="K507" s="712">
        <f t="shared" si="131"/>
        <v>306.80436741812571</v>
      </c>
      <c r="L507" s="712">
        <f t="shared" si="132"/>
        <v>306.68528667774177</v>
      </c>
      <c r="N507" s="582">
        <v>433</v>
      </c>
      <c r="O507" s="712">
        <f t="shared" si="133"/>
        <v>6.4280817814403619</v>
      </c>
      <c r="P507" s="712">
        <f t="shared" si="134"/>
        <v>811.30210961296723</v>
      </c>
      <c r="Q507" s="712">
        <f t="shared" si="135"/>
        <v>798.4362831683917</v>
      </c>
      <c r="R507" s="712">
        <f t="shared" si="136"/>
        <v>789.18234012931612</v>
      </c>
      <c r="S507" s="712">
        <f t="shared" si="137"/>
        <v>783.5799033332454</v>
      </c>
      <c r="T507" s="712">
        <f t="shared" si="138"/>
        <v>781.65255297812678</v>
      </c>
    </row>
    <row r="508" spans="2:20">
      <c r="B508" s="582">
        <v>434</v>
      </c>
      <c r="C508" s="712">
        <f t="shared" si="123"/>
        <v>6.4429272359009628</v>
      </c>
      <c r="D508" s="712">
        <f t="shared" si="124"/>
        <v>1457.4857691981401</v>
      </c>
      <c r="E508" s="712">
        <f t="shared" si="125"/>
        <v>972.67844642482441</v>
      </c>
      <c r="F508" s="712">
        <f t="shared" si="126"/>
        <v>624.9757260741934</v>
      </c>
      <c r="G508" s="712">
        <f t="shared" si="127"/>
        <v>422.63292843340014</v>
      </c>
      <c r="H508" s="719">
        <f t="shared" si="128"/>
        <v>308.66726662439959</v>
      </c>
      <c r="I508" s="712">
        <f t="shared" si="129"/>
        <v>307.81840210542276</v>
      </c>
      <c r="J508" s="712">
        <f t="shared" si="130"/>
        <v>307.21939580327688</v>
      </c>
      <c r="K508" s="712">
        <f t="shared" si="131"/>
        <v>306.86249869794358</v>
      </c>
      <c r="L508" s="712">
        <f t="shared" si="132"/>
        <v>306.7430262922806</v>
      </c>
      <c r="N508" s="582">
        <v>434</v>
      </c>
      <c r="O508" s="712">
        <f t="shared" si="133"/>
        <v>6.4429272359009628</v>
      </c>
      <c r="P508" s="712">
        <f t="shared" si="134"/>
        <v>812.17565844589797</v>
      </c>
      <c r="Q508" s="712">
        <f t="shared" si="135"/>
        <v>799.32346223242689</v>
      </c>
      <c r="R508" s="712">
        <f t="shared" si="136"/>
        <v>790.07925166473683</v>
      </c>
      <c r="S508" s="712">
        <f t="shared" si="137"/>
        <v>784.48260682139437</v>
      </c>
      <c r="T508" s="712">
        <f t="shared" si="138"/>
        <v>782.55708245380401</v>
      </c>
    </row>
    <row r="509" spans="2:20">
      <c r="B509" s="582">
        <v>435</v>
      </c>
      <c r="C509" s="712">
        <f t="shared" si="123"/>
        <v>6.4577726903615646</v>
      </c>
      <c r="D509" s="712">
        <f t="shared" si="124"/>
        <v>1457.6653516924791</v>
      </c>
      <c r="E509" s="712">
        <f t="shared" si="125"/>
        <v>973.30915297290915</v>
      </c>
      <c r="F509" s="712">
        <f t="shared" si="126"/>
        <v>625.64440862359129</v>
      </c>
      <c r="G509" s="712">
        <f t="shared" si="127"/>
        <v>423.03947961611129</v>
      </c>
      <c r="H509" s="719">
        <f t="shared" si="128"/>
        <v>308.73128334720781</v>
      </c>
      <c r="I509" s="712">
        <f t="shared" si="129"/>
        <v>307.87977423571135</v>
      </c>
      <c r="J509" s="712">
        <f t="shared" si="130"/>
        <v>307.27886455863472</v>
      </c>
      <c r="K509" s="712">
        <f t="shared" si="131"/>
        <v>306.9208168104584</v>
      </c>
      <c r="L509" s="712">
        <f t="shared" si="132"/>
        <v>306.80095326564623</v>
      </c>
      <c r="N509" s="582">
        <v>435</v>
      </c>
      <c r="O509" s="712">
        <f t="shared" si="133"/>
        <v>6.4577726903615646</v>
      </c>
      <c r="P509" s="712">
        <f t="shared" si="134"/>
        <v>813.04826458963544</v>
      </c>
      <c r="Q509" s="712">
        <f t="shared" si="135"/>
        <v>800.20968389822099</v>
      </c>
      <c r="R509" s="712">
        <f t="shared" si="136"/>
        <v>790.97519529913154</v>
      </c>
      <c r="S509" s="712">
        <f t="shared" si="137"/>
        <v>785.38433615813847</v>
      </c>
      <c r="T509" s="712">
        <f t="shared" si="138"/>
        <v>783.46063580756402</v>
      </c>
    </row>
    <row r="510" spans="2:20">
      <c r="B510" s="582">
        <v>436</v>
      </c>
      <c r="C510" s="712">
        <f t="shared" si="123"/>
        <v>6.4726181448221656</v>
      </c>
      <c r="D510" s="712">
        <f t="shared" si="124"/>
        <v>1457.8443640510361</v>
      </c>
      <c r="E510" s="712">
        <f t="shared" si="125"/>
        <v>973.93795896348229</v>
      </c>
      <c r="F510" s="712">
        <f t="shared" si="126"/>
        <v>626.31171062354895</v>
      </c>
      <c r="G510" s="712">
        <f t="shared" si="127"/>
        <v>423.44566092971166</v>
      </c>
      <c r="H510" s="719">
        <f t="shared" si="128"/>
        <v>308.79547809180309</v>
      </c>
      <c r="I510" s="712">
        <f t="shared" si="129"/>
        <v>307.941328429664</v>
      </c>
      <c r="J510" s="712">
        <f t="shared" si="130"/>
        <v>307.33851820593782</v>
      </c>
      <c r="K510" s="712">
        <f t="shared" si="131"/>
        <v>306.97932147821342</v>
      </c>
      <c r="L510" s="712">
        <f t="shared" si="132"/>
        <v>306.85906732299094</v>
      </c>
      <c r="N510" s="582">
        <v>436</v>
      </c>
      <c r="O510" s="712">
        <f t="shared" si="133"/>
        <v>6.4726181448221656</v>
      </c>
      <c r="P510" s="712">
        <f t="shared" si="134"/>
        <v>813.91992906148164</v>
      </c>
      <c r="Q510" s="712">
        <f t="shared" si="135"/>
        <v>801.09494919894928</v>
      </c>
      <c r="R510" s="712">
        <f t="shared" si="136"/>
        <v>791.87017207700956</v>
      </c>
      <c r="S510" s="712">
        <f t="shared" si="137"/>
        <v>786.28509239473181</v>
      </c>
      <c r="T510" s="712">
        <f t="shared" si="138"/>
        <v>784.36321409278753</v>
      </c>
    </row>
    <row r="511" spans="2:20">
      <c r="B511" s="582">
        <v>437</v>
      </c>
      <c r="C511" s="712">
        <f t="shared" si="123"/>
        <v>6.4874635992827674</v>
      </c>
      <c r="D511" s="712">
        <f t="shared" si="124"/>
        <v>1458.0228090204675</v>
      </c>
      <c r="E511" s="712">
        <f t="shared" si="125"/>
        <v>974.56487290886355</v>
      </c>
      <c r="F511" s="712">
        <f t="shared" si="126"/>
        <v>626.97763433124965</v>
      </c>
      <c r="G511" s="712">
        <f t="shared" si="127"/>
        <v>423.85147024528425</v>
      </c>
      <c r="H511" s="719">
        <f t="shared" si="128"/>
        <v>308.85985054440056</v>
      </c>
      <c r="I511" s="712">
        <f t="shared" si="129"/>
        <v>308.00306438918773</v>
      </c>
      <c r="J511" s="712">
        <f t="shared" si="130"/>
        <v>307.39835645903315</v>
      </c>
      <c r="K511" s="712">
        <f t="shared" si="131"/>
        <v>307.03801242253007</v>
      </c>
      <c r="L511" s="712">
        <f t="shared" si="132"/>
        <v>306.91736818820954</v>
      </c>
      <c r="N511" s="582">
        <v>437</v>
      </c>
      <c r="O511" s="712">
        <f t="shared" si="133"/>
        <v>6.4874635992827674</v>
      </c>
      <c r="P511" s="712">
        <f t="shared" si="134"/>
        <v>814.7906528776407</v>
      </c>
      <c r="Q511" s="712">
        <f t="shared" si="135"/>
        <v>801.97925916667202</v>
      </c>
      <c r="R511" s="712">
        <f t="shared" si="136"/>
        <v>792.76418304175274</v>
      </c>
      <c r="S511" s="712">
        <f t="shared" si="137"/>
        <v>787.18487658129447</v>
      </c>
      <c r="T511" s="712">
        <f t="shared" si="138"/>
        <v>785.26481836171843</v>
      </c>
    </row>
    <row r="512" spans="2:20">
      <c r="B512" s="582">
        <v>438</v>
      </c>
      <c r="C512" s="712">
        <f t="shared" si="123"/>
        <v>6.5023090537433683</v>
      </c>
      <c r="D512" s="712">
        <f t="shared" si="124"/>
        <v>1458.2006893282758</v>
      </c>
      <c r="E512" s="712">
        <f t="shared" si="125"/>
        <v>975.18990326607457</v>
      </c>
      <c r="F512" s="712">
        <f t="shared" si="126"/>
        <v>627.64218201247434</v>
      </c>
      <c r="G512" s="712">
        <f t="shared" si="127"/>
        <v>424.25690546243879</v>
      </c>
      <c r="H512" s="719">
        <f t="shared" si="128"/>
        <v>308.92440039053082</v>
      </c>
      <c r="I512" s="712">
        <f t="shared" si="129"/>
        <v>308.06498181526808</v>
      </c>
      <c r="J512" s="712">
        <f t="shared" si="130"/>
        <v>307.45837903067093</v>
      </c>
      <c r="K512" s="712">
        <f t="shared" si="131"/>
        <v>307.09688936352597</v>
      </c>
      <c r="L512" s="712">
        <f t="shared" si="132"/>
        <v>306.97585558395679</v>
      </c>
      <c r="N512" s="582">
        <v>438</v>
      </c>
      <c r="O512" s="712">
        <f t="shared" si="133"/>
        <v>6.5023090537433683</v>
      </c>
      <c r="P512" s="712">
        <f t="shared" si="134"/>
        <v>815.66043705322011</v>
      </c>
      <c r="Q512" s="712">
        <f t="shared" si="135"/>
        <v>802.86261483233557</v>
      </c>
      <c r="R512" s="712">
        <f t="shared" si="136"/>
        <v>793.65722923561725</v>
      </c>
      <c r="S512" s="712">
        <f t="shared" si="137"/>
        <v>788.08368976681288</v>
      </c>
      <c r="T512" s="712">
        <f t="shared" si="138"/>
        <v>786.16544966546576</v>
      </c>
    </row>
    <row r="513" spans="2:20">
      <c r="B513" s="582">
        <v>439</v>
      </c>
      <c r="C513" s="712">
        <f t="shared" si="123"/>
        <v>6.5171545082039692</v>
      </c>
      <c r="D513" s="712">
        <f t="shared" si="124"/>
        <v>1458.3780076829801</v>
      </c>
      <c r="E513" s="712">
        <f t="shared" si="125"/>
        <v>975.81305843729933</v>
      </c>
      <c r="F513" s="712">
        <f t="shared" si="126"/>
        <v>628.30535594139985</v>
      </c>
      <c r="G513" s="712">
        <f t="shared" si="127"/>
        <v>424.66196450908586</v>
      </c>
      <c r="H513" s="719">
        <f t="shared" si="128"/>
        <v>308.98912731505322</v>
      </c>
      <c r="I513" s="712">
        <f t="shared" si="129"/>
        <v>308.12708040798418</v>
      </c>
      <c r="J513" s="712">
        <f t="shared" si="130"/>
        <v>307.51858563252108</v>
      </c>
      <c r="K513" s="712">
        <f t="shared" si="131"/>
        <v>307.15595202013236</v>
      </c>
      <c r="L513" s="712">
        <f t="shared" si="132"/>
        <v>307.0345292316652</v>
      </c>
      <c r="N513" s="582">
        <v>439</v>
      </c>
      <c r="O513" s="712">
        <f t="shared" si="133"/>
        <v>6.5171545082039692</v>
      </c>
      <c r="P513" s="712">
        <f t="shared" si="134"/>
        <v>816.52928260223177</v>
      </c>
      <c r="Q513" s="712">
        <f t="shared" si="135"/>
        <v>803.74501722577395</v>
      </c>
      <c r="R513" s="712">
        <f t="shared" si="136"/>
        <v>794.54931169973452</v>
      </c>
      <c r="S513" s="712">
        <f t="shared" si="137"/>
        <v>788.98153299914168</v>
      </c>
      <c r="T513" s="712">
        <f t="shared" si="138"/>
        <v>787.06510905400319</v>
      </c>
    </row>
    <row r="514" spans="2:20">
      <c r="B514" s="582">
        <v>440</v>
      </c>
      <c r="C514" s="712">
        <f t="shared" si="123"/>
        <v>6.5319999626645711</v>
      </c>
      <c r="D514" s="712">
        <f t="shared" si="124"/>
        <v>1458.5547667742846</v>
      </c>
      <c r="E514" s="712">
        <f t="shared" si="125"/>
        <v>976.43434677033997</v>
      </c>
      <c r="F514" s="712">
        <f t="shared" si="126"/>
        <v>628.9671584003994</v>
      </c>
      <c r="G514" s="712">
        <f t="shared" si="127"/>
        <v>425.06664534121194</v>
      </c>
      <c r="H514" s="719">
        <f t="shared" si="128"/>
        <v>309.05403100216961</v>
      </c>
      <c r="I514" s="712">
        <f t="shared" si="129"/>
        <v>308.18935986652366</v>
      </c>
      <c r="J514" s="712">
        <f t="shared" si="130"/>
        <v>307.57897597519019</v>
      </c>
      <c r="K514" s="712">
        <f t="shared" si="131"/>
        <v>307.21520011011114</v>
      </c>
      <c r="L514" s="712">
        <f t="shared" si="132"/>
        <v>307.09338885156302</v>
      </c>
      <c r="N514" s="582">
        <v>440</v>
      </c>
      <c r="O514" s="712">
        <f t="shared" si="133"/>
        <v>6.5319999626645711</v>
      </c>
      <c r="P514" s="712">
        <f t="shared" si="134"/>
        <v>817.39719053759359</v>
      </c>
      <c r="Q514" s="712">
        <f t="shared" si="135"/>
        <v>804.62646737570981</v>
      </c>
      <c r="R514" s="712">
        <f t="shared" si="136"/>
        <v>795.4404314741123</v>
      </c>
      <c r="S514" s="712">
        <f t="shared" si="137"/>
        <v>789.8784073250049</v>
      </c>
      <c r="T514" s="712">
        <f t="shared" si="138"/>
        <v>787.96379757617206</v>
      </c>
    </row>
    <row r="515" spans="2:20">
      <c r="B515" s="582">
        <v>441</v>
      </c>
      <c r="C515" s="712">
        <f t="shared" si="123"/>
        <v>6.546845417125172</v>
      </c>
      <c r="D515" s="712">
        <f t="shared" si="124"/>
        <v>1458.7309692732467</v>
      </c>
      <c r="E515" s="712">
        <f t="shared" si="125"/>
        <v>977.05377655906807</v>
      </c>
      <c r="F515" s="712">
        <f t="shared" si="126"/>
        <v>629.62759167984609</v>
      </c>
      <c r="G515" s="712">
        <f t="shared" si="127"/>
        <v>425.4709459426557</v>
      </c>
      <c r="H515" s="719">
        <f t="shared" si="128"/>
        <v>309.11911113543681</v>
      </c>
      <c r="I515" s="712">
        <f t="shared" si="129"/>
        <v>308.25181988919815</v>
      </c>
      <c r="J515" s="712">
        <f t="shared" si="130"/>
        <v>307.6395497682376</v>
      </c>
      <c r="K515" s="712">
        <f t="shared" si="131"/>
        <v>307.27463335007258</v>
      </c>
      <c r="L515" s="712">
        <f t="shared" si="132"/>
        <v>307.15243416269124</v>
      </c>
      <c r="N515" s="582">
        <v>441</v>
      </c>
      <c r="O515" s="712">
        <f t="shared" si="133"/>
        <v>6.546845417125172</v>
      </c>
      <c r="P515" s="712">
        <f t="shared" si="134"/>
        <v>818.26416187113023</v>
      </c>
      <c r="Q515" s="712">
        <f t="shared" si="135"/>
        <v>805.5069663097554</v>
      </c>
      <c r="R515" s="712">
        <f t="shared" si="136"/>
        <v>796.33058959763616</v>
      </c>
      <c r="S515" s="712">
        <f t="shared" si="137"/>
        <v>790.77431378999677</v>
      </c>
      <c r="T515" s="712">
        <f t="shared" si="138"/>
        <v>788.86151627968184</v>
      </c>
    </row>
    <row r="516" spans="2:20">
      <c r="B516" s="582">
        <v>442</v>
      </c>
      <c r="C516" s="712">
        <f t="shared" si="123"/>
        <v>6.5616908715857738</v>
      </c>
      <c r="D516" s="712">
        <f t="shared" si="124"/>
        <v>1458.9066178324424</v>
      </c>
      <c r="E516" s="712">
        <f t="shared" si="125"/>
        <v>977.67135604387215</v>
      </c>
      <c r="F516" s="712">
        <f t="shared" si="126"/>
        <v>630.28665807791913</v>
      </c>
      <c r="G516" s="712">
        <f t="shared" si="127"/>
        <v>425.87486432488578</v>
      </c>
      <c r="H516" s="719">
        <f t="shared" si="128"/>
        <v>309.18436739778031</v>
      </c>
      <c r="I516" s="712">
        <f t="shared" si="129"/>
        <v>308.31446017345786</v>
      </c>
      <c r="J516" s="712">
        <f t="shared" si="130"/>
        <v>307.70030672019175</v>
      </c>
      <c r="K516" s="712">
        <f t="shared" si="131"/>
        <v>307.33425145549205</v>
      </c>
      <c r="L516" s="712">
        <f t="shared" si="132"/>
        <v>307.21166488292135</v>
      </c>
      <c r="N516" s="582">
        <v>442</v>
      </c>
      <c r="O516" s="712">
        <f t="shared" si="133"/>
        <v>6.5616908715857738</v>
      </c>
      <c r="P516" s="712">
        <f t="shared" si="134"/>
        <v>819.1301976135743</v>
      </c>
      <c r="Q516" s="712">
        <f t="shared" si="135"/>
        <v>806.38651505441442</v>
      </c>
      <c r="R516" s="712">
        <f t="shared" si="136"/>
        <v>797.21978710807048</v>
      </c>
      <c r="S516" s="712">
        <f t="shared" si="137"/>
        <v>791.66925343858316</v>
      </c>
      <c r="T516" s="712">
        <f t="shared" si="138"/>
        <v>789.75826621111105</v>
      </c>
    </row>
    <row r="517" spans="2:20">
      <c r="B517" s="582">
        <v>443</v>
      </c>
      <c r="C517" s="712">
        <f t="shared" si="123"/>
        <v>6.5765363260463747</v>
      </c>
      <c r="D517" s="712">
        <f t="shared" si="124"/>
        <v>1459.0817150861299</v>
      </c>
      <c r="E517" s="712">
        <f t="shared" si="125"/>
        <v>978.2870934121006</v>
      </c>
      <c r="F517" s="712">
        <f t="shared" si="126"/>
        <v>630.94435990041359</v>
      </c>
      <c r="G517" s="712">
        <f t="shared" si="127"/>
        <v>426.27839852677948</v>
      </c>
      <c r="H517" s="719">
        <f t="shared" si="128"/>
        <v>309.24979947150661</v>
      </c>
      <c r="I517" s="712">
        <f t="shared" si="129"/>
        <v>308.3772804159064</v>
      </c>
      <c r="J517" s="712">
        <f t="shared" si="130"/>
        <v>307.7612465385663</v>
      </c>
      <c r="K517" s="712">
        <f t="shared" si="131"/>
        <v>307.39405414072712</v>
      </c>
      <c r="L517" s="712">
        <f t="shared" si="132"/>
        <v>307.27108072897244</v>
      </c>
      <c r="N517" s="582">
        <v>443</v>
      </c>
      <c r="O517" s="712">
        <f t="shared" si="133"/>
        <v>6.5765363260463747</v>
      </c>
      <c r="P517" s="712">
        <f t="shared" si="134"/>
        <v>819.99529877456791</v>
      </c>
      <c r="Q517" s="712">
        <f t="shared" si="135"/>
        <v>807.26511463508257</v>
      </c>
      <c r="R517" s="712">
        <f t="shared" si="136"/>
        <v>798.10802504205958</v>
      </c>
      <c r="S517" s="712">
        <f t="shared" si="137"/>
        <v>792.56322731410273</v>
      </c>
      <c r="T517" s="712">
        <f t="shared" si="138"/>
        <v>790.65404841590907</v>
      </c>
    </row>
    <row r="518" spans="2:20">
      <c r="B518" s="582">
        <v>444</v>
      </c>
      <c r="C518" s="712">
        <f t="shared" si="123"/>
        <v>6.5913817805069765</v>
      </c>
      <c r="D518" s="712">
        <f t="shared" si="124"/>
        <v>1459.2562636504113</v>
      </c>
      <c r="E518" s="712">
        <f t="shared" si="125"/>
        <v>978.90099679850016</v>
      </c>
      <c r="F518" s="712">
        <f t="shared" si="126"/>
        <v>631.60069946055194</v>
      </c>
      <c r="G518" s="712">
        <f t="shared" si="127"/>
        <v>426.68154661440281</v>
      </c>
      <c r="H518" s="719">
        <f t="shared" si="128"/>
        <v>309.31540703831632</v>
      </c>
      <c r="I518" s="712">
        <f t="shared" si="129"/>
        <v>308.44028031231539</v>
      </c>
      <c r="J518" s="712">
        <f t="shared" si="130"/>
        <v>307.82236892987623</v>
      </c>
      <c r="K518" s="712">
        <f t="shared" si="131"/>
        <v>307.4540411190344</v>
      </c>
      <c r="L518" s="712">
        <f t="shared" si="132"/>
        <v>307.33068141642821</v>
      </c>
      <c r="N518" s="582">
        <v>444</v>
      </c>
      <c r="O518" s="712">
        <f t="shared" si="133"/>
        <v>6.5913817805069765</v>
      </c>
      <c r="P518" s="712">
        <f t="shared" si="134"/>
        <v>820.85946636266351</v>
      </c>
      <c r="Q518" s="712">
        <f t="shared" si="135"/>
        <v>808.14276607604893</v>
      </c>
      <c r="R518" s="712">
        <f t="shared" si="136"/>
        <v>798.99530443512958</v>
      </c>
      <c r="S518" s="712">
        <f t="shared" si="137"/>
        <v>793.45623645876856</v>
      </c>
      <c r="T518" s="712">
        <f t="shared" si="138"/>
        <v>791.54886393839672</v>
      </c>
    </row>
    <row r="519" spans="2:20">
      <c r="B519" s="582">
        <v>445</v>
      </c>
      <c r="C519" s="712">
        <f t="shared" si="123"/>
        <v>6.6062272349675775</v>
      </c>
      <c r="D519" s="712">
        <f t="shared" si="124"/>
        <v>1459.4302661233942</v>
      </c>
      <c r="E519" s="712">
        <f t="shared" si="125"/>
        <v>979.51307428565076</v>
      </c>
      <c r="F519" s="712">
        <f t="shared" si="126"/>
        <v>632.25567907879929</v>
      </c>
      <c r="G519" s="712">
        <f t="shared" si="127"/>
        <v>427.08430668079166</v>
      </c>
      <c r="H519" s="719">
        <f t="shared" si="128"/>
        <v>309.38118977931697</v>
      </c>
      <c r="I519" s="712">
        <f t="shared" si="129"/>
        <v>308.50345955763908</v>
      </c>
      <c r="J519" s="712">
        <f t="shared" si="130"/>
        <v>307.88367359965355</v>
      </c>
      <c r="K519" s="712">
        <f t="shared" si="131"/>
        <v>307.5142121025861</v>
      </c>
      <c r="L519" s="712">
        <f t="shared" si="132"/>
        <v>307.39046665975405</v>
      </c>
      <c r="N519" s="582">
        <v>445</v>
      </c>
      <c r="O519" s="712">
        <f t="shared" si="133"/>
        <v>6.6062272349675775</v>
      </c>
      <c r="P519" s="712">
        <f t="shared" si="134"/>
        <v>821.72270138532519</v>
      </c>
      <c r="Q519" s="712">
        <f t="shared" si="135"/>
        <v>809.01947040049765</v>
      </c>
      <c r="R519" s="712">
        <f t="shared" si="136"/>
        <v>799.88162632168849</v>
      </c>
      <c r="S519" s="712">
        <f t="shared" si="137"/>
        <v>794.34828191366864</v>
      </c>
      <c r="T519" s="712">
        <f t="shared" si="138"/>
        <v>792.44271382176817</v>
      </c>
    </row>
    <row r="520" spans="2:20">
      <c r="B520" s="582">
        <v>446</v>
      </c>
      <c r="C520" s="712">
        <f t="shared" si="123"/>
        <v>6.6210726894281784</v>
      </c>
      <c r="D520" s="712">
        <f t="shared" si="124"/>
        <v>1459.603725085349</v>
      </c>
      <c r="E520" s="712">
        <f t="shared" si="125"/>
        <v>980.12333390439596</v>
      </c>
      <c r="F520" s="712">
        <f t="shared" si="126"/>
        <v>632.90930108268049</v>
      </c>
      <c r="G520" s="712">
        <f t="shared" si="127"/>
        <v>427.48667684573422</v>
      </c>
      <c r="H520" s="719">
        <f t="shared" si="128"/>
        <v>309.44714737503512</v>
      </c>
      <c r="I520" s="712">
        <f t="shared" si="129"/>
        <v>308.56681784602881</v>
      </c>
      <c r="J520" s="712">
        <f t="shared" si="130"/>
        <v>307.9451602524631</v>
      </c>
      <c r="K520" s="712">
        <f t="shared" si="131"/>
        <v>307.57456680248674</v>
      </c>
      <c r="L520" s="712">
        <f t="shared" si="132"/>
        <v>307.4504361723138</v>
      </c>
      <c r="N520" s="582">
        <v>446</v>
      </c>
      <c r="O520" s="712">
        <f t="shared" si="133"/>
        <v>6.6210726894281784</v>
      </c>
      <c r="P520" s="712">
        <f t="shared" si="134"/>
        <v>822.58500484892988</v>
      </c>
      <c r="Q520" s="712">
        <f t="shared" si="135"/>
        <v>809.89522863050809</v>
      </c>
      <c r="R520" s="712">
        <f t="shared" si="136"/>
        <v>800.76699173502834</v>
      </c>
      <c r="S520" s="712">
        <f t="shared" si="137"/>
        <v>795.23936471876777</v>
      </c>
      <c r="T520" s="712">
        <f t="shared" si="138"/>
        <v>793.33559910809186</v>
      </c>
    </row>
    <row r="521" spans="2:20">
      <c r="B521" s="582">
        <v>447</v>
      </c>
      <c r="C521" s="712">
        <f t="shared" si="123"/>
        <v>6.6359181438887802</v>
      </c>
      <c r="D521" s="712">
        <f t="shared" si="124"/>
        <v>1459.7766430988668</v>
      </c>
      <c r="E521" s="712">
        <f t="shared" si="125"/>
        <v>980.73178363426939</v>
      </c>
      <c r="F521" s="712">
        <f t="shared" si="126"/>
        <v>633.56156780660024</v>
      </c>
      <c r="G521" s="712">
        <f t="shared" si="127"/>
        <v>427.88865525555497</v>
      </c>
      <c r="H521" s="719">
        <f t="shared" si="128"/>
        <v>309.5132795054293</v>
      </c>
      <c r="I521" s="712">
        <f t="shared" si="129"/>
        <v>308.63035487084721</v>
      </c>
      <c r="J521" s="712">
        <f t="shared" si="130"/>
        <v>308.00682859191818</v>
      </c>
      <c r="K521" s="712">
        <f t="shared" si="131"/>
        <v>307.63510492878942</v>
      </c>
      <c r="L521" s="712">
        <f t="shared" si="132"/>
        <v>307.51058966638647</v>
      </c>
      <c r="N521" s="582">
        <v>447</v>
      </c>
      <c r="O521" s="712">
        <f t="shared" si="133"/>
        <v>6.6359181438887802</v>
      </c>
      <c r="P521" s="712">
        <f t="shared" si="134"/>
        <v>823.44637775876845</v>
      </c>
      <c r="Q521" s="712">
        <f t="shared" si="135"/>
        <v>810.77004178705715</v>
      </c>
      <c r="R521" s="712">
        <f t="shared" si="136"/>
        <v>801.65140170732627</v>
      </c>
      <c r="S521" s="712">
        <f t="shared" si="137"/>
        <v>796.12948591290819</v>
      </c>
      <c r="T521" s="712">
        <f t="shared" si="138"/>
        <v>794.22752083831142</v>
      </c>
    </row>
    <row r="522" spans="2:20">
      <c r="B522" s="582">
        <v>448</v>
      </c>
      <c r="C522" s="712">
        <f t="shared" si="123"/>
        <v>6.6507635983493811</v>
      </c>
      <c r="D522" s="712">
        <f t="shared" si="124"/>
        <v>1459.9490227090137</v>
      </c>
      <c r="E522" s="712">
        <f t="shared" si="125"/>
        <v>981.33843140391696</v>
      </c>
      <c r="F522" s="712">
        <f t="shared" si="126"/>
        <v>634.21248159166601</v>
      </c>
      <c r="G522" s="712">
        <f t="shared" si="127"/>
        <v>428.29024008289912</v>
      </c>
      <c r="H522" s="719">
        <f t="shared" si="128"/>
        <v>309.57958584990217</v>
      </c>
      <c r="I522" s="712">
        <f t="shared" si="129"/>
        <v>308.69407032468223</v>
      </c>
      <c r="J522" s="712">
        <f t="shared" si="130"/>
        <v>308.06867832069599</v>
      </c>
      <c r="K522" s="712">
        <f t="shared" si="131"/>
        <v>307.69582619051221</v>
      </c>
      <c r="L522" s="712">
        <f t="shared" si="132"/>
        <v>307.5709268531827</v>
      </c>
      <c r="N522" s="582">
        <v>448</v>
      </c>
      <c r="O522" s="712">
        <f t="shared" si="133"/>
        <v>6.6507635983493811</v>
      </c>
      <c r="P522" s="712">
        <f t="shared" si="134"/>
        <v>824.30682111904684</v>
      </c>
      <c r="Q522" s="712">
        <f t="shared" si="135"/>
        <v>811.64391089001958</v>
      </c>
      <c r="R522" s="712">
        <f t="shared" si="136"/>
        <v>802.53485726964527</v>
      </c>
      <c r="S522" s="712">
        <f t="shared" si="137"/>
        <v>797.01864653381153</v>
      </c>
      <c r="T522" s="712">
        <f t="shared" si="138"/>
        <v>795.11848005224715</v>
      </c>
    </row>
    <row r="523" spans="2:20">
      <c r="B523" s="582">
        <v>449</v>
      </c>
      <c r="C523" s="712">
        <f t="shared" ref="C523:C586" si="139">$C$73*B523</f>
        <v>6.6656090528099829</v>
      </c>
      <c r="D523" s="712">
        <f t="shared" ref="D523:D586" si="140">(1-2*FoAb-2*FoAb*BiCombAb)*D522+2*FoAb*E522+2*FoAb*BiCombAb*Tcomb</f>
        <v>1460.1208664434855</v>
      </c>
      <c r="E523" s="712">
        <f t="shared" ref="E523:E586" si="141">FoAb*D522+(1-2*FoAb)*E522+FoAb*F522</f>
        <v>981.94328509151558</v>
      </c>
      <c r="F523" s="712">
        <f t="shared" ref="F523:F586" si="142">FoAb*E522+(1-2*FoAb)*F522+FoAb*G522</f>
        <v>634.86204478551326</v>
      </c>
      <c r="G523" s="712">
        <f t="shared" ref="G523:G586" si="143">FoAb*F522+(1-2*FoAb)*G522+FoAb*H522</f>
        <v>428.69142952651907</v>
      </c>
      <c r="H523" s="719">
        <f t="shared" ref="H523:H586" si="144">_FoN1*G522+(1-_FoN1-_FoN2)*H522+_FoN2*I522</f>
        <v>309.6460660873127</v>
      </c>
      <c r="I523" s="712">
        <f t="shared" ref="I523:I586" si="145">FoCase*H522+(1-2*FoCase)*I522+FoCase*J522</f>
        <v>308.75796389936136</v>
      </c>
      <c r="J523" s="712">
        <f t="shared" ref="J523:J586" si="146">FoCase*I522+(1-2*FoCase)*J522+FoCase*K522</f>
        <v>308.13070914055317</v>
      </c>
      <c r="K523" s="712">
        <f t="shared" ref="K523:K586" si="147">FoCase*J522+(1-2*FoCase)*K522+FoCase*L522</f>
        <v>307.75673029565428</v>
      </c>
      <c r="L523" s="712">
        <f t="shared" ref="L523:L586" si="148">(1-2*FoCase-2*FoCase*BiAtmCase)*L522+2*FoCase*K522+2*FoCase*BiAtmCase*Tatm</f>
        <v>307.6314474428612</v>
      </c>
      <c r="N523" s="582">
        <v>449</v>
      </c>
      <c r="O523" s="712">
        <f t="shared" ref="O523:O586" si="149">$O$73*N523</f>
        <v>6.6656090528099829</v>
      </c>
      <c r="P523" s="712">
        <f t="shared" ref="P523:P586" si="150">(1-2*FoCase-2*FoCase*BiCombCase)*P522+2*FoCase*Q522+2*FoCase*BiCombCase*Tcomb</f>
        <v>825.16633593288736</v>
      </c>
      <c r="Q523" s="712">
        <f t="shared" ref="Q523:Q586" si="151">FoCase*P522+(1-2*FoCase)*Q522+FoCase*R522</f>
        <v>812.51683695816985</v>
      </c>
      <c r="R523" s="712">
        <f t="shared" ref="R523:R586" si="152">FoCase*Q522+(1-2*FoCase)*R522+FoCase*S522</f>
        <v>803.41735945193568</v>
      </c>
      <c r="S523" s="712">
        <f t="shared" ref="S523:S586" si="153">FoCase*R522+(1-2*FoCase)*S522+FoCase*T522</f>
        <v>797.90684761807893</v>
      </c>
      <c r="T523" s="712">
        <f t="shared" ref="T523:T586" si="154">(1-2*FoCase-2*FoCase*BiAtmCase)*T522+2*FoCase*S522+2*FoCase*BiAtmCase*Tatm</f>
        <v>796.0084777885977</v>
      </c>
    </row>
    <row r="524" spans="2:20">
      <c r="B524" s="582">
        <v>450</v>
      </c>
      <c r="C524" s="712">
        <f t="shared" si="139"/>
        <v>6.6804545072705839</v>
      </c>
      <c r="D524" s="712">
        <f t="shared" si="140"/>
        <v>1460.2921768127599</v>
      </c>
      <c r="E524" s="712">
        <f t="shared" si="141"/>
        <v>982.54635252518733</v>
      </c>
      <c r="F524" s="712">
        <f t="shared" si="142"/>
        <v>635.51025974213348</v>
      </c>
      <c r="G524" s="712">
        <f t="shared" si="143"/>
        <v>429.09222181106151</v>
      </c>
      <c r="H524" s="719">
        <f t="shared" si="144"/>
        <v>309.71271989598847</v>
      </c>
      <c r="I524" s="712">
        <f t="shared" si="145"/>
        <v>308.82203528596563</v>
      </c>
      <c r="J524" s="712">
        <f t="shared" si="146"/>
        <v>308.19292075234068</v>
      </c>
      <c r="K524" s="712">
        <f t="shared" si="147"/>
        <v>307.81781695121185</v>
      </c>
      <c r="L524" s="712">
        <f t="shared" si="148"/>
        <v>307.69215114454533</v>
      </c>
      <c r="N524" s="582">
        <v>450</v>
      </c>
      <c r="O524" s="712">
        <f t="shared" si="149"/>
        <v>6.6804545072705839</v>
      </c>
      <c r="P524" s="712">
        <f t="shared" si="150"/>
        <v>826.02492320232989</v>
      </c>
      <c r="Q524" s="712">
        <f t="shared" si="151"/>
        <v>813.38882100918272</v>
      </c>
      <c r="R524" s="712">
        <f t="shared" si="152"/>
        <v>804.29890928303644</v>
      </c>
      <c r="S524" s="712">
        <f t="shared" si="153"/>
        <v>798.79409020119351</v>
      </c>
      <c r="T524" s="712">
        <f t="shared" si="154"/>
        <v>796.89751508494032</v>
      </c>
    </row>
    <row r="525" spans="2:20">
      <c r="B525" s="582">
        <v>451</v>
      </c>
      <c r="C525" s="712">
        <f t="shared" si="139"/>
        <v>6.6952999617311857</v>
      </c>
      <c r="D525" s="712">
        <f t="shared" si="140"/>
        <v>1460.4629563102458</v>
      </c>
      <c r="E525" s="712">
        <f t="shared" si="141"/>
        <v>983.1476414834101</v>
      </c>
      <c r="F525" s="712">
        <f t="shared" si="142"/>
        <v>636.15712882170419</v>
      </c>
      <c r="G525" s="712">
        <f t="shared" si="143"/>
        <v>429.49261518685614</v>
      </c>
      <c r="H525" s="719">
        <f t="shared" si="144"/>
        <v>309.77954695373757</v>
      </c>
      <c r="I525" s="712">
        <f t="shared" si="145"/>
        <v>308.88628417484307</v>
      </c>
      <c r="J525" s="712">
        <f t="shared" si="146"/>
        <v>308.25531285601926</v>
      </c>
      <c r="K525" s="712">
        <f t="shared" si="147"/>
        <v>307.87908586319418</v>
      </c>
      <c r="L525" s="712">
        <f t="shared" si="148"/>
        <v>307.7530376663388</v>
      </c>
      <c r="N525" s="582">
        <v>451</v>
      </c>
      <c r="O525" s="712">
        <f t="shared" si="149"/>
        <v>6.6952999617311857</v>
      </c>
      <c r="P525" s="712">
        <f t="shared" si="150"/>
        <v>826.88258392833279</v>
      </c>
      <c r="Q525" s="712">
        <f t="shared" si="151"/>
        <v>814.25986405963499</v>
      </c>
      <c r="R525" s="712">
        <f t="shared" si="152"/>
        <v>805.17950779067633</v>
      </c>
      <c r="S525" s="712">
        <f t="shared" si="153"/>
        <v>799.68037531752032</v>
      </c>
      <c r="T525" s="712">
        <f t="shared" si="154"/>
        <v>797.78559297773279</v>
      </c>
    </row>
    <row r="526" spans="2:20">
      <c r="B526" s="582">
        <v>452</v>
      </c>
      <c r="C526" s="712">
        <f t="shared" si="139"/>
        <v>6.7101454161917866</v>
      </c>
      <c r="D526" s="712">
        <f t="shared" si="140"/>
        <v>1460.6332074124332</v>
      </c>
      <c r="E526" s="712">
        <f t="shared" si="141"/>
        <v>983.74715969542456</v>
      </c>
      <c r="F526" s="712">
        <f t="shared" si="142"/>
        <v>636.80265439042228</v>
      </c>
      <c r="G526" s="712">
        <f t="shared" si="143"/>
        <v>429.89260792970532</v>
      </c>
      <c r="H526" s="719">
        <f t="shared" si="144"/>
        <v>309.84654693786047</v>
      </c>
      <c r="I526" s="712">
        <f t="shared" si="145"/>
        <v>308.95071025562288</v>
      </c>
      <c r="J526" s="712">
        <f t="shared" si="146"/>
        <v>308.3178851506741</v>
      </c>
      <c r="K526" s="712">
        <f t="shared" si="147"/>
        <v>307.94053673663927</v>
      </c>
      <c r="L526" s="712">
        <f t="shared" si="148"/>
        <v>307.81410671534189</v>
      </c>
      <c r="N526" s="582">
        <v>452</v>
      </c>
      <c r="O526" s="712">
        <f t="shared" si="149"/>
        <v>6.7101454161917866</v>
      </c>
      <c r="P526" s="712">
        <f t="shared" si="150"/>
        <v>827.73931911077432</v>
      </c>
      <c r="Q526" s="712">
        <f t="shared" si="151"/>
        <v>815.12996712500626</v>
      </c>
      <c r="R526" s="712">
        <f t="shared" si="152"/>
        <v>806.05915600147489</v>
      </c>
      <c r="S526" s="712">
        <f t="shared" si="153"/>
        <v>800.56570400030887</v>
      </c>
      <c r="T526" s="712">
        <f t="shared" si="154"/>
        <v>798.6727125023142</v>
      </c>
    </row>
    <row r="527" spans="2:20">
      <c r="B527" s="582">
        <v>453</v>
      </c>
      <c r="C527" s="712">
        <f t="shared" si="139"/>
        <v>6.7249908706523875</v>
      </c>
      <c r="D527" s="712">
        <f t="shared" si="140"/>
        <v>1460.8029325790408</v>
      </c>
      <c r="E527" s="712">
        <f t="shared" si="141"/>
        <v>984.3449148416363</v>
      </c>
      <c r="F527" s="712">
        <f t="shared" si="142"/>
        <v>637.44683882033883</v>
      </c>
      <c r="G527" s="712">
        <f t="shared" si="143"/>
        <v>430.29219834067527</v>
      </c>
      <c r="H527" s="719">
        <f t="shared" si="144"/>
        <v>309.91371952516204</v>
      </c>
      <c r="I527" s="712">
        <f t="shared" si="145"/>
        <v>309.01531321722848</v>
      </c>
      <c r="J527" s="712">
        <f t="shared" si="146"/>
        <v>308.38063733452998</v>
      </c>
      <c r="K527" s="712">
        <f t="shared" si="147"/>
        <v>308.00216927562963</v>
      </c>
      <c r="L527" s="712">
        <f t="shared" si="148"/>
        <v>307.87535799766755</v>
      </c>
      <c r="N527" s="582">
        <v>453</v>
      </c>
      <c r="O527" s="712">
        <f t="shared" si="149"/>
        <v>6.7249908706523875</v>
      </c>
      <c r="P527" s="712">
        <f t="shared" si="150"/>
        <v>828.59512974845381</v>
      </c>
      <c r="Q527" s="712">
        <f t="shared" si="151"/>
        <v>815.99913121968029</v>
      </c>
      <c r="R527" s="712">
        <f t="shared" si="152"/>
        <v>806.93785494094368</v>
      </c>
      <c r="S527" s="712">
        <f t="shared" si="153"/>
        <v>801.45007728169321</v>
      </c>
      <c r="T527" s="712">
        <f t="shared" si="154"/>
        <v>799.55887469290633</v>
      </c>
    </row>
    <row r="528" spans="2:20">
      <c r="B528" s="582">
        <v>454</v>
      </c>
      <c r="C528" s="712">
        <f t="shared" si="139"/>
        <v>6.7398363251129894</v>
      </c>
      <c r="D528" s="712">
        <f t="shared" si="140"/>
        <v>1460.9721342531611</v>
      </c>
      <c r="E528" s="712">
        <f t="shared" si="141"/>
        <v>984.94091455401565</v>
      </c>
      <c r="F528" s="712">
        <f t="shared" si="142"/>
        <v>638.08968448919711</v>
      </c>
      <c r="G528" s="712">
        <f t="shared" si="143"/>
        <v>430.69138474588806</v>
      </c>
      <c r="H528" s="719">
        <f t="shared" si="144"/>
        <v>309.981064391963</v>
      </c>
      <c r="I528" s="712">
        <f t="shared" si="145"/>
        <v>309.08009274789146</v>
      </c>
      <c r="J528" s="712">
        <f t="shared" si="146"/>
        <v>308.44356910496577</v>
      </c>
      <c r="K528" s="712">
        <f t="shared" si="147"/>
        <v>308.06398318330753</v>
      </c>
      <c r="L528" s="712">
        <f t="shared" si="148"/>
        <v>307.93679121845673</v>
      </c>
      <c r="N528" s="582">
        <v>454</v>
      </c>
      <c r="O528" s="712">
        <f t="shared" si="149"/>
        <v>6.7398363251129894</v>
      </c>
      <c r="P528" s="712">
        <f t="shared" si="150"/>
        <v>829.45001683909243</v>
      </c>
      <c r="Q528" s="712">
        <f t="shared" si="151"/>
        <v>816.86735735694629</v>
      </c>
      <c r="R528" s="712">
        <f t="shared" si="152"/>
        <v>807.81560563348785</v>
      </c>
      <c r="S528" s="712">
        <f t="shared" si="153"/>
        <v>802.33349619269336</v>
      </c>
      <c r="T528" s="712">
        <f t="shared" si="154"/>
        <v>800.44408058261536</v>
      </c>
    </row>
    <row r="529" spans="2:20">
      <c r="B529" s="582">
        <v>455</v>
      </c>
      <c r="C529" s="712">
        <f t="shared" si="139"/>
        <v>6.7546817795735903</v>
      </c>
      <c r="D529" s="712">
        <f t="shared" si="140"/>
        <v>1461.1408148614053</v>
      </c>
      <c r="E529" s="712">
        <f t="shared" si="141"/>
        <v>985.53516641649287</v>
      </c>
      <c r="F529" s="712">
        <f t="shared" si="142"/>
        <v>638.73119378027263</v>
      </c>
      <c r="G529" s="712">
        <f t="shared" si="143"/>
        <v>431.09016549631508</v>
      </c>
      <c r="H529" s="719">
        <f t="shared" si="144"/>
        <v>310.04858121411172</v>
      </c>
      <c r="I529" s="712">
        <f t="shared" si="145"/>
        <v>309.14504853516451</v>
      </c>
      <c r="J529" s="712">
        <f t="shared" si="146"/>
        <v>308.50668015852921</v>
      </c>
      <c r="K529" s="712">
        <f t="shared" si="147"/>
        <v>308.1259781618906</v>
      </c>
      <c r="L529" s="712">
        <f t="shared" si="148"/>
        <v>307.99840608189453</v>
      </c>
      <c r="N529" s="582">
        <v>455</v>
      </c>
      <c r="O529" s="712">
        <f t="shared" si="149"/>
        <v>6.7546817795735903</v>
      </c>
      <c r="P529" s="712">
        <f t="shared" si="150"/>
        <v>830.30398137933514</v>
      </c>
      <c r="Q529" s="712">
        <f t="shared" si="151"/>
        <v>817.73464654899965</v>
      </c>
      <c r="R529" s="712">
        <f t="shared" si="152"/>
        <v>808.69240910240705</v>
      </c>
      <c r="S529" s="712">
        <f t="shared" si="153"/>
        <v>803.21596176321714</v>
      </c>
      <c r="T529" s="712">
        <f t="shared" si="154"/>
        <v>801.32833120343207</v>
      </c>
    </row>
    <row r="530" spans="2:20">
      <c r="B530" s="582">
        <v>456</v>
      </c>
      <c r="C530" s="712">
        <f t="shared" si="139"/>
        <v>6.7695272340341921</v>
      </c>
      <c r="D530" s="712">
        <f t="shared" si="140"/>
        <v>1461.308976814046</v>
      </c>
      <c r="E530" s="712">
        <f t="shared" si="141"/>
        <v>986.12767796534933</v>
      </c>
      <c r="F530" s="712">
        <f t="shared" si="142"/>
        <v>639.37136908221567</v>
      </c>
      <c r="G530" s="712">
        <f t="shared" si="143"/>
        <v>431.48853896757186</v>
      </c>
      <c r="H530" s="719">
        <f t="shared" si="144"/>
        <v>310.11626966699566</v>
      </c>
      <c r="I530" s="712">
        <f t="shared" si="145"/>
        <v>309.21018026593481</v>
      </c>
      <c r="J530" s="712">
        <f t="shared" si="146"/>
        <v>308.56997019095127</v>
      </c>
      <c r="K530" s="712">
        <f t="shared" si="147"/>
        <v>308.18815391268708</v>
      </c>
      <c r="L530" s="712">
        <f t="shared" si="148"/>
        <v>308.06020229122521</v>
      </c>
      <c r="N530" s="582">
        <v>456</v>
      </c>
      <c r="O530" s="712">
        <f t="shared" si="149"/>
        <v>6.7695272340341921</v>
      </c>
      <c r="P530" s="712">
        <f t="shared" si="150"/>
        <v>831.15702436475101</v>
      </c>
      <c r="Q530" s="712">
        <f t="shared" si="151"/>
        <v>818.60099980694395</v>
      </c>
      <c r="R530" s="712">
        <f t="shared" si="152"/>
        <v>809.56826636989649</v>
      </c>
      <c r="S530" s="712">
        <f t="shared" si="153"/>
        <v>804.09747502206096</v>
      </c>
      <c r="T530" s="712">
        <f t="shared" si="154"/>
        <v>802.2116275862337</v>
      </c>
    </row>
    <row r="531" spans="2:20">
      <c r="B531" s="582">
        <v>457</v>
      </c>
      <c r="C531" s="712">
        <f t="shared" si="139"/>
        <v>6.784372688494793</v>
      </c>
      <c r="D531" s="712">
        <f t="shared" si="140"/>
        <v>1461.476622505159</v>
      </c>
      <c r="E531" s="712">
        <f t="shared" si="141"/>
        <v>986.71845668960611</v>
      </c>
      <c r="F531" s="712">
        <f t="shared" si="142"/>
        <v>640.01021278889561</v>
      </c>
      <c r="G531" s="712">
        <f t="shared" si="143"/>
        <v>431.88650355971367</v>
      </c>
      <c r="H531" s="719">
        <f t="shared" si="144"/>
        <v>310.18412942555267</v>
      </c>
      <c r="I531" s="712">
        <f t="shared" si="145"/>
        <v>309.27548762643721</v>
      </c>
      <c r="J531" s="712">
        <f t="shared" si="146"/>
        <v>308.6334388971606</v>
      </c>
      <c r="K531" s="712">
        <f t="shared" si="147"/>
        <v>308.25051013611073</v>
      </c>
      <c r="L531" s="712">
        <f t="shared" si="148"/>
        <v>308.12217954876797</v>
      </c>
      <c r="N531" s="582">
        <v>457</v>
      </c>
      <c r="O531" s="712">
        <f t="shared" si="149"/>
        <v>6.784372688494793</v>
      </c>
      <c r="P531" s="712">
        <f t="shared" si="150"/>
        <v>832.00914678983474</v>
      </c>
      <c r="Q531" s="712">
        <f t="shared" si="151"/>
        <v>819.46641814079135</v>
      </c>
      <c r="R531" s="712">
        <f t="shared" si="152"/>
        <v>810.44317845704813</v>
      </c>
      <c r="S531" s="712">
        <f t="shared" si="153"/>
        <v>804.97803699691076</v>
      </c>
      <c r="T531" s="712">
        <f t="shared" si="154"/>
        <v>803.09397076078517</v>
      </c>
    </row>
    <row r="532" spans="2:20">
      <c r="B532" s="582">
        <v>458</v>
      </c>
      <c r="C532" s="712">
        <f t="shared" si="139"/>
        <v>6.799218142955394</v>
      </c>
      <c r="D532" s="712">
        <f t="shared" si="140"/>
        <v>1461.6437543127624</v>
      </c>
      <c r="E532" s="712">
        <f t="shared" si="141"/>
        <v>987.30751003140745</v>
      </c>
      <c r="F532" s="712">
        <f t="shared" si="142"/>
        <v>640.64772729924834</v>
      </c>
      <c r="G532" s="712">
        <f t="shared" si="143"/>
        <v>432.28405769703295</v>
      </c>
      <c r="H532" s="719">
        <f t="shared" si="144"/>
        <v>310.25216016428226</v>
      </c>
      <c r="I532" s="712">
        <f t="shared" si="145"/>
        <v>309.34097030226718</v>
      </c>
      <c r="J532" s="712">
        <f t="shared" si="146"/>
        <v>308.69708597129767</v>
      </c>
      <c r="K532" s="712">
        <f t="shared" si="147"/>
        <v>308.31304653169605</v>
      </c>
      <c r="L532" s="712">
        <f t="shared" si="148"/>
        <v>308.18433755593202</v>
      </c>
      <c r="N532" s="582">
        <v>458</v>
      </c>
      <c r="O532" s="712">
        <f t="shared" si="149"/>
        <v>6.799218142955394</v>
      </c>
      <c r="P532" s="712">
        <f t="shared" si="150"/>
        <v>832.86034964800808</v>
      </c>
      <c r="Q532" s="712">
        <f t="shared" si="151"/>
        <v>820.33090255946411</v>
      </c>
      <c r="R532" s="712">
        <f t="shared" si="152"/>
        <v>811.31714638385256</v>
      </c>
      <c r="S532" s="712">
        <f t="shared" si="153"/>
        <v>805.85764871434344</v>
      </c>
      <c r="T532" s="712">
        <f t="shared" si="154"/>
        <v>803.9753617557401</v>
      </c>
    </row>
    <row r="533" spans="2:20">
      <c r="B533" s="582">
        <v>459</v>
      </c>
      <c r="C533" s="712">
        <f t="shared" si="139"/>
        <v>6.8140635974159958</v>
      </c>
      <c r="D533" s="712">
        <f t="shared" si="140"/>
        <v>1461.8103745989563</v>
      </c>
      <c r="E533" s="712">
        <f t="shared" si="141"/>
        <v>987.89484538640238</v>
      </c>
      <c r="F533" s="712">
        <f t="shared" si="142"/>
        <v>641.2839150171252</v>
      </c>
      <c r="G533" s="712">
        <f t="shared" si="143"/>
        <v>432.68119982785731</v>
      </c>
      <c r="H533" s="719">
        <f t="shared" si="144"/>
        <v>310.32036155725712</v>
      </c>
      <c r="I533" s="712">
        <f t="shared" si="145"/>
        <v>309.40662797839354</v>
      </c>
      <c r="J533" s="712">
        <f t="shared" si="146"/>
        <v>308.760911106729</v>
      </c>
      <c r="K533" s="712">
        <f t="shared" si="147"/>
        <v>308.37576279811327</v>
      </c>
      <c r="L533" s="712">
        <f t="shared" si="148"/>
        <v>308.24667601323159</v>
      </c>
      <c r="N533" s="582">
        <v>459</v>
      </c>
      <c r="O533" s="712">
        <f t="shared" si="149"/>
        <v>6.8140635974159958</v>
      </c>
      <c r="P533" s="712">
        <f t="shared" si="150"/>
        <v>833.71063393162058</v>
      </c>
      <c r="Q533" s="712">
        <f t="shared" si="151"/>
        <v>821.19445407079559</v>
      </c>
      <c r="R533" s="712">
        <f t="shared" si="152"/>
        <v>812.19017116919906</v>
      </c>
      <c r="S533" s="712">
        <f t="shared" si="153"/>
        <v>806.73631119982826</v>
      </c>
      <c r="T533" s="712">
        <f t="shared" si="154"/>
        <v>804.85580159864196</v>
      </c>
    </row>
    <row r="534" spans="2:20">
      <c r="B534" s="582">
        <v>460</v>
      </c>
      <c r="C534" s="712">
        <f t="shared" si="139"/>
        <v>6.8289090518765967</v>
      </c>
      <c r="D534" s="712">
        <f t="shared" si="140"/>
        <v>1461.9764857100593</v>
      </c>
      <c r="E534" s="712">
        <f t="shared" si="141"/>
        <v>988.48047010412131</v>
      </c>
      <c r="F534" s="712">
        <f t="shared" si="142"/>
        <v>641.91877835114485</v>
      </c>
      <c r="G534" s="712">
        <f t="shared" si="143"/>
        <v>433.07792842434912</v>
      </c>
      <c r="H534" s="719">
        <f t="shared" si="144"/>
        <v>310.38873327813371</v>
      </c>
      <c r="I534" s="712">
        <f t="shared" si="145"/>
        <v>309.47246033917145</v>
      </c>
      <c r="J534" s="712">
        <f t="shared" si="146"/>
        <v>308.82491399606113</v>
      </c>
      <c r="K534" s="712">
        <f t="shared" si="147"/>
        <v>308.43865863318251</v>
      </c>
      <c r="L534" s="712">
        <f t="shared" si="148"/>
        <v>308.30919462030141</v>
      </c>
      <c r="N534" s="582">
        <v>460</v>
      </c>
      <c r="O534" s="712">
        <f t="shared" si="149"/>
        <v>6.8289090518765967</v>
      </c>
      <c r="P534" s="712">
        <f t="shared" si="150"/>
        <v>834.56000063195086</v>
      </c>
      <c r="Q534" s="712">
        <f t="shared" si="151"/>
        <v>822.05707368153162</v>
      </c>
      <c r="R534" s="712">
        <f t="shared" si="152"/>
        <v>813.06225383087758</v>
      </c>
      <c r="S534" s="712">
        <f t="shared" si="153"/>
        <v>807.61402547772775</v>
      </c>
      <c r="T534" s="712">
        <f t="shared" si="154"/>
        <v>805.73529131592522</v>
      </c>
    </row>
    <row r="535" spans="2:20">
      <c r="B535" s="582">
        <v>461</v>
      </c>
      <c r="C535" s="712">
        <f t="shared" si="139"/>
        <v>6.8437545063371985</v>
      </c>
      <c r="D535" s="712">
        <f t="shared" si="140"/>
        <v>1462.1420899767436</v>
      </c>
      <c r="E535" s="712">
        <f t="shared" si="141"/>
        <v>989.06439148834988</v>
      </c>
      <c r="F535" s="712">
        <f t="shared" si="142"/>
        <v>642.55231971454646</v>
      </c>
      <c r="G535" s="712">
        <f t="shared" si="143"/>
        <v>433.4742419823063</v>
      </c>
      <c r="H535" s="719">
        <f t="shared" si="144"/>
        <v>310.45727500016352</v>
      </c>
      <c r="I535" s="712">
        <f t="shared" si="145"/>
        <v>309.53846706835498</v>
      </c>
      <c r="J535" s="712">
        <f t="shared" si="146"/>
        <v>308.88909433115441</v>
      </c>
      <c r="K535" s="712">
        <f t="shared" si="147"/>
        <v>308.5017337338893</v>
      </c>
      <c r="L535" s="712">
        <f t="shared" si="148"/>
        <v>308.37189307591092</v>
      </c>
      <c r="N535" s="582">
        <v>461</v>
      </c>
      <c r="O535" s="712">
        <f t="shared" si="149"/>
        <v>6.8437545063371985</v>
      </c>
      <c r="P535" s="712">
        <f t="shared" si="150"/>
        <v>835.40845073920775</v>
      </c>
      <c r="Q535" s="712">
        <f t="shared" si="151"/>
        <v>822.91876239733176</v>
      </c>
      <c r="R535" s="712">
        <f t="shared" si="152"/>
        <v>813.93339538558007</v>
      </c>
      <c r="S535" s="712">
        <f t="shared" si="153"/>
        <v>808.49079257129904</v>
      </c>
      <c r="T535" s="712">
        <f t="shared" si="154"/>
        <v>806.61383193291704</v>
      </c>
    </row>
    <row r="536" spans="2:20">
      <c r="B536" s="582">
        <v>462</v>
      </c>
      <c r="C536" s="712">
        <f t="shared" si="139"/>
        <v>6.8585999607977994</v>
      </c>
      <c r="D536" s="712">
        <f t="shared" si="140"/>
        <v>1462.3071897141706</v>
      </c>
      <c r="E536" s="712">
        <f t="shared" si="141"/>
        <v>989.64661679749906</v>
      </c>
      <c r="F536" s="712">
        <f t="shared" si="142"/>
        <v>643.18454152504569</v>
      </c>
      <c r="G536" s="712">
        <f t="shared" si="143"/>
        <v>433.8701390209643</v>
      </c>
      <c r="H536" s="719">
        <f t="shared" si="144"/>
        <v>310.52598639620396</v>
      </c>
      <c r="I536" s="712">
        <f t="shared" si="145"/>
        <v>309.60464784910954</v>
      </c>
      <c r="J536" s="712">
        <f t="shared" si="146"/>
        <v>308.953451803137</v>
      </c>
      <c r="K536" s="712">
        <f t="shared" si="147"/>
        <v>308.56498779639833</v>
      </c>
      <c r="L536" s="712">
        <f t="shared" si="148"/>
        <v>308.43477107797952</v>
      </c>
      <c r="N536" s="582">
        <v>462</v>
      </c>
      <c r="O536" s="712">
        <f t="shared" si="149"/>
        <v>6.8585999607977994</v>
      </c>
      <c r="P536" s="712">
        <f t="shared" si="150"/>
        <v>836.25598524253166</v>
      </c>
      <c r="Q536" s="712">
        <f t="shared" si="151"/>
        <v>823.77952122277009</v>
      </c>
      <c r="R536" s="712">
        <f t="shared" si="152"/>
        <v>814.80359684890072</v>
      </c>
      <c r="S536" s="712">
        <f t="shared" si="153"/>
        <v>809.36661350269492</v>
      </c>
      <c r="T536" s="712">
        <f t="shared" si="154"/>
        <v>807.4914244738377</v>
      </c>
    </row>
    <row r="537" spans="2:20">
      <c r="B537" s="582">
        <v>463</v>
      </c>
      <c r="C537" s="712">
        <f t="shared" si="139"/>
        <v>6.8734454152584012</v>
      </c>
      <c r="D537" s="712">
        <f t="shared" si="140"/>
        <v>1462.4717872221233</v>
      </c>
      <c r="E537" s="712">
        <f t="shared" si="141"/>
        <v>990.22715324497199</v>
      </c>
      <c r="F537" s="712">
        <f t="shared" si="142"/>
        <v>643.81544620469253</v>
      </c>
      <c r="G537" s="712">
        <f t="shared" si="143"/>
        <v>434.26561808279916</v>
      </c>
      <c r="H537" s="719">
        <f t="shared" si="144"/>
        <v>310.59486713872911</v>
      </c>
      <c r="I537" s="712">
        <f t="shared" si="145"/>
        <v>309.67100236402456</v>
      </c>
      <c r="J537" s="712">
        <f t="shared" si="146"/>
        <v>309.01798610241826</v>
      </c>
      <c r="K537" s="712">
        <f t="shared" si="147"/>
        <v>308.62842051606822</v>
      </c>
      <c r="L537" s="712">
        <f t="shared" si="148"/>
        <v>308.49782832359114</v>
      </c>
      <c r="N537" s="582">
        <v>463</v>
      </c>
      <c r="O537" s="712">
        <f t="shared" si="149"/>
        <v>6.8734454152584012</v>
      </c>
      <c r="P537" s="712">
        <f t="shared" si="150"/>
        <v>837.1026051299956</v>
      </c>
      <c r="Q537" s="712">
        <f t="shared" si="151"/>
        <v>824.63935116133666</v>
      </c>
      <c r="R537" s="712">
        <f t="shared" si="152"/>
        <v>815.67285923533814</v>
      </c>
      <c r="S537" s="712">
        <f t="shared" si="153"/>
        <v>810.2414892929653</v>
      </c>
      <c r="T537" s="712">
        <f t="shared" si="154"/>
        <v>808.36806996180246</v>
      </c>
    </row>
    <row r="538" spans="2:20">
      <c r="B538" s="582">
        <v>464</v>
      </c>
      <c r="C538" s="712">
        <f t="shared" si="139"/>
        <v>6.8882908697190022</v>
      </c>
      <c r="D538" s="712">
        <f t="shared" si="140"/>
        <v>1462.6358847851377</v>
      </c>
      <c r="E538" s="712">
        <f t="shared" si="141"/>
        <v>990.80600799952697</v>
      </c>
      <c r="F538" s="712">
        <f t="shared" si="142"/>
        <v>644.44503617973135</v>
      </c>
      <c r="G538" s="712">
        <f t="shared" si="143"/>
        <v>434.6606777333318</v>
      </c>
      <c r="H538" s="719">
        <f t="shared" si="144"/>
        <v>310.66391689984022</v>
      </c>
      <c r="I538" s="712">
        <f t="shared" si="145"/>
        <v>309.73753029512557</v>
      </c>
      <c r="J538" s="712">
        <f t="shared" si="146"/>
        <v>309.08269691870248</v>
      </c>
      <c r="K538" s="712">
        <f t="shared" si="147"/>
        <v>308.69203158746564</v>
      </c>
      <c r="L538" s="712">
        <f t="shared" si="148"/>
        <v>308.56106450900847</v>
      </c>
      <c r="N538" s="582">
        <v>464</v>
      </c>
      <c r="O538" s="712">
        <f t="shared" si="149"/>
        <v>6.8882908697190022</v>
      </c>
      <c r="P538" s="712">
        <f t="shared" si="150"/>
        <v>837.94831138860593</v>
      </c>
      <c r="Q538" s="712">
        <f t="shared" si="151"/>
        <v>825.49825321543881</v>
      </c>
      <c r="R538" s="712">
        <f t="shared" si="152"/>
        <v>816.54118355829598</v>
      </c>
      <c r="S538" s="712">
        <f t="shared" si="153"/>
        <v>811.11542096205801</v>
      </c>
      <c r="T538" s="712">
        <f t="shared" si="154"/>
        <v>809.24376941882247</v>
      </c>
    </row>
    <row r="539" spans="2:20">
      <c r="B539" s="582">
        <v>465</v>
      </c>
      <c r="C539" s="712">
        <f t="shared" si="139"/>
        <v>6.9031363241796031</v>
      </c>
      <c r="D539" s="712">
        <f t="shared" si="140"/>
        <v>1462.7994846726338</v>
      </c>
      <c r="E539" s="712">
        <f t="shared" si="141"/>
        <v>991.38318818563755</v>
      </c>
      <c r="F539" s="712">
        <f t="shared" si="142"/>
        <v>645.07331388046282</v>
      </c>
      <c r="G539" s="712">
        <f t="shared" si="143"/>
        <v>435.05531656093365</v>
      </c>
      <c r="H539" s="719">
        <f t="shared" si="144"/>
        <v>310.73313535127659</v>
      </c>
      <c r="I539" s="712">
        <f t="shared" si="145"/>
        <v>309.80423132388654</v>
      </c>
      <c r="J539" s="712">
        <f t="shared" si="146"/>
        <v>309.14758394100215</v>
      </c>
      <c r="K539" s="712">
        <f t="shared" si="147"/>
        <v>308.75582070437952</v>
      </c>
      <c r="L539" s="712">
        <f t="shared" si="148"/>
        <v>308.62447932968769</v>
      </c>
      <c r="N539" s="582">
        <v>465</v>
      </c>
      <c r="O539" s="712">
        <f t="shared" si="149"/>
        <v>6.9031363241796031</v>
      </c>
      <c r="P539" s="712">
        <f t="shared" si="150"/>
        <v>838.79310500430438</v>
      </c>
      <c r="Q539" s="712">
        <f t="shared" si="151"/>
        <v>826.35622838640188</v>
      </c>
      <c r="R539" s="712">
        <f t="shared" si="152"/>
        <v>817.40857083008439</v>
      </c>
      <c r="S539" s="712">
        <f t="shared" si="153"/>
        <v>811.98840952882028</v>
      </c>
      <c r="T539" s="712">
        <f t="shared" si="154"/>
        <v>810.11852386580586</v>
      </c>
    </row>
    <row r="540" spans="2:20">
      <c r="B540" s="582">
        <v>466</v>
      </c>
      <c r="C540" s="712">
        <f t="shared" si="139"/>
        <v>6.9179817786402049</v>
      </c>
      <c r="D540" s="712">
        <f t="shared" si="140"/>
        <v>1462.9625891390433</v>
      </c>
      <c r="E540" s="712">
        <f t="shared" si="141"/>
        <v>991.95870088384936</v>
      </c>
      <c r="F540" s="712">
        <f t="shared" si="142"/>
        <v>645.70028174110826</v>
      </c>
      <c r="G540" s="712">
        <f t="shared" si="143"/>
        <v>435.44953317663362</v>
      </c>
      <c r="H540" s="719">
        <f t="shared" si="144"/>
        <v>310.80252216442585</v>
      </c>
      <c r="I540" s="712">
        <f t="shared" si="145"/>
        <v>309.87110513124208</v>
      </c>
      <c r="J540" s="712">
        <f t="shared" si="146"/>
        <v>309.21264685765124</v>
      </c>
      <c r="K540" s="712">
        <f t="shared" si="147"/>
        <v>308.81978755983511</v>
      </c>
      <c r="L540" s="712">
        <f t="shared" si="148"/>
        <v>308.68807248029248</v>
      </c>
      <c r="N540" s="582">
        <v>466</v>
      </c>
      <c r="O540" s="712">
        <f t="shared" si="149"/>
        <v>6.9179817786402049</v>
      </c>
      <c r="P540" s="712">
        <f t="shared" si="150"/>
        <v>839.63698696196843</v>
      </c>
      <c r="Q540" s="712">
        <f t="shared" si="151"/>
        <v>827.21327767447065</v>
      </c>
      <c r="R540" s="712">
        <f t="shared" si="152"/>
        <v>818.27502206192105</v>
      </c>
      <c r="S540" s="712">
        <f t="shared" si="153"/>
        <v>812.86045601099988</v>
      </c>
      <c r="T540" s="712">
        <f t="shared" si="154"/>
        <v>810.99233432255892</v>
      </c>
    </row>
    <row r="541" spans="2:20">
      <c r="B541" s="582">
        <v>467</v>
      </c>
      <c r="C541" s="712">
        <f t="shared" si="139"/>
        <v>6.9328272331008058</v>
      </c>
      <c r="D541" s="712">
        <f t="shared" si="140"/>
        <v>1463.1252004239393</v>
      </c>
      <c r="E541" s="712">
        <f t="shared" si="141"/>
        <v>992.53255313113243</v>
      </c>
      <c r="F541" s="712">
        <f t="shared" si="142"/>
        <v>646.32594219967552</v>
      </c>
      <c r="G541" s="712">
        <f t="shared" si="143"/>
        <v>435.84332621392559</v>
      </c>
      <c r="H541" s="719">
        <f t="shared" si="144"/>
        <v>310.87207701033446</v>
      </c>
      <c r="I541" s="712">
        <f t="shared" si="145"/>
        <v>309.9381513975992</v>
      </c>
      <c r="J541" s="712">
        <f t="shared" si="146"/>
        <v>309.27788535631862</v>
      </c>
      <c r="K541" s="712">
        <f t="shared" si="147"/>
        <v>308.88393184610783</v>
      </c>
      <c r="L541" s="712">
        <f t="shared" si="148"/>
        <v>308.75184365470847</v>
      </c>
      <c r="N541" s="582">
        <v>467</v>
      </c>
      <c r="O541" s="712">
        <f t="shared" si="149"/>
        <v>6.9328272331008058</v>
      </c>
      <c r="P541" s="712">
        <f t="shared" si="150"/>
        <v>840.47995824541283</v>
      </c>
      <c r="Q541" s="712">
        <f t="shared" si="151"/>
        <v>828.06940207881053</v>
      </c>
      <c r="R541" s="712">
        <f t="shared" si="152"/>
        <v>819.1405382639324</v>
      </c>
      <c r="S541" s="712">
        <f t="shared" si="153"/>
        <v>813.73156142524635</v>
      </c>
      <c r="T541" s="712">
        <f t="shared" si="154"/>
        <v>811.8652018077878</v>
      </c>
    </row>
    <row r="542" spans="2:20">
      <c r="B542" s="582">
        <v>468</v>
      </c>
      <c r="C542" s="712">
        <f t="shared" si="139"/>
        <v>6.9476726875614077</v>
      </c>
      <c r="D542" s="712">
        <f t="shared" si="140"/>
        <v>1463.2873207521607</v>
      </c>
      <c r="E542" s="712">
        <f t="shared" si="141"/>
        <v>993.10475192123238</v>
      </c>
      <c r="F542" s="712">
        <f t="shared" si="142"/>
        <v>646.95029769782695</v>
      </c>
      <c r="G542" s="712">
        <f t="shared" si="143"/>
        <v>436.23669432857798</v>
      </c>
      <c r="H542" s="719">
        <f t="shared" si="144"/>
        <v>310.94179955971771</v>
      </c>
      <c r="I542" s="712">
        <f t="shared" si="145"/>
        <v>310.00536980284943</v>
      </c>
      <c r="J542" s="712">
        <f t="shared" si="146"/>
        <v>309.34329912402097</v>
      </c>
      <c r="K542" s="712">
        <f t="shared" si="147"/>
        <v>308.9482532547371</v>
      </c>
      <c r="L542" s="712">
        <f t="shared" si="148"/>
        <v>308.81579254605691</v>
      </c>
      <c r="N542" s="582">
        <v>468</v>
      </c>
      <c r="O542" s="712">
        <f t="shared" si="149"/>
        <v>6.9476726875614077</v>
      </c>
      <c r="P542" s="712">
        <f t="shared" si="150"/>
        <v>841.32201983739037</v>
      </c>
      <c r="Q542" s="712">
        <f t="shared" si="151"/>
        <v>828.92460259750874</v>
      </c>
      <c r="R542" s="712">
        <f t="shared" si="152"/>
        <v>820.00512044515472</v>
      </c>
      <c r="S542" s="712">
        <f t="shared" si="153"/>
        <v>814.60172678711206</v>
      </c>
      <c r="T542" s="712">
        <f t="shared" si="154"/>
        <v>812.73712733909895</v>
      </c>
    </row>
    <row r="543" spans="2:20">
      <c r="B543" s="582">
        <v>469</v>
      </c>
      <c r="C543" s="712">
        <f t="shared" si="139"/>
        <v>6.9625181420220086</v>
      </c>
      <c r="D543" s="712">
        <f t="shared" si="140"/>
        <v>1463.4489523339389</v>
      </c>
      <c r="E543" s="712">
        <f t="shared" si="141"/>
        <v>993.67530420501646</v>
      </c>
      <c r="F543" s="712">
        <f t="shared" si="142"/>
        <v>647.57335068074963</v>
      </c>
      <c r="G543" s="712">
        <f t="shared" si="143"/>
        <v>436.62963619844402</v>
      </c>
      <c r="H543" s="719">
        <f t="shared" si="144"/>
        <v>311.01168948297033</v>
      </c>
      <c r="I543" s="712">
        <f t="shared" si="145"/>
        <v>310.07276002638059</v>
      </c>
      <c r="J543" s="712">
        <f t="shared" si="146"/>
        <v>309.4088878471357</v>
      </c>
      <c r="K543" s="712">
        <f t="shared" si="147"/>
        <v>309.01275147653996</v>
      </c>
      <c r="L543" s="712">
        <f t="shared" si="148"/>
        <v>308.87991884670879</v>
      </c>
      <c r="N543" s="582">
        <v>469</v>
      </c>
      <c r="O543" s="712">
        <f t="shared" si="149"/>
        <v>6.9625181420220086</v>
      </c>
      <c r="P543" s="712">
        <f t="shared" si="150"/>
        <v>842.1631727195936</v>
      </c>
      <c r="Q543" s="712">
        <f t="shared" si="151"/>
        <v>829.77888022757554</v>
      </c>
      <c r="R543" s="712">
        <f t="shared" si="152"/>
        <v>820.86876961353539</v>
      </c>
      <c r="S543" s="712">
        <f t="shared" si="153"/>
        <v>815.4709531110534</v>
      </c>
      <c r="T543" s="712">
        <f t="shared" si="154"/>
        <v>813.60811193300106</v>
      </c>
    </row>
    <row r="544" spans="2:20">
      <c r="B544" s="582">
        <v>470</v>
      </c>
      <c r="C544" s="712">
        <f t="shared" si="139"/>
        <v>6.9773635964826095</v>
      </c>
      <c r="D544" s="712">
        <f t="shared" si="140"/>
        <v>1463.6100973650207</v>
      </c>
      <c r="E544" s="712">
        <f t="shared" si="141"/>
        <v>994.24421689081692</v>
      </c>
      <c r="F544" s="712">
        <f t="shared" si="142"/>
        <v>648.19510359702713</v>
      </c>
      <c r="G544" s="712">
        <f t="shared" si="143"/>
        <v>437.02215052327301</v>
      </c>
      <c r="H544" s="719">
        <f t="shared" si="144"/>
        <v>311.08174645017641</v>
      </c>
      <c r="I544" s="712">
        <f t="shared" si="145"/>
        <v>310.14032174708819</v>
      </c>
      <c r="J544" s="712">
        <f t="shared" si="146"/>
        <v>309.47465121141386</v>
      </c>
      <c r="K544" s="712">
        <f t="shared" si="147"/>
        <v>309.07742620162458</v>
      </c>
      <c r="L544" s="712">
        <f t="shared" si="148"/>
        <v>308.94422224829873</v>
      </c>
      <c r="N544" s="582">
        <v>470</v>
      </c>
      <c r="O544" s="712">
        <f t="shared" si="149"/>
        <v>6.9773635964826095</v>
      </c>
      <c r="P544" s="712">
        <f t="shared" si="150"/>
        <v>843.00341787265575</v>
      </c>
      <c r="Q544" s="712">
        <f t="shared" si="151"/>
        <v>830.63223596494481</v>
      </c>
      <c r="R544" s="712">
        <f t="shared" si="152"/>
        <v>821.73148677593429</v>
      </c>
      <c r="S544" s="712">
        <f t="shared" si="153"/>
        <v>816.3392414104319</v>
      </c>
      <c r="T544" s="712">
        <f t="shared" si="154"/>
        <v>814.47815660490539</v>
      </c>
    </row>
    <row r="545" spans="2:20">
      <c r="B545" s="582">
        <v>471</v>
      </c>
      <c r="C545" s="712">
        <f t="shared" si="139"/>
        <v>6.9922090509432113</v>
      </c>
      <c r="D545" s="712">
        <f t="shared" si="140"/>
        <v>1463.7707580267911</v>
      </c>
      <c r="E545" s="712">
        <f t="shared" si="141"/>
        <v>994.81149684477168</v>
      </c>
      <c r="F545" s="712">
        <f t="shared" si="142"/>
        <v>648.81555889851313</v>
      </c>
      <c r="G545" s="712">
        <f t="shared" si="143"/>
        <v>437.41423602452363</v>
      </c>
      <c r="H545" s="719">
        <f t="shared" si="144"/>
        <v>311.15197013111924</v>
      </c>
      <c r="I545" s="712">
        <f t="shared" si="145"/>
        <v>310.20805464338758</v>
      </c>
      <c r="J545" s="712">
        <f t="shared" si="146"/>
        <v>309.54058890199286</v>
      </c>
      <c r="K545" s="712">
        <f t="shared" si="147"/>
        <v>309.14227711940396</v>
      </c>
      <c r="L545" s="712">
        <f t="shared" si="148"/>
        <v>309.00870244173831</v>
      </c>
      <c r="N545" s="582">
        <v>471</v>
      </c>
      <c r="O545" s="712">
        <f t="shared" si="149"/>
        <v>6.9922090509432113</v>
      </c>
      <c r="P545" s="712">
        <f t="shared" si="150"/>
        <v>843.84275627615148</v>
      </c>
      <c r="Q545" s="712">
        <f t="shared" si="151"/>
        <v>831.48467080447631</v>
      </c>
      <c r="R545" s="712">
        <f t="shared" si="152"/>
        <v>822.59327293812441</v>
      </c>
      <c r="S545" s="712">
        <f t="shared" si="153"/>
        <v>817.20659269751593</v>
      </c>
      <c r="T545" s="712">
        <f t="shared" si="154"/>
        <v>815.34726236912775</v>
      </c>
    </row>
    <row r="546" spans="2:20">
      <c r="B546" s="582">
        <v>472</v>
      </c>
      <c r="C546" s="712">
        <f t="shared" si="139"/>
        <v>7.0070545054038123</v>
      </c>
      <c r="D546" s="712">
        <f t="shared" si="140"/>
        <v>1463.9309364863959</v>
      </c>
      <c r="E546" s="712">
        <f t="shared" si="141"/>
        <v>995.37715089116136</v>
      </c>
      <c r="F546" s="712">
        <f t="shared" si="142"/>
        <v>649.43471904020782</v>
      </c>
      <c r="G546" s="712">
        <f t="shared" si="143"/>
        <v>437.80589144517728</v>
      </c>
      <c r="H546" s="719">
        <f t="shared" si="144"/>
        <v>311.22236019529151</v>
      </c>
      <c r="I546" s="712">
        <f t="shared" si="145"/>
        <v>310.27595839322476</v>
      </c>
      <c r="J546" s="712">
        <f t="shared" si="146"/>
        <v>309.60670060340914</v>
      </c>
      <c r="K546" s="712">
        <f t="shared" si="147"/>
        <v>309.20730391860894</v>
      </c>
      <c r="L546" s="712">
        <f t="shared" si="148"/>
        <v>309.07335911723004</v>
      </c>
      <c r="N546" s="582">
        <v>472</v>
      </c>
      <c r="O546" s="712">
        <f t="shared" si="149"/>
        <v>7.0070545054038123</v>
      </c>
      <c r="P546" s="712">
        <f t="shared" si="150"/>
        <v>844.68118890859864</v>
      </c>
      <c r="Q546" s="712">
        <f t="shared" si="151"/>
        <v>832.33618573995568</v>
      </c>
      <c r="R546" s="712">
        <f t="shared" si="152"/>
        <v>823.45412910479354</v>
      </c>
      <c r="S546" s="712">
        <f t="shared" si="153"/>
        <v>818.07300798348092</v>
      </c>
      <c r="T546" s="712">
        <f t="shared" si="154"/>
        <v>816.21543023888933</v>
      </c>
    </row>
    <row r="547" spans="2:20">
      <c r="B547" s="582">
        <v>473</v>
      </c>
      <c r="C547" s="712">
        <f t="shared" si="139"/>
        <v>7.0218999598644141</v>
      </c>
      <c r="D547" s="712">
        <f t="shared" si="140"/>
        <v>1464.0906348968599</v>
      </c>
      <c r="E547" s="712">
        <f t="shared" si="141"/>
        <v>995.94118581274358</v>
      </c>
      <c r="F547" s="712">
        <f t="shared" si="142"/>
        <v>650.05258648013444</v>
      </c>
      <c r="G547" s="712">
        <f t="shared" si="143"/>
        <v>438.19711554955359</v>
      </c>
      <c r="H547" s="719">
        <f t="shared" si="144"/>
        <v>311.29291631190483</v>
      </c>
      <c r="I547" s="712">
        <f t="shared" si="145"/>
        <v>310.34403267408823</v>
      </c>
      <c r="J547" s="712">
        <f t="shared" si="146"/>
        <v>309.6729859996106</v>
      </c>
      <c r="K547" s="712">
        <f t="shared" si="147"/>
        <v>309.27250628730155</v>
      </c>
      <c r="L547" s="712">
        <f t="shared" si="148"/>
        <v>309.13819196428057</v>
      </c>
      <c r="N547" s="582">
        <v>473</v>
      </c>
      <c r="O547" s="712">
        <f t="shared" si="149"/>
        <v>7.0218999598644141</v>
      </c>
      <c r="P547" s="712">
        <f t="shared" si="150"/>
        <v>845.51871674745894</v>
      </c>
      <c r="Q547" s="712">
        <f t="shared" si="151"/>
        <v>833.18678176409617</v>
      </c>
      <c r="R547" s="712">
        <f t="shared" si="152"/>
        <v>824.3140562795453</v>
      </c>
      <c r="S547" s="712">
        <f t="shared" si="153"/>
        <v>818.93848827841146</v>
      </c>
      <c r="T547" s="712">
        <f t="shared" si="154"/>
        <v>817.08266122631778</v>
      </c>
    </row>
    <row r="548" spans="2:20">
      <c r="B548" s="582">
        <v>474</v>
      </c>
      <c r="C548" s="712">
        <f t="shared" si="139"/>
        <v>7.036745414325015</v>
      </c>
      <c r="D548" s="712">
        <f t="shared" si="140"/>
        <v>1464.249855397208</v>
      </c>
      <c r="E548" s="712">
        <f t="shared" si="141"/>
        <v>996.5036083510837</v>
      </c>
      <c r="F548" s="712">
        <f t="shared" si="142"/>
        <v>650.66916367921942</v>
      </c>
      <c r="G548" s="712">
        <f t="shared" si="143"/>
        <v>438.58790712312651</v>
      </c>
      <c r="H548" s="719">
        <f t="shared" si="144"/>
        <v>311.36363814989983</v>
      </c>
      <c r="I548" s="712">
        <f t="shared" si="145"/>
        <v>310.41227716302001</v>
      </c>
      <c r="J548" s="712">
        <f t="shared" si="146"/>
        <v>309.73944477396918</v>
      </c>
      <c r="K548" s="712">
        <f t="shared" si="147"/>
        <v>309.33788391288817</v>
      </c>
      <c r="L548" s="712">
        <f t="shared" si="148"/>
        <v>309.20320067171394</v>
      </c>
      <c r="N548" s="582">
        <v>474</v>
      </c>
      <c r="O548" s="712">
        <f t="shared" si="149"/>
        <v>7.036745414325015</v>
      </c>
      <c r="P548" s="712">
        <f t="shared" si="150"/>
        <v>846.35534076913927</v>
      </c>
      <c r="Q548" s="712">
        <f t="shared" si="151"/>
        <v>834.03645986854008</v>
      </c>
      <c r="R548" s="712">
        <f t="shared" si="152"/>
        <v>825.17305546490024</v>
      </c>
      <c r="S548" s="712">
        <f t="shared" si="153"/>
        <v>819.80303459130209</v>
      </c>
      <c r="T548" s="712">
        <f t="shared" si="154"/>
        <v>817.94895634244835</v>
      </c>
    </row>
    <row r="549" spans="2:20">
      <c r="B549" s="582">
        <v>475</v>
      </c>
      <c r="C549" s="712">
        <f t="shared" si="139"/>
        <v>7.0515908687856168</v>
      </c>
      <c r="D549" s="712">
        <f t="shared" si="140"/>
        <v>1464.4086001125813</v>
      </c>
      <c r="E549" s="712">
        <f t="shared" si="141"/>
        <v>997.06442520688256</v>
      </c>
      <c r="F549" s="712">
        <f t="shared" si="142"/>
        <v>651.28445310117297</v>
      </c>
      <c r="G549" s="712">
        <f t="shared" si="143"/>
        <v>438.97826497234195</v>
      </c>
      <c r="H549" s="719">
        <f t="shared" si="144"/>
        <v>311.43452537795531</v>
      </c>
      <c r="I549" s="712">
        <f t="shared" si="145"/>
        <v>310.48069153662709</v>
      </c>
      <c r="J549" s="712">
        <f t="shared" si="146"/>
        <v>309.80607660929286</v>
      </c>
      <c r="K549" s="712">
        <f t="shared" si="147"/>
        <v>309.40343648213235</v>
      </c>
      <c r="L549" s="712">
        <f t="shared" si="148"/>
        <v>309.26838492768502</v>
      </c>
      <c r="N549" s="582">
        <v>475</v>
      </c>
      <c r="O549" s="712">
        <f t="shared" si="149"/>
        <v>7.0515908687856168</v>
      </c>
      <c r="P549" s="712">
        <f t="shared" si="150"/>
        <v>847.19106194899302</v>
      </c>
      <c r="Q549" s="712">
        <f t="shared" si="151"/>
        <v>834.88522104385925</v>
      </c>
      <c r="R549" s="712">
        <f t="shared" si="152"/>
        <v>826.03112766229708</v>
      </c>
      <c r="S549" s="712">
        <f t="shared" si="153"/>
        <v>820.66664793005839</v>
      </c>
      <c r="T549" s="712">
        <f t="shared" si="154"/>
        <v>818.8143165972258</v>
      </c>
    </row>
    <row r="550" spans="2:20">
      <c r="B550" s="582">
        <v>476</v>
      </c>
      <c r="C550" s="712">
        <f t="shared" si="139"/>
        <v>7.0664363232462177</v>
      </c>
      <c r="D550" s="712">
        <f t="shared" si="140"/>
        <v>1464.5668711543551</v>
      </c>
      <c r="E550" s="712">
        <f t="shared" si="141"/>
        <v>997.623643040302</v>
      </c>
      <c r="F550" s="712">
        <f t="shared" si="142"/>
        <v>651.89845721237202</v>
      </c>
      <c r="G550" s="712">
        <f t="shared" si="143"/>
        <v>439.3681879244362</v>
      </c>
      <c r="H550" s="719">
        <f t="shared" si="144"/>
        <v>311.50557766449822</v>
      </c>
      <c r="I550" s="712">
        <f t="shared" si="145"/>
        <v>310.54927547109213</v>
      </c>
      <c r="J550" s="712">
        <f t="shared" si="146"/>
        <v>309.87288118783817</v>
      </c>
      <c r="K550" s="712">
        <f t="shared" si="147"/>
        <v>309.46916368116786</v>
      </c>
      <c r="L550" s="712">
        <f t="shared" si="148"/>
        <v>309.33374441969244</v>
      </c>
      <c r="N550" s="582">
        <v>476</v>
      </c>
      <c r="O550" s="712">
        <f t="shared" si="149"/>
        <v>7.0664363232462177</v>
      </c>
      <c r="P550" s="712">
        <f t="shared" si="150"/>
        <v>848.02588126132071</v>
      </c>
      <c r="Q550" s="712">
        <f t="shared" si="151"/>
        <v>835.73306627955674</v>
      </c>
      <c r="R550" s="712">
        <f t="shared" si="152"/>
        <v>826.88827387209358</v>
      </c>
      <c r="S550" s="712">
        <f t="shared" si="153"/>
        <v>821.52932930149836</v>
      </c>
      <c r="T550" s="712">
        <f t="shared" si="154"/>
        <v>819.67874299950449</v>
      </c>
    </row>
    <row r="551" spans="2:20">
      <c r="B551" s="582">
        <v>477</v>
      </c>
      <c r="C551" s="712">
        <f t="shared" si="139"/>
        <v>7.0812817777068187</v>
      </c>
      <c r="D551" s="712">
        <f t="shared" si="140"/>
        <v>1464.7246706202543</v>
      </c>
      <c r="E551" s="712">
        <f t="shared" si="141"/>
        <v>998.1812684712861</v>
      </c>
      <c r="F551" s="712">
        <f t="shared" si="142"/>
        <v>652.51117848174545</v>
      </c>
      <c r="G551" s="712">
        <f t="shared" si="143"/>
        <v>439.75767482725604</v>
      </c>
      <c r="H551" s="719">
        <f t="shared" si="144"/>
        <v>311.57679467771283</v>
      </c>
      <c r="I551" s="712">
        <f t="shared" si="145"/>
        <v>310.6180286421847</v>
      </c>
      <c r="J551" s="712">
        <f t="shared" si="146"/>
        <v>309.93985819132212</v>
      </c>
      <c r="K551" s="712">
        <f t="shared" si="147"/>
        <v>309.53506519551127</v>
      </c>
      <c r="L551" s="712">
        <f t="shared" si="148"/>
        <v>309.3992788345916</v>
      </c>
      <c r="N551" s="582">
        <v>477</v>
      </c>
      <c r="O551" s="712">
        <f t="shared" si="149"/>
        <v>7.0812817777068187</v>
      </c>
      <c r="P551" s="712">
        <f t="shared" si="150"/>
        <v>848.85979967937169</v>
      </c>
      <c r="Q551" s="712">
        <f t="shared" si="151"/>
        <v>836.57999656406776</v>
      </c>
      <c r="R551" s="712">
        <f t="shared" si="152"/>
        <v>827.74449509356839</v>
      </c>
      <c r="S551" s="712">
        <f t="shared" si="153"/>
        <v>822.39107971135331</v>
      </c>
      <c r="T551" s="712">
        <f t="shared" si="154"/>
        <v>820.54223655705027</v>
      </c>
    </row>
    <row r="552" spans="2:20">
      <c r="B552" s="582">
        <v>478</v>
      </c>
      <c r="C552" s="712">
        <f t="shared" si="139"/>
        <v>7.0961272321674205</v>
      </c>
      <c r="D552" s="712">
        <f t="shared" si="140"/>
        <v>1464.8820005944669</v>
      </c>
      <c r="E552" s="712">
        <f t="shared" si="141"/>
        <v>998.73730807988068</v>
      </c>
      <c r="F552" s="712">
        <f t="shared" si="142"/>
        <v>653.12261938065944</v>
      </c>
      <c r="G552" s="712">
        <f t="shared" si="143"/>
        <v>440.14672454907952</v>
      </c>
      <c r="H552" s="719">
        <f t="shared" si="144"/>
        <v>311.64817608555006</v>
      </c>
      <c r="I552" s="712">
        <f t="shared" si="145"/>
        <v>310.68695072527214</v>
      </c>
      <c r="J552" s="712">
        <f t="shared" si="146"/>
        <v>310.00700730093399</v>
      </c>
      <c r="K552" s="712">
        <f t="shared" si="147"/>
        <v>309.60114071007484</v>
      </c>
      <c r="L552" s="712">
        <f t="shared" si="148"/>
        <v>309.46498785860769</v>
      </c>
      <c r="N552" s="582">
        <v>478</v>
      </c>
      <c r="O552" s="712">
        <f t="shared" si="149"/>
        <v>7.0961272321674205</v>
      </c>
      <c r="P552" s="712">
        <f t="shared" si="150"/>
        <v>849.692818175345</v>
      </c>
      <c r="Q552" s="712">
        <f t="shared" si="151"/>
        <v>837.42601288476067</v>
      </c>
      <c r="R552" s="712">
        <f t="shared" si="152"/>
        <v>828.5997923249214</v>
      </c>
      <c r="S552" s="712">
        <f t="shared" si="153"/>
        <v>823.2519001642695</v>
      </c>
      <c r="T552" s="712">
        <f t="shared" si="154"/>
        <v>821.40479827654144</v>
      </c>
    </row>
    <row r="553" spans="2:20">
      <c r="B553" s="582">
        <v>479</v>
      </c>
      <c r="C553" s="712">
        <f t="shared" si="139"/>
        <v>7.1109726866280214</v>
      </c>
      <c r="D553" s="712">
        <f t="shared" si="140"/>
        <v>1465.0388631477581</v>
      </c>
      <c r="E553" s="712">
        <f t="shared" si="141"/>
        <v>999.29176840654907</v>
      </c>
      <c r="F553" s="712">
        <f t="shared" si="142"/>
        <v>653.73278238280625</v>
      </c>
      <c r="G553" s="712">
        <f t="shared" si="143"/>
        <v>440.53533597843835</v>
      </c>
      <c r="H553" s="719">
        <f t="shared" si="144"/>
        <v>311.71972155573712</v>
      </c>
      <c r="I553" s="712">
        <f t="shared" si="145"/>
        <v>310.75604139533004</v>
      </c>
      <c r="J553" s="712">
        <f t="shared" si="146"/>
        <v>310.0743281973476</v>
      </c>
      <c r="K553" s="712">
        <f t="shared" si="147"/>
        <v>309.66738990917884</v>
      </c>
      <c r="L553" s="712">
        <f t="shared" si="148"/>
        <v>309.53087117734827</v>
      </c>
      <c r="N553" s="582">
        <v>479</v>
      </c>
      <c r="O553" s="712">
        <f t="shared" si="149"/>
        <v>7.1109726866280214</v>
      </c>
      <c r="P553" s="712">
        <f t="shared" si="150"/>
        <v>850.52493772039054</v>
      </c>
      <c r="Q553" s="712">
        <f t="shared" si="151"/>
        <v>838.27111622793836</v>
      </c>
      <c r="R553" s="712">
        <f t="shared" si="152"/>
        <v>829.45416656327552</v>
      </c>
      <c r="S553" s="712">
        <f t="shared" si="153"/>
        <v>824.11179166380884</v>
      </c>
      <c r="T553" s="712">
        <f t="shared" si="154"/>
        <v>822.26642916356991</v>
      </c>
    </row>
    <row r="554" spans="2:20">
      <c r="B554" s="582">
        <v>480</v>
      </c>
      <c r="C554" s="712">
        <f t="shared" si="139"/>
        <v>7.1258181410886232</v>
      </c>
      <c r="D554" s="712">
        <f t="shared" si="140"/>
        <v>1465.1952603375821</v>
      </c>
      <c r="E554" s="712">
        <f t="shared" si="141"/>
        <v>999.84465595248514</v>
      </c>
      <c r="F554" s="712">
        <f t="shared" si="142"/>
        <v>654.34166996409351</v>
      </c>
      <c r="G554" s="712">
        <f t="shared" si="143"/>
        <v>440.92350802394083</v>
      </c>
      <c r="H554" s="719">
        <f t="shared" si="144"/>
        <v>311.79143075578628</v>
      </c>
      <c r="I554" s="712">
        <f t="shared" si="145"/>
        <v>310.82530032695331</v>
      </c>
      <c r="J554" s="712">
        <f t="shared" si="146"/>
        <v>310.14182056073275</v>
      </c>
      <c r="K554" s="712">
        <f t="shared" si="147"/>
        <v>309.73381247656397</v>
      </c>
      <c r="L554" s="712">
        <f t="shared" si="148"/>
        <v>309.59692847581607</v>
      </c>
      <c r="N554" s="582">
        <v>480</v>
      </c>
      <c r="O554" s="712">
        <f t="shared" si="149"/>
        <v>7.1258181410886232</v>
      </c>
      <c r="P554" s="712">
        <f t="shared" si="150"/>
        <v>851.35615928460993</v>
      </c>
      <c r="Q554" s="712">
        <f t="shared" si="151"/>
        <v>839.11530757883975</v>
      </c>
      <c r="R554" s="712">
        <f t="shared" si="152"/>
        <v>830.30761880467765</v>
      </c>
      <c r="S554" s="712">
        <f t="shared" si="153"/>
        <v>824.97075521245006</v>
      </c>
      <c r="T554" s="712">
        <f t="shared" si="154"/>
        <v>823.12713022264245</v>
      </c>
    </row>
    <row r="555" spans="2:20">
      <c r="B555" s="582">
        <v>481</v>
      </c>
      <c r="C555" s="712">
        <f t="shared" si="139"/>
        <v>7.1406635955492241</v>
      </c>
      <c r="D555" s="712">
        <f t="shared" si="140"/>
        <v>1465.3511942081934</v>
      </c>
      <c r="E555" s="712">
        <f t="shared" si="141"/>
        <v>1000.3959771799238</v>
      </c>
      <c r="F555" s="712">
        <f t="shared" si="142"/>
        <v>654.94928460253584</v>
      </c>
      <c r="G555" s="712">
        <f t="shared" si="143"/>
        <v>441.31123961409679</v>
      </c>
      <c r="H555" s="719">
        <f t="shared" si="144"/>
        <v>311.86330335300414</v>
      </c>
      <c r="I555" s="712">
        <f t="shared" si="145"/>
        <v>310.89472719436645</v>
      </c>
      <c r="J555" s="712">
        <f t="shared" si="146"/>
        <v>310.20948407076708</v>
      </c>
      <c r="K555" s="712">
        <f t="shared" si="147"/>
        <v>309.8004080954039</v>
      </c>
      <c r="L555" s="712">
        <f t="shared" si="148"/>
        <v>309.6631594384213</v>
      </c>
      <c r="N555" s="582">
        <v>481</v>
      </c>
      <c r="O555" s="712">
        <f t="shared" si="149"/>
        <v>7.1406635955492241</v>
      </c>
      <c r="P555" s="712">
        <f t="shared" si="150"/>
        <v>852.18648383705829</v>
      </c>
      <c r="Q555" s="712">
        <f t="shared" si="151"/>
        <v>839.95858792163995</v>
      </c>
      <c r="R555" s="712">
        <f t="shared" si="152"/>
        <v>831.16015004409951</v>
      </c>
      <c r="S555" s="712">
        <f t="shared" si="153"/>
        <v>825.82879181159035</v>
      </c>
      <c r="T555" s="712">
        <f t="shared" si="154"/>
        <v>823.98690245718171</v>
      </c>
    </row>
    <row r="556" spans="2:20">
      <c r="B556" s="582">
        <v>482</v>
      </c>
      <c r="C556" s="712">
        <f t="shared" si="139"/>
        <v>7.1555090500098251</v>
      </c>
      <c r="D556" s="712">
        <f t="shared" si="140"/>
        <v>1465.506666790757</v>
      </c>
      <c r="E556" s="712">
        <f t="shared" si="141"/>
        <v>1000.9457385124481</v>
      </c>
      <c r="F556" s="712">
        <f t="shared" si="142"/>
        <v>655.55562877814737</v>
      </c>
      <c r="G556" s="712">
        <f t="shared" si="143"/>
        <v>441.69852969714299</v>
      </c>
      <c r="H556" s="719">
        <f t="shared" si="144"/>
        <v>311.93533901450064</v>
      </c>
      <c r="I556" s="712">
        <f t="shared" si="145"/>
        <v>310.96432167143428</v>
      </c>
      <c r="J556" s="712">
        <f t="shared" si="146"/>
        <v>310.27731840664751</v>
      </c>
      <c r="K556" s="712">
        <f t="shared" si="147"/>
        <v>309.8671764483172</v>
      </c>
      <c r="L556" s="712">
        <f t="shared" si="148"/>
        <v>309.72956374899439</v>
      </c>
      <c r="N556" s="582">
        <v>482</v>
      </c>
      <c r="O556" s="712">
        <f t="shared" si="149"/>
        <v>7.1555090500098251</v>
      </c>
      <c r="P556" s="712">
        <f t="shared" si="150"/>
        <v>853.01591234574471</v>
      </c>
      <c r="Q556" s="712">
        <f t="shared" si="151"/>
        <v>840.80095823945248</v>
      </c>
      <c r="R556" s="712">
        <f t="shared" si="152"/>
        <v>832.01176127543954</v>
      </c>
      <c r="S556" s="712">
        <f t="shared" si="153"/>
        <v>826.68590246154622</v>
      </c>
      <c r="T556" s="712">
        <f t="shared" si="154"/>
        <v>824.8457468695276</v>
      </c>
    </row>
    <row r="557" spans="2:20">
      <c r="B557" s="582">
        <v>483</v>
      </c>
      <c r="C557" s="712">
        <f t="shared" si="139"/>
        <v>7.1703545044704269</v>
      </c>
      <c r="D557" s="712">
        <f t="shared" si="140"/>
        <v>1465.6616801034568</v>
      </c>
      <c r="E557" s="712">
        <f t="shared" si="141"/>
        <v>1001.493946335294</v>
      </c>
      <c r="F557" s="712">
        <f t="shared" si="142"/>
        <v>656.16070497283681</v>
      </c>
      <c r="G557" s="712">
        <f t="shared" si="143"/>
        <v>442.08537724086995</v>
      </c>
      <c r="H557" s="719">
        <f t="shared" si="144"/>
        <v>312.0075374071979</v>
      </c>
      <c r="I557" s="712">
        <f t="shared" si="145"/>
        <v>311.03408343167195</v>
      </c>
      <c r="J557" s="712">
        <f t="shared" si="146"/>
        <v>310.34532324710153</v>
      </c>
      <c r="K557" s="712">
        <f t="shared" si="147"/>
        <v>309.93411721737982</v>
      </c>
      <c r="L557" s="712">
        <f t="shared" si="148"/>
        <v>309.79614109079802</v>
      </c>
      <c r="N557" s="582">
        <v>483</v>
      </c>
      <c r="O557" s="712">
        <f t="shared" si="149"/>
        <v>7.1703545044704269</v>
      </c>
      <c r="P557" s="712">
        <f t="shared" si="150"/>
        <v>853.84444577763395</v>
      </c>
      <c r="Q557" s="712">
        <f t="shared" si="151"/>
        <v>841.6424195143295</v>
      </c>
      <c r="R557" s="712">
        <f t="shared" si="152"/>
        <v>832.86245349152318</v>
      </c>
      <c r="S557" s="712">
        <f t="shared" si="153"/>
        <v>827.54208816155483</v>
      </c>
      <c r="T557" s="712">
        <f t="shared" si="154"/>
        <v>825.70366446093851</v>
      </c>
    </row>
    <row r="558" spans="2:20">
      <c r="B558" s="582">
        <v>484</v>
      </c>
      <c r="C558" s="712">
        <f t="shared" si="139"/>
        <v>7.1851999589310278</v>
      </c>
      <c r="D558" s="712">
        <f t="shared" si="140"/>
        <v>1465.8162361516033</v>
      </c>
      <c r="E558" s="712">
        <f t="shared" si="141"/>
        <v>1002.0406069956526</v>
      </c>
      <c r="F558" s="712">
        <f t="shared" si="142"/>
        <v>656.76451567030313</v>
      </c>
      <c r="G558" s="712">
        <f t="shared" si="143"/>
        <v>442.47178123244998</v>
      </c>
      <c r="H558" s="719">
        <f t="shared" si="144"/>
        <v>312.07989819783916</v>
      </c>
      <c r="I558" s="712">
        <f t="shared" si="145"/>
        <v>311.10401214825561</v>
      </c>
      <c r="J558" s="712">
        <f t="shared" si="146"/>
        <v>310.41349827039903</v>
      </c>
      <c r="K558" s="712">
        <f t="shared" si="147"/>
        <v>310.00123008413652</v>
      </c>
      <c r="L558" s="712">
        <f t="shared" si="148"/>
        <v>309.86289114653965</v>
      </c>
      <c r="N558" s="582">
        <v>484</v>
      </c>
      <c r="O558" s="712">
        <f t="shared" si="149"/>
        <v>7.1851999589310278</v>
      </c>
      <c r="P558" s="712">
        <f t="shared" si="150"/>
        <v>854.67208509864679</v>
      </c>
      <c r="Q558" s="712">
        <f t="shared" si="151"/>
        <v>842.48297272726381</v>
      </c>
      <c r="R558" s="712">
        <f t="shared" si="152"/>
        <v>833.71222768410485</v>
      </c>
      <c r="S558" s="712">
        <f t="shared" si="153"/>
        <v>828.39734990977445</v>
      </c>
      <c r="T558" s="712">
        <f t="shared" si="154"/>
        <v>826.56065623159213</v>
      </c>
    </row>
    <row r="559" spans="2:20">
      <c r="B559" s="582">
        <v>485</v>
      </c>
      <c r="C559" s="712">
        <f t="shared" si="139"/>
        <v>7.2000454133916296</v>
      </c>
      <c r="D559" s="712">
        <f t="shared" si="140"/>
        <v>1465.9703369277413</v>
      </c>
      <c r="E559" s="712">
        <f t="shared" si="141"/>
        <v>1002.5857268029685</v>
      </c>
      <c r="F559" s="712">
        <f t="shared" si="142"/>
        <v>657.3670633559334</v>
      </c>
      <c r="G559" s="712">
        <f t="shared" si="143"/>
        <v>442.85774067826617</v>
      </c>
      <c r="H559" s="719">
        <f t="shared" si="144"/>
        <v>312.15242105299751</v>
      </c>
      <c r="I559" s="712">
        <f t="shared" si="145"/>
        <v>311.17410749403251</v>
      </c>
      <c r="J559" s="712">
        <f t="shared" si="146"/>
        <v>310.48184315436299</v>
      </c>
      <c r="K559" s="712">
        <f t="shared" si="147"/>
        <v>310.06851472961347</v>
      </c>
      <c r="L559" s="712">
        <f t="shared" si="148"/>
        <v>309.92981359838325</v>
      </c>
      <c r="N559" s="582">
        <v>485</v>
      </c>
      <c r="O559" s="712">
        <f t="shared" si="149"/>
        <v>7.2000454133916296</v>
      </c>
      <c r="P559" s="712">
        <f t="shared" si="150"/>
        <v>855.49883127366218</v>
      </c>
      <c r="Q559" s="712">
        <f t="shared" si="151"/>
        <v>843.32261885818934</v>
      </c>
      <c r="R559" s="712">
        <f t="shared" si="152"/>
        <v>834.56108484386823</v>
      </c>
      <c r="S559" s="712">
        <f t="shared" si="153"/>
        <v>829.25168870328696</v>
      </c>
      <c r="T559" s="712">
        <f t="shared" si="154"/>
        <v>827.41672318058659</v>
      </c>
    </row>
    <row r="560" spans="2:20">
      <c r="B560" s="582">
        <v>486</v>
      </c>
      <c r="C560" s="712">
        <f t="shared" si="139"/>
        <v>7.2148908678522305</v>
      </c>
      <c r="D560" s="712">
        <f t="shared" si="140"/>
        <v>1466.1239844117547</v>
      </c>
      <c r="E560" s="712">
        <f t="shared" si="141"/>
        <v>1003.1293120292362</v>
      </c>
      <c r="F560" s="712">
        <f t="shared" si="142"/>
        <v>657.96835051670223</v>
      </c>
      <c r="G560" s="712">
        <f t="shared" si="143"/>
        <v>443.24325460374263</v>
      </c>
      <c r="H560" s="719">
        <f t="shared" si="144"/>
        <v>312.2251056390844</v>
      </c>
      <c r="I560" s="712">
        <f t="shared" si="145"/>
        <v>311.24436914153091</v>
      </c>
      <c r="J560" s="712">
        <f t="shared" si="146"/>
        <v>310.55035757638109</v>
      </c>
      <c r="K560" s="712">
        <f t="shared" si="147"/>
        <v>310.13597083432933</v>
      </c>
      <c r="L560" s="712">
        <f t="shared" si="148"/>
        <v>309.9969081279616</v>
      </c>
      <c r="N560" s="582">
        <v>486</v>
      </c>
      <c r="O560" s="712">
        <f t="shared" si="149"/>
        <v>7.2148908678522305</v>
      </c>
      <c r="P560" s="712">
        <f t="shared" si="150"/>
        <v>856.32468526651735</v>
      </c>
      <c r="Q560" s="712">
        <f t="shared" si="151"/>
        <v>844.16135888598262</v>
      </c>
      <c r="R560" s="712">
        <f t="shared" si="152"/>
        <v>835.40902596042849</v>
      </c>
      <c r="S560" s="712">
        <f t="shared" si="153"/>
        <v>830.10510553809763</v>
      </c>
      <c r="T560" s="712">
        <f t="shared" si="154"/>
        <v>828.27186630594247</v>
      </c>
    </row>
    <row r="561" spans="2:20">
      <c r="B561" s="582">
        <v>487</v>
      </c>
      <c r="C561" s="712">
        <f t="shared" si="139"/>
        <v>7.2297363223128324</v>
      </c>
      <c r="D561" s="712">
        <f t="shared" si="140"/>
        <v>1466.277180570972</v>
      </c>
      <c r="E561" s="712">
        <f t="shared" si="141"/>
        <v>1003.6713689092941</v>
      </c>
      <c r="F561" s="712">
        <f t="shared" si="142"/>
        <v>658.56837964107194</v>
      </c>
      <c r="G561" s="712">
        <f t="shared" si="143"/>
        <v>443.62832205317596</v>
      </c>
      <c r="H561" s="719">
        <f t="shared" si="144"/>
        <v>312.29795162235848</v>
      </c>
      <c r="I561" s="712">
        <f t="shared" si="145"/>
        <v>311.31479676297022</v>
      </c>
      <c r="J561" s="712">
        <f t="shared" si="146"/>
        <v>310.61904121341638</v>
      </c>
      <c r="K561" s="712">
        <f t="shared" si="147"/>
        <v>310.20359807830755</v>
      </c>
      <c r="L561" s="712">
        <f t="shared" si="148"/>
        <v>310.06417441638808</v>
      </c>
      <c r="N561" s="582">
        <v>487</v>
      </c>
      <c r="O561" s="712">
        <f t="shared" si="149"/>
        <v>7.2297363223128324</v>
      </c>
      <c r="P561" s="712">
        <f t="shared" si="150"/>
        <v>857.14964804000988</v>
      </c>
      <c r="Q561" s="712">
        <f t="shared" si="151"/>
        <v>844.99919378846369</v>
      </c>
      <c r="R561" s="712">
        <f t="shared" si="152"/>
        <v>836.25605202233248</v>
      </c>
      <c r="S561" s="712">
        <f t="shared" si="153"/>
        <v>830.95760140913706</v>
      </c>
      <c r="T561" s="712">
        <f t="shared" si="154"/>
        <v>829.12608660460273</v>
      </c>
    </row>
    <row r="562" spans="2:20">
      <c r="B562" s="582">
        <v>488</v>
      </c>
      <c r="C562" s="712">
        <f t="shared" si="139"/>
        <v>7.2445817767734333</v>
      </c>
      <c r="D562" s="712">
        <f t="shared" si="140"/>
        <v>1466.4299273602694</v>
      </c>
      <c r="E562" s="712">
        <f t="shared" si="141"/>
        <v>1004.2119036411151</v>
      </c>
      <c r="F562" s="712">
        <f t="shared" si="142"/>
        <v>659.16715321889524</v>
      </c>
      <c r="G562" s="712">
        <f t="shared" si="143"/>
        <v>444.01294208956767</v>
      </c>
      <c r="H562" s="719">
        <f t="shared" si="144"/>
        <v>312.37095866893384</v>
      </c>
      <c r="I562" s="712">
        <f t="shared" si="145"/>
        <v>311.38539003027091</v>
      </c>
      <c r="J562" s="712">
        <f t="shared" si="146"/>
        <v>310.68789374201856</v>
      </c>
      <c r="K562" s="712">
        <f t="shared" si="147"/>
        <v>310.27139614108745</v>
      </c>
      <c r="L562" s="712">
        <f t="shared" si="148"/>
        <v>310.1316121442685</v>
      </c>
      <c r="N562" s="582">
        <v>488</v>
      </c>
      <c r="O562" s="712">
        <f t="shared" si="149"/>
        <v>7.2445817767734333</v>
      </c>
      <c r="P562" s="712">
        <f t="shared" si="150"/>
        <v>857.9737205558979</v>
      </c>
      <c r="Q562" s="712">
        <f t="shared" si="151"/>
        <v>845.83612454239744</v>
      </c>
      <c r="R562" s="712">
        <f t="shared" si="152"/>
        <v>837.10216401706032</v>
      </c>
      <c r="S562" s="712">
        <f t="shared" si="153"/>
        <v>831.80917731026238</v>
      </c>
      <c r="T562" s="712">
        <f t="shared" si="154"/>
        <v>829.97938507243475</v>
      </c>
    </row>
    <row r="563" spans="2:20">
      <c r="B563" s="582">
        <v>489</v>
      </c>
      <c r="C563" s="712">
        <f t="shared" si="139"/>
        <v>7.2594272312340342</v>
      </c>
      <c r="D563" s="712">
        <f t="shared" si="140"/>
        <v>1466.582226722174</v>
      </c>
      <c r="E563" s="712">
        <f t="shared" si="141"/>
        <v>1004.7509223860955</v>
      </c>
      <c r="F563" s="712">
        <f t="shared" si="142"/>
        <v>659.7646737413188</v>
      </c>
      <c r="G563" s="712">
        <f t="shared" si="143"/>
        <v>444.39711379445788</v>
      </c>
      <c r="H563" s="719">
        <f t="shared" si="144"/>
        <v>312.44412644478848</v>
      </c>
      <c r="I563" s="712">
        <f t="shared" si="145"/>
        <v>311.45614861506425</v>
      </c>
      <c r="J563" s="712">
        <f t="shared" si="146"/>
        <v>310.75691483833441</v>
      </c>
      <c r="K563" s="712">
        <f t="shared" si="147"/>
        <v>310.33936470173597</v>
      </c>
      <c r="L563" s="712">
        <f t="shared" si="148"/>
        <v>310.19922099171265</v>
      </c>
      <c r="N563" s="582">
        <v>489</v>
      </c>
      <c r="O563" s="712">
        <f t="shared" si="149"/>
        <v>7.2594272312340342</v>
      </c>
      <c r="P563" s="712">
        <f t="shared" si="150"/>
        <v>858.79690377490192</v>
      </c>
      <c r="Q563" s="712">
        <f t="shared" si="151"/>
        <v>846.67215212349481</v>
      </c>
      <c r="R563" s="712">
        <f t="shared" si="152"/>
        <v>837.94736293102653</v>
      </c>
      <c r="S563" s="712">
        <f t="shared" si="153"/>
        <v>832.65983423425791</v>
      </c>
      <c r="T563" s="712">
        <f t="shared" si="154"/>
        <v>830.83176270423132</v>
      </c>
    </row>
    <row r="564" spans="2:20">
      <c r="B564" s="582">
        <v>490</v>
      </c>
      <c r="C564" s="712">
        <f t="shared" si="139"/>
        <v>7.274272685694636</v>
      </c>
      <c r="D564" s="712">
        <f t="shared" si="140"/>
        <v>1466.7340805869651</v>
      </c>
      <c r="E564" s="712">
        <f t="shared" si="141"/>
        <v>1005.2884312693394</v>
      </c>
      <c r="F564" s="712">
        <f t="shared" si="142"/>
        <v>660.36094370068815</v>
      </c>
      <c r="G564" s="712">
        <f t="shared" si="143"/>
        <v>444.78083626775998</v>
      </c>
      <c r="H564" s="719">
        <f t="shared" si="144"/>
        <v>312.51745461577281</v>
      </c>
      <c r="I564" s="712">
        <f t="shared" si="145"/>
        <v>311.52707218870211</v>
      </c>
      <c r="J564" s="712">
        <f t="shared" si="146"/>
        <v>310.82610417811912</v>
      </c>
      <c r="K564" s="712">
        <f t="shared" si="147"/>
        <v>310.40750343885901</v>
      </c>
      <c r="L564" s="712">
        <f t="shared" si="148"/>
        <v>310.26700063834602</v>
      </c>
      <c r="N564" s="582">
        <v>490</v>
      </c>
      <c r="O564" s="712">
        <f t="shared" si="149"/>
        <v>7.274272685694636</v>
      </c>
      <c r="P564" s="712">
        <f t="shared" si="150"/>
        <v>859.61919865670563</v>
      </c>
      <c r="Q564" s="712">
        <f t="shared" si="151"/>
        <v>847.50727750641363</v>
      </c>
      <c r="R564" s="712">
        <f t="shared" si="152"/>
        <v>838.79164974958121</v>
      </c>
      <c r="S564" s="712">
        <f t="shared" si="153"/>
        <v>833.50957317283678</v>
      </c>
      <c r="T564" s="712">
        <f t="shared" si="154"/>
        <v>831.68322049371136</v>
      </c>
    </row>
    <row r="565" spans="2:20">
      <c r="B565" s="582">
        <v>491</v>
      </c>
      <c r="C565" s="712">
        <f t="shared" si="139"/>
        <v>7.289118140155237</v>
      </c>
      <c r="D565" s="712">
        <f t="shared" si="140"/>
        <v>1466.8854908727751</v>
      </c>
      <c r="E565" s="712">
        <f t="shared" si="141"/>
        <v>1005.8244363799432</v>
      </c>
      <c r="F565" s="712">
        <f t="shared" si="142"/>
        <v>660.95596559045441</v>
      </c>
      <c r="G565" s="712">
        <f t="shared" si="143"/>
        <v>445.1641086275967</v>
      </c>
      <c r="H565" s="719">
        <f t="shared" si="144"/>
        <v>312.59094284761767</v>
      </c>
      <c r="I565" s="712">
        <f t="shared" si="145"/>
        <v>311.59816042226657</v>
      </c>
      <c r="J565" s="712">
        <f t="shared" si="146"/>
        <v>310.8954614367463</v>
      </c>
      <c r="K565" s="712">
        <f t="shared" si="147"/>
        <v>310.47581203061259</v>
      </c>
      <c r="L565" s="712">
        <f t="shared" si="148"/>
        <v>310.33495076332116</v>
      </c>
      <c r="N565" s="582">
        <v>491</v>
      </c>
      <c r="O565" s="712">
        <f t="shared" si="149"/>
        <v>7.289118140155237</v>
      </c>
      <c r="P565" s="712">
        <f t="shared" si="150"/>
        <v>860.44060615995716</v>
      </c>
      <c r="Q565" s="712">
        <f t="shared" si="151"/>
        <v>848.34150166476002</v>
      </c>
      <c r="R565" s="712">
        <f t="shared" si="152"/>
        <v>839.6350254570109</v>
      </c>
      <c r="S565" s="712">
        <f t="shared" si="153"/>
        <v>834.35839511664199</v>
      </c>
      <c r="T565" s="712">
        <f t="shared" si="154"/>
        <v>832.5337594335216</v>
      </c>
    </row>
    <row r="566" spans="2:20">
      <c r="B566" s="582">
        <v>492</v>
      </c>
      <c r="C566" s="712">
        <f t="shared" si="139"/>
        <v>7.3039635946158388</v>
      </c>
      <c r="D566" s="712">
        <f t="shared" si="140"/>
        <v>1467.0364594856896</v>
      </c>
      <c r="E566" s="712">
        <f t="shared" si="141"/>
        <v>1006.3589437712753</v>
      </c>
      <c r="F566" s="712">
        <f t="shared" si="142"/>
        <v>661.54974190508221</v>
      </c>
      <c r="G566" s="712">
        <f t="shared" si="143"/>
        <v>445.54693001013686</v>
      </c>
      <c r="H566" s="719">
        <f t="shared" si="144"/>
        <v>312.66459080594268</v>
      </c>
      <c r="I566" s="712">
        <f t="shared" si="145"/>
        <v>311.66941298657952</v>
      </c>
      <c r="J566" s="712">
        <f t="shared" si="146"/>
        <v>310.96498628921893</v>
      </c>
      <c r="K566" s="712">
        <f t="shared" si="147"/>
        <v>310.54429015471419</v>
      </c>
      <c r="L566" s="712">
        <f t="shared" si="148"/>
        <v>310.40307104532923</v>
      </c>
      <c r="N566" s="582">
        <v>492</v>
      </c>
      <c r="O566" s="712">
        <f t="shared" si="149"/>
        <v>7.3039635946158388</v>
      </c>
      <c r="P566" s="712">
        <f t="shared" si="150"/>
        <v>861.26112724226982</v>
      </c>
      <c r="Q566" s="712">
        <f t="shared" si="151"/>
        <v>849.17482557108951</v>
      </c>
      <c r="R566" s="712">
        <f t="shared" si="152"/>
        <v>840.47749103654041</v>
      </c>
      <c r="S566" s="712">
        <f t="shared" si="153"/>
        <v>835.20630105524697</v>
      </c>
      <c r="T566" s="712">
        <f t="shared" si="154"/>
        <v>833.38338051523772</v>
      </c>
    </row>
    <row r="567" spans="2:20">
      <c r="B567" s="582">
        <v>493</v>
      </c>
      <c r="C567" s="712">
        <f t="shared" si="139"/>
        <v>7.3188090490764397</v>
      </c>
      <c r="D567" s="712">
        <f t="shared" si="140"/>
        <v>1467.1869883198456</v>
      </c>
      <c r="E567" s="712">
        <f t="shared" si="141"/>
        <v>1006.8919594612543</v>
      </c>
      <c r="F567" s="712">
        <f t="shared" si="142"/>
        <v>662.14227513995911</v>
      </c>
      <c r="G567" s="712">
        <f t="shared" si="143"/>
        <v>445.92929956943385</v>
      </c>
      <c r="H567" s="719">
        <f t="shared" si="144"/>
        <v>312.73839815626417</v>
      </c>
      <c r="I567" s="712">
        <f t="shared" si="145"/>
        <v>311.74082955221195</v>
      </c>
      <c r="J567" s="712">
        <f t="shared" si="146"/>
        <v>311.03467841017982</v>
      </c>
      <c r="K567" s="712">
        <f t="shared" si="147"/>
        <v>310.61293748845355</v>
      </c>
      <c r="L567" s="712">
        <f t="shared" si="148"/>
        <v>310.47136116261106</v>
      </c>
      <c r="N567" s="582">
        <v>493</v>
      </c>
      <c r="O567" s="712">
        <f t="shared" si="149"/>
        <v>7.3188090490764397</v>
      </c>
      <c r="P567" s="712">
        <f t="shared" si="150"/>
        <v>862.0807628602239</v>
      </c>
      <c r="Q567" s="712">
        <f t="shared" si="151"/>
        <v>850.00725019690776</v>
      </c>
      <c r="R567" s="712">
        <f t="shared" si="152"/>
        <v>841.31904747033286</v>
      </c>
      <c r="S567" s="712">
        <f t="shared" si="153"/>
        <v>836.05329197715798</v>
      </c>
      <c r="T567" s="712">
        <f t="shared" si="154"/>
        <v>834.23208472936517</v>
      </c>
    </row>
    <row r="568" spans="2:20">
      <c r="B568" s="582">
        <v>494</v>
      </c>
      <c r="C568" s="712">
        <f t="shared" si="139"/>
        <v>7.3336545035370406</v>
      </c>
      <c r="D568" s="712">
        <f t="shared" si="140"/>
        <v>1467.3370792575295</v>
      </c>
      <c r="E568" s="712">
        <f t="shared" si="141"/>
        <v>1007.4234894326239</v>
      </c>
      <c r="F568" s="712">
        <f t="shared" si="142"/>
        <v>662.73356779130597</v>
      </c>
      <c r="G568" s="712">
        <f t="shared" si="143"/>
        <v>446.31121647726445</v>
      </c>
      <c r="H568" s="719">
        <f t="shared" si="144"/>
        <v>312.8123645640033</v>
      </c>
      <c r="I568" s="712">
        <f t="shared" si="145"/>
        <v>311.81240978949336</v>
      </c>
      <c r="J568" s="712">
        <f t="shared" si="146"/>
        <v>311.10453747392171</v>
      </c>
      <c r="K568" s="712">
        <f t="shared" si="147"/>
        <v>310.68175370870404</v>
      </c>
      <c r="L568" s="712">
        <f t="shared" si="148"/>
        <v>310.53982079296844</v>
      </c>
      <c r="N568" s="582">
        <v>494</v>
      </c>
      <c r="O568" s="712">
        <f t="shared" si="149"/>
        <v>7.3336545035370406</v>
      </c>
      <c r="P568" s="712">
        <f t="shared" si="150"/>
        <v>862.89951396936715</v>
      </c>
      <c r="Q568" s="712">
        <f t="shared" si="151"/>
        <v>850.83877651267255</v>
      </c>
      <c r="R568" s="712">
        <f t="shared" si="152"/>
        <v>842.15969573949189</v>
      </c>
      <c r="S568" s="712">
        <f t="shared" si="153"/>
        <v>836.89936886981423</v>
      </c>
      <c r="T568" s="712">
        <f t="shared" si="154"/>
        <v>835.07987306534039</v>
      </c>
    </row>
    <row r="569" spans="2:20">
      <c r="B569" s="582">
        <v>495</v>
      </c>
      <c r="C569" s="712">
        <f t="shared" si="139"/>
        <v>7.3484999579976424</v>
      </c>
      <c r="D569" s="712">
        <f t="shared" si="140"/>
        <v>1467.4867341692745</v>
      </c>
      <c r="E569" s="712">
        <f t="shared" si="141"/>
        <v>1007.9535396332268</v>
      </c>
      <c r="F569" s="712">
        <f t="shared" si="142"/>
        <v>663.32362235608934</v>
      </c>
      <c r="G569" s="712">
        <f t="shared" si="143"/>
        <v>446.69267992296943</v>
      </c>
      <c r="H569" s="719">
        <f t="shared" si="144"/>
        <v>312.88648969449395</v>
      </c>
      <c r="I569" s="712">
        <f t="shared" si="145"/>
        <v>311.88415336852125</v>
      </c>
      <c r="J569" s="712">
        <f t="shared" si="146"/>
        <v>311.17456315439773</v>
      </c>
      <c r="K569" s="712">
        <f t="shared" si="147"/>
        <v>310.75073849193308</v>
      </c>
      <c r="L569" s="712">
        <f t="shared" si="148"/>
        <v>310.60844961377529</v>
      </c>
      <c r="N569" s="582">
        <v>495</v>
      </c>
      <c r="O569" s="712">
        <f t="shared" si="149"/>
        <v>7.3484999579976424</v>
      </c>
      <c r="P569" s="712">
        <f t="shared" si="150"/>
        <v>863.71738152421619</v>
      </c>
      <c r="Q569" s="712">
        <f t="shared" si="151"/>
        <v>851.66940548779394</v>
      </c>
      <c r="R569" s="712">
        <f t="shared" si="152"/>
        <v>842.99943682406229</v>
      </c>
      <c r="S569" s="712">
        <f t="shared" si="153"/>
        <v>837.7445327195893</v>
      </c>
      <c r="T569" s="712">
        <f t="shared" si="154"/>
        <v>835.92674651153243</v>
      </c>
    </row>
    <row r="570" spans="2:20">
      <c r="B570" s="582">
        <v>496</v>
      </c>
      <c r="C570" s="712">
        <f t="shared" si="139"/>
        <v>7.3633454124582434</v>
      </c>
      <c r="D570" s="712">
        <f t="shared" si="140"/>
        <v>1467.6359549139565</v>
      </c>
      <c r="E570" s="712">
        <f t="shared" si="141"/>
        <v>1008.4821159762745</v>
      </c>
      <c r="F570" s="712">
        <f t="shared" si="142"/>
        <v>663.91244133193493</v>
      </c>
      <c r="G570" s="712">
        <f t="shared" si="143"/>
        <v>447.07368911329485</v>
      </c>
      <c r="H570" s="719">
        <f t="shared" si="144"/>
        <v>312.96077321299049</v>
      </c>
      <c r="I570" s="712">
        <f t="shared" si="145"/>
        <v>311.95605995917003</v>
      </c>
      <c r="J570" s="712">
        <f t="shared" si="146"/>
        <v>311.24475512523162</v>
      </c>
      <c r="K570" s="712">
        <f t="shared" si="147"/>
        <v>310.81989151421323</v>
      </c>
      <c r="L570" s="712">
        <f t="shared" si="148"/>
        <v>310.67724730198842</v>
      </c>
      <c r="N570" s="582">
        <v>496</v>
      </c>
      <c r="O570" s="712">
        <f t="shared" si="149"/>
        <v>7.3633454124582434</v>
      </c>
      <c r="P570" s="712">
        <f t="shared" si="150"/>
        <v>864.53436647825765</v>
      </c>
      <c r="Q570" s="712">
        <f t="shared" si="151"/>
        <v>852.49913809063605</v>
      </c>
      <c r="R570" s="712">
        <f t="shared" si="152"/>
        <v>843.83827170303141</v>
      </c>
      <c r="S570" s="712">
        <f t="shared" si="153"/>
        <v>838.58878451179226</v>
      </c>
      <c r="T570" s="712">
        <f t="shared" si="154"/>
        <v>836.77270605524336</v>
      </c>
    </row>
    <row r="571" spans="2:20">
      <c r="B571" s="582">
        <v>497</v>
      </c>
      <c r="C571" s="712">
        <f t="shared" si="139"/>
        <v>7.3781908669188452</v>
      </c>
      <c r="D571" s="712">
        <f t="shared" si="140"/>
        <v>1467.7847433388886</v>
      </c>
      <c r="E571" s="712">
        <f t="shared" si="141"/>
        <v>1009.0092243406153</v>
      </c>
      <c r="F571" s="712">
        <f t="shared" si="142"/>
        <v>664.50002721704197</v>
      </c>
      <c r="G571" s="712">
        <f t="shared" si="143"/>
        <v>447.45424327223475</v>
      </c>
      <c r="H571" s="719">
        <f t="shared" si="144"/>
        <v>313.03521478467565</v>
      </c>
      <c r="I571" s="712">
        <f t="shared" si="145"/>
        <v>312.02812923110019</v>
      </c>
      <c r="J571" s="712">
        <f t="shared" si="146"/>
        <v>311.31511305972759</v>
      </c>
      <c r="K571" s="712">
        <f t="shared" si="147"/>
        <v>310.88921245123271</v>
      </c>
      <c r="L571" s="712">
        <f t="shared" si="148"/>
        <v>310.74621353415836</v>
      </c>
      <c r="N571" s="582">
        <v>497</v>
      </c>
      <c r="O571" s="712">
        <f t="shared" si="149"/>
        <v>7.3781908669188452</v>
      </c>
      <c r="P571" s="712">
        <f t="shared" si="150"/>
        <v>865.35046978394905</v>
      </c>
      <c r="Q571" s="712">
        <f t="shared" si="151"/>
        <v>853.32797528851802</v>
      </c>
      <c r="R571" s="712">
        <f t="shared" si="152"/>
        <v>844.67620135432969</v>
      </c>
      <c r="S571" s="712">
        <f t="shared" si="153"/>
        <v>839.43212523066893</v>
      </c>
      <c r="T571" s="712">
        <f t="shared" si="154"/>
        <v>837.61775268271003</v>
      </c>
    </row>
    <row r="572" spans="2:20">
      <c r="B572" s="582">
        <v>498</v>
      </c>
      <c r="C572" s="712">
        <f t="shared" si="139"/>
        <v>7.3930363213794461</v>
      </c>
      <c r="D572" s="712">
        <f t="shared" si="140"/>
        <v>1467.9331012799157</v>
      </c>
      <c r="E572" s="712">
        <f t="shared" si="141"/>
        <v>1009.5348705710004</v>
      </c>
      <c r="F572" s="712">
        <f t="shared" si="142"/>
        <v>665.08638251009938</v>
      </c>
      <c r="G572" s="712">
        <f t="shared" si="143"/>
        <v>447.83434164087458</v>
      </c>
      <c r="H572" s="719">
        <f t="shared" si="144"/>
        <v>313.10981407466829</v>
      </c>
      <c r="I572" s="712">
        <f t="shared" si="145"/>
        <v>312.10036085376743</v>
      </c>
      <c r="J572" s="712">
        <f t="shared" si="146"/>
        <v>311.38563663088053</v>
      </c>
      <c r="K572" s="712">
        <f t="shared" si="147"/>
        <v>310.95870097830596</v>
      </c>
      <c r="L572" s="712">
        <f t="shared" si="148"/>
        <v>310.81534798644037</v>
      </c>
      <c r="N572" s="582">
        <v>498</v>
      </c>
      <c r="O572" s="712">
        <f t="shared" si="149"/>
        <v>7.3930363213794461</v>
      </c>
      <c r="P572" s="712">
        <f t="shared" si="150"/>
        <v>866.1656923927203</v>
      </c>
      <c r="Q572" s="712">
        <f t="shared" si="151"/>
        <v>854.15591804771509</v>
      </c>
      <c r="R572" s="712">
        <f t="shared" si="152"/>
        <v>845.51322675483266</v>
      </c>
      <c r="S572" s="712">
        <f t="shared" si="153"/>
        <v>840.27455585940288</v>
      </c>
      <c r="T572" s="712">
        <f t="shared" si="154"/>
        <v>838.46188737910506</v>
      </c>
    </row>
    <row r="573" spans="2:20">
      <c r="B573" s="582">
        <v>499</v>
      </c>
      <c r="C573" s="712">
        <f t="shared" si="139"/>
        <v>7.4078817758400479</v>
      </c>
      <c r="D573" s="712">
        <f t="shared" si="140"/>
        <v>1468.0810305615075</v>
      </c>
      <c r="E573" s="712">
        <f t="shared" si="141"/>
        <v>1010.0590604783465</v>
      </c>
      <c r="F573" s="712">
        <f t="shared" si="142"/>
        <v>665.67150971020305</v>
      </c>
      <c r="G573" s="712">
        <f t="shared" si="143"/>
        <v>448.21398347723607</v>
      </c>
      <c r="H573" s="719">
        <f t="shared" si="144"/>
        <v>313.18457074803075</v>
      </c>
      <c r="I573" s="712">
        <f t="shared" si="145"/>
        <v>312.17275449643154</v>
      </c>
      <c r="J573" s="712">
        <f t="shared" si="146"/>
        <v>311.45632551138567</v>
      </c>
      <c r="K573" s="712">
        <f t="shared" si="147"/>
        <v>311.02835677038422</v>
      </c>
      <c r="L573" s="712">
        <f t="shared" si="148"/>
        <v>310.88465033460506</v>
      </c>
      <c r="N573" s="582">
        <v>499</v>
      </c>
      <c r="O573" s="712">
        <f t="shared" si="149"/>
        <v>7.4078817758400479</v>
      </c>
      <c r="P573" s="712">
        <f t="shared" si="150"/>
        <v>866.98003525497438</v>
      </c>
      <c r="Q573" s="712">
        <f t="shared" si="151"/>
        <v>854.98296733345967</v>
      </c>
      <c r="R573" s="712">
        <f t="shared" si="152"/>
        <v>846.34934888036139</v>
      </c>
      <c r="S573" s="712">
        <f t="shared" si="153"/>
        <v>841.1160773801173</v>
      </c>
      <c r="T573" s="712">
        <f t="shared" si="154"/>
        <v>839.30511112853742</v>
      </c>
    </row>
    <row r="574" spans="2:20">
      <c r="B574" s="582">
        <v>500</v>
      </c>
      <c r="C574" s="712">
        <f t="shared" si="139"/>
        <v>7.4227272303006488</v>
      </c>
      <c r="D574" s="712">
        <f t="shared" si="140"/>
        <v>1468.2285329968515</v>
      </c>
      <c r="E574" s="712">
        <f t="shared" si="141"/>
        <v>1010.5817998399971</v>
      </c>
      <c r="F574" s="712">
        <f t="shared" si="142"/>
        <v>666.25541131677403</v>
      </c>
      <c r="G574" s="712">
        <f t="shared" si="143"/>
        <v>448.59316805612292</v>
      </c>
      <c r="H574" s="719">
        <f t="shared" si="144"/>
        <v>313.25948446977657</v>
      </c>
      <c r="I574" s="712">
        <f t="shared" si="145"/>
        <v>312.24530982816503</v>
      </c>
      <c r="J574" s="712">
        <f t="shared" si="146"/>
        <v>311.52717937364849</v>
      </c>
      <c r="K574" s="712">
        <f t="shared" si="147"/>
        <v>311.09817950206588</v>
      </c>
      <c r="L574" s="712">
        <f t="shared" si="148"/>
        <v>310.95412025404875</v>
      </c>
      <c r="N574" s="582">
        <v>500</v>
      </c>
      <c r="O574" s="712">
        <f t="shared" si="149"/>
        <v>7.4227272303006488</v>
      </c>
      <c r="P574" s="712">
        <f t="shared" si="150"/>
        <v>867.7934993200887</v>
      </c>
      <c r="Q574" s="712">
        <f t="shared" si="151"/>
        <v>855.80912410994245</v>
      </c>
      <c r="R574" s="712">
        <f t="shared" si="152"/>
        <v>847.18456870568423</v>
      </c>
      <c r="S574" s="712">
        <f t="shared" si="153"/>
        <v>841.95669077387458</v>
      </c>
      <c r="T574" s="712">
        <f t="shared" si="154"/>
        <v>840.1474249140548</v>
      </c>
    </row>
    <row r="575" spans="2:20">
      <c r="B575" s="582">
        <v>501</v>
      </c>
      <c r="C575" s="712">
        <f t="shared" si="139"/>
        <v>7.4375726847612498</v>
      </c>
      <c r="D575" s="712">
        <f t="shared" si="140"/>
        <v>1468.3756103879434</v>
      </c>
      <c r="E575" s="712">
        <f t="shared" si="141"/>
        <v>1011.1030943999806</v>
      </c>
      <c r="F575" s="712">
        <f t="shared" si="142"/>
        <v>666.83808982947892</v>
      </c>
      <c r="G575" s="712">
        <f t="shared" si="143"/>
        <v>448.97189466896765</v>
      </c>
      <c r="H575" s="719">
        <f t="shared" si="144"/>
        <v>313.3345549048779</v>
      </c>
      <c r="I575" s="712">
        <f t="shared" si="145"/>
        <v>312.31802651786217</v>
      </c>
      <c r="J575" s="712">
        <f t="shared" si="146"/>
        <v>311.59819788979456</v>
      </c>
      <c r="K575" s="712">
        <f t="shared" si="147"/>
        <v>311.16816884760664</v>
      </c>
      <c r="L575" s="712">
        <f t="shared" si="148"/>
        <v>311.02375741980421</v>
      </c>
      <c r="N575" s="582">
        <v>501</v>
      </c>
      <c r="O575" s="712">
        <f t="shared" si="149"/>
        <v>7.4375726847612498</v>
      </c>
      <c r="P575" s="712">
        <f t="shared" si="150"/>
        <v>868.60608553641612</v>
      </c>
      <c r="Q575" s="712">
        <f t="shared" si="151"/>
        <v>856.63438934031387</v>
      </c>
      <c r="R575" s="712">
        <f t="shared" si="152"/>
        <v>848.01888720451723</v>
      </c>
      <c r="S575" s="712">
        <f t="shared" si="153"/>
        <v>842.79639702067891</v>
      </c>
      <c r="T575" s="712">
        <f t="shared" si="154"/>
        <v>840.98882971764351</v>
      </c>
    </row>
    <row r="576" spans="2:20">
      <c r="B576" s="582">
        <v>502</v>
      </c>
      <c r="C576" s="712">
        <f t="shared" si="139"/>
        <v>7.4524181392218516</v>
      </c>
      <c r="D576" s="712">
        <f t="shared" si="140"/>
        <v>1468.5222645256795</v>
      </c>
      <c r="E576" s="712">
        <f t="shared" si="141"/>
        <v>1011.6229498692668</v>
      </c>
      <c r="F576" s="712">
        <f t="shared" si="142"/>
        <v>667.41954774815053</v>
      </c>
      <c r="G576" s="712">
        <f t="shared" si="143"/>
        <v>449.35016262367969</v>
      </c>
      <c r="H576" s="719">
        <f t="shared" si="144"/>
        <v>313.40978171827305</v>
      </c>
      <c r="I576" s="712">
        <f t="shared" si="145"/>
        <v>312.39090423424756</v>
      </c>
      <c r="J576" s="712">
        <f t="shared" si="146"/>
        <v>311.66938073167898</v>
      </c>
      <c r="K576" s="712">
        <f t="shared" si="147"/>
        <v>311.23832448092992</v>
      </c>
      <c r="L576" s="712">
        <f t="shared" si="148"/>
        <v>311.093561506551</v>
      </c>
      <c r="N576" s="582">
        <v>502</v>
      </c>
      <c r="O576" s="712">
        <f t="shared" si="149"/>
        <v>7.4524181392218516</v>
      </c>
      <c r="P576" s="712">
        <f t="shared" si="150"/>
        <v>869.4177948512862</v>
      </c>
      <c r="Q576" s="712">
        <f t="shared" si="151"/>
        <v>857.45876398668486</v>
      </c>
      <c r="R576" s="712">
        <f t="shared" si="152"/>
        <v>848.85230534952564</v>
      </c>
      <c r="S576" s="712">
        <f t="shared" si="153"/>
        <v>843.63519709947707</v>
      </c>
      <c r="T576" s="712">
        <f t="shared" si="154"/>
        <v>841.82932652023032</v>
      </c>
    </row>
    <row r="577" spans="2:20">
      <c r="B577" s="582">
        <v>503</v>
      </c>
      <c r="C577" s="712">
        <f t="shared" si="139"/>
        <v>7.4672635936824525</v>
      </c>
      <c r="D577" s="712">
        <f t="shared" si="140"/>
        <v>1468.668497189944</v>
      </c>
      <c r="E577" s="712">
        <f t="shared" si="141"/>
        <v>1012.1413719260207</v>
      </c>
      <c r="F577" s="712">
        <f t="shared" si="142"/>
        <v>667.99978757270992</v>
      </c>
      <c r="G577" s="712">
        <f t="shared" si="143"/>
        <v>449.7279712444942</v>
      </c>
      <c r="H577" s="719">
        <f t="shared" si="144"/>
        <v>313.48516457487347</v>
      </c>
      <c r="I577" s="712">
        <f t="shared" si="145"/>
        <v>312.46394264588469</v>
      </c>
      <c r="J577" s="712">
        <f t="shared" si="146"/>
        <v>311.74072757089584</v>
      </c>
      <c r="K577" s="712">
        <f t="shared" si="147"/>
        <v>311.30864607563672</v>
      </c>
      <c r="L577" s="712">
        <f t="shared" si="148"/>
        <v>311.16353218862542</v>
      </c>
      <c r="N577" s="582">
        <v>503</v>
      </c>
      <c r="O577" s="712">
        <f t="shared" si="149"/>
        <v>7.4672635936824525</v>
      </c>
      <c r="P577" s="712">
        <f t="shared" si="150"/>
        <v>870.22862821100614</v>
      </c>
      <c r="Q577" s="712">
        <f t="shared" si="151"/>
        <v>858.28224901012811</v>
      </c>
      <c r="R577" s="712">
        <f t="shared" si="152"/>
        <v>849.68482411232549</v>
      </c>
      <c r="S577" s="712">
        <f t="shared" si="153"/>
        <v>844.47309198815901</v>
      </c>
      <c r="T577" s="712">
        <f t="shared" si="154"/>
        <v>842.66891630168357</v>
      </c>
    </row>
    <row r="578" spans="2:20">
      <c r="B578" s="582">
        <v>504</v>
      </c>
      <c r="C578" s="712">
        <f t="shared" si="139"/>
        <v>7.4821090481430543</v>
      </c>
      <c r="D578" s="712">
        <f t="shared" si="140"/>
        <v>1468.8143101497001</v>
      </c>
      <c r="E578" s="712">
        <f t="shared" si="141"/>
        <v>1012.6583662158538</v>
      </c>
      <c r="F578" s="712">
        <f t="shared" si="142"/>
        <v>668.57881180308971</v>
      </c>
      <c r="G578" s="712">
        <f t="shared" si="143"/>
        <v>450.10531987182242</v>
      </c>
      <c r="H578" s="719">
        <f t="shared" si="144"/>
        <v>313.56070313957139</v>
      </c>
      <c r="I578" s="712">
        <f t="shared" si="145"/>
        <v>312.53714142118434</v>
      </c>
      <c r="J578" s="712">
        <f t="shared" si="146"/>
        <v>311.8122380787878</v>
      </c>
      <c r="K578" s="712">
        <f t="shared" si="147"/>
        <v>311.37913330501573</v>
      </c>
      <c r="L578" s="712">
        <f t="shared" si="148"/>
        <v>311.23366914003128</v>
      </c>
      <c r="N578" s="582">
        <v>504</v>
      </c>
      <c r="O578" s="712">
        <f t="shared" si="149"/>
        <v>7.4821090481430543</v>
      </c>
      <c r="P578" s="712">
        <f t="shared" si="150"/>
        <v>871.03858656086175</v>
      </c>
      <c r="Q578" s="712">
        <f t="shared" si="151"/>
        <v>859.10484537067919</v>
      </c>
      <c r="R578" s="712">
        <f t="shared" si="152"/>
        <v>850.51644446348405</v>
      </c>
      <c r="S578" s="712">
        <f t="shared" si="153"/>
        <v>845.31008266355968</v>
      </c>
      <c r="T578" s="712">
        <f t="shared" si="154"/>
        <v>843.50760004081405</v>
      </c>
    </row>
    <row r="579" spans="2:20">
      <c r="B579" s="582">
        <v>505</v>
      </c>
      <c r="C579" s="712">
        <f t="shared" si="139"/>
        <v>7.4969545026036553</v>
      </c>
      <c r="D579" s="712">
        <f t="shared" si="140"/>
        <v>1468.9597051630772</v>
      </c>
      <c r="E579" s="712">
        <f t="shared" si="141"/>
        <v>1013.1739383520737</v>
      </c>
      <c r="F579" s="712">
        <f t="shared" si="142"/>
        <v>669.15662293915921</v>
      </c>
      <c r="G579" s="712">
        <f t="shared" si="143"/>
        <v>450.48220786210243</v>
      </c>
      <c r="H579" s="719">
        <f t="shared" si="144"/>
        <v>313.63639707724656</v>
      </c>
      <c r="I579" s="712">
        <f t="shared" si="145"/>
        <v>312.61050022841329</v>
      </c>
      <c r="J579" s="712">
        <f t="shared" si="146"/>
        <v>311.88391192645548</v>
      </c>
      <c r="K579" s="712">
        <f t="shared" si="147"/>
        <v>311.44978584205336</v>
      </c>
      <c r="L579" s="712">
        <f t="shared" si="148"/>
        <v>311.30397203444937</v>
      </c>
      <c r="N579" s="582">
        <v>505</v>
      </c>
      <c r="O579" s="712">
        <f t="shared" si="149"/>
        <v>7.4969545026036553</v>
      </c>
      <c r="P579" s="712">
        <f t="shared" si="150"/>
        <v>871.84767084511907</v>
      </c>
      <c r="Q579" s="712">
        <f t="shared" si="151"/>
        <v>859.9265540273376</v>
      </c>
      <c r="R579" s="712">
        <f t="shared" si="152"/>
        <v>851.34716737252097</v>
      </c>
      <c r="S579" s="712">
        <f t="shared" si="153"/>
        <v>846.1461701014598</v>
      </c>
      <c r="T579" s="712">
        <f t="shared" si="154"/>
        <v>844.34537871537611</v>
      </c>
    </row>
    <row r="580" spans="2:20">
      <c r="B580" s="582">
        <v>506</v>
      </c>
      <c r="C580" s="712">
        <f t="shared" si="139"/>
        <v>7.5117999570642562</v>
      </c>
      <c r="D580" s="712">
        <f t="shared" si="140"/>
        <v>1469.1046839774583</v>
      </c>
      <c r="E580" s="712">
        <f t="shared" si="141"/>
        <v>1013.6880939159309</v>
      </c>
      <c r="F580" s="712">
        <f t="shared" si="142"/>
        <v>669.73322348064971</v>
      </c>
      <c r="G580" s="712">
        <f t="shared" si="143"/>
        <v>450.85863458765181</v>
      </c>
      <c r="H580" s="719">
        <f t="shared" si="144"/>
        <v>313.71224605277365</v>
      </c>
      <c r="I580" s="712">
        <f t="shared" si="145"/>
        <v>312.68401873570247</v>
      </c>
      <c r="J580" s="712">
        <f t="shared" si="146"/>
        <v>311.95574878476651</v>
      </c>
      <c r="K580" s="712">
        <f t="shared" si="147"/>
        <v>311.52060335944338</v>
      </c>
      <c r="L580" s="712">
        <f t="shared" si="148"/>
        <v>311.37444054524809</v>
      </c>
      <c r="N580" s="582">
        <v>506</v>
      </c>
      <c r="O580" s="712">
        <f t="shared" si="149"/>
        <v>7.5117999570642562</v>
      </c>
      <c r="P580" s="712">
        <f t="shared" si="150"/>
        <v>872.65588200702484</v>
      </c>
      <c r="Q580" s="712">
        <f t="shared" si="151"/>
        <v>860.74737593806799</v>
      </c>
      <c r="R580" s="712">
        <f t="shared" si="152"/>
        <v>852.17699380790998</v>
      </c>
      <c r="S580" s="712">
        <f t="shared" si="153"/>
        <v>846.9813552765869</v>
      </c>
      <c r="T580" s="712">
        <f t="shared" si="154"/>
        <v>845.18225330206928</v>
      </c>
    </row>
    <row r="581" spans="2:20">
      <c r="B581" s="582">
        <v>507</v>
      </c>
      <c r="C581" s="712">
        <f t="shared" si="139"/>
        <v>7.526645411524858</v>
      </c>
      <c r="D581" s="712">
        <f t="shared" si="140"/>
        <v>1469.2492483295662</v>
      </c>
      <c r="E581" s="712">
        <f t="shared" si="141"/>
        <v>1014.2008384568642</v>
      </c>
      <c r="F581" s="712">
        <f t="shared" si="142"/>
        <v>670.30861592708118</v>
      </c>
      <c r="G581" s="712">
        <f t="shared" si="143"/>
        <v>451.23459943652045</v>
      </c>
      <c r="H581" s="719">
        <f t="shared" si="144"/>
        <v>313.78824973102923</v>
      </c>
      <c r="I581" s="712">
        <f t="shared" si="145"/>
        <v>312.757696611055</v>
      </c>
      <c r="J581" s="712">
        <f t="shared" si="146"/>
        <v>312.02774832436489</v>
      </c>
      <c r="K581" s="712">
        <f t="shared" si="147"/>
        <v>311.59158552959661</v>
      </c>
      <c r="L581" s="712">
        <f t="shared" si="148"/>
        <v>311.44507434549286</v>
      </c>
      <c r="N581" s="582">
        <v>507</v>
      </c>
      <c r="O581" s="712">
        <f t="shared" si="149"/>
        <v>7.526645411524858</v>
      </c>
      <c r="P581" s="712">
        <f t="shared" si="150"/>
        <v>873.46322098880819</v>
      </c>
      <c r="Q581" s="712">
        <f t="shared" si="151"/>
        <v>861.567312059801</v>
      </c>
      <c r="R581" s="712">
        <f t="shared" si="152"/>
        <v>853.00592473707957</v>
      </c>
      <c r="S581" s="712">
        <f t="shared" si="153"/>
        <v>847.815639162617</v>
      </c>
      <c r="T581" s="712">
        <f t="shared" si="154"/>
        <v>846.01822477653877</v>
      </c>
    </row>
    <row r="582" spans="2:20">
      <c r="B582" s="582">
        <v>508</v>
      </c>
      <c r="C582" s="712">
        <f t="shared" si="139"/>
        <v>7.5414908659854589</v>
      </c>
      <c r="D582" s="712">
        <f t="shared" si="140"/>
        <v>1469.3933999455489</v>
      </c>
      <c r="E582" s="712">
        <f t="shared" si="141"/>
        <v>1014.7121774927425</v>
      </c>
      <c r="F582" s="712">
        <f t="shared" si="142"/>
        <v>670.88280277769047</v>
      </c>
      <c r="G582" s="712">
        <f t="shared" si="143"/>
        <v>451.61010181234519</v>
      </c>
      <c r="H582" s="719">
        <f t="shared" si="144"/>
        <v>313.86440777689842</v>
      </c>
      <c r="I582" s="712">
        <f t="shared" si="145"/>
        <v>312.8315335223549</v>
      </c>
      <c r="J582" s="712">
        <f t="shared" si="146"/>
        <v>312.09991021567993</v>
      </c>
      <c r="K582" s="712">
        <f t="shared" si="147"/>
        <v>311.66273202465078</v>
      </c>
      <c r="L582" s="712">
        <f t="shared" si="148"/>
        <v>311.51587310795611</v>
      </c>
      <c r="N582" s="582">
        <v>508</v>
      </c>
      <c r="O582" s="712">
        <f t="shared" si="149"/>
        <v>7.5414908659854589</v>
      </c>
      <c r="P582" s="712">
        <f t="shared" si="150"/>
        <v>874.26968873168107</v>
      </c>
      <c r="Q582" s="712">
        <f t="shared" si="151"/>
        <v>862.38636334843477</v>
      </c>
      <c r="R582" s="712">
        <f t="shared" si="152"/>
        <v>853.83396112641412</v>
      </c>
      <c r="S582" s="712">
        <f t="shared" si="153"/>
        <v>848.64902273217501</v>
      </c>
      <c r="T582" s="712">
        <f t="shared" si="154"/>
        <v>846.85329411337716</v>
      </c>
    </row>
    <row r="583" spans="2:20">
      <c r="B583" s="582">
        <v>509</v>
      </c>
      <c r="C583" s="712">
        <f t="shared" si="139"/>
        <v>7.5563363204460607</v>
      </c>
      <c r="D583" s="712">
        <f t="shared" si="140"/>
        <v>1469.5371405410656</v>
      </c>
      <c r="E583" s="712">
        <f t="shared" si="141"/>
        <v>1015.2221165101063</v>
      </c>
      <c r="F583" s="712">
        <f t="shared" si="142"/>
        <v>671.45578653136056</v>
      </c>
      <c r="G583" s="712">
        <f t="shared" si="143"/>
        <v>451.98514113420475</v>
      </c>
      <c r="H583" s="719">
        <f t="shared" si="144"/>
        <v>313.94071985528234</v>
      </c>
      <c r="I583" s="712">
        <f t="shared" si="145"/>
        <v>312.90552913737469</v>
      </c>
      <c r="J583" s="712">
        <f t="shared" si="146"/>
        <v>312.17223412893543</v>
      </c>
      <c r="K583" s="712">
        <f t="shared" si="147"/>
        <v>311.73404251647986</v>
      </c>
      <c r="L583" s="712">
        <f t="shared" si="148"/>
        <v>311.58683650512722</v>
      </c>
      <c r="N583" s="582">
        <v>509</v>
      </c>
      <c r="O583" s="712">
        <f t="shared" si="149"/>
        <v>7.5563363204460607</v>
      </c>
      <c r="P583" s="712">
        <f t="shared" si="150"/>
        <v>875.07528617584001</v>
      </c>
      <c r="Q583" s="712">
        <f t="shared" si="151"/>
        <v>863.20453075883609</v>
      </c>
      <c r="R583" s="712">
        <f t="shared" si="152"/>
        <v>854.66110394125531</v>
      </c>
      <c r="S583" s="712">
        <f t="shared" si="153"/>
        <v>849.48150695683648</v>
      </c>
      <c r="T583" s="712">
        <f t="shared" si="154"/>
        <v>847.6874622861252</v>
      </c>
    </row>
    <row r="584" spans="2:20">
      <c r="B584" s="582">
        <v>510</v>
      </c>
      <c r="C584" s="712">
        <f t="shared" si="139"/>
        <v>7.5711817749066617</v>
      </c>
      <c r="D584" s="712">
        <f t="shared" si="140"/>
        <v>1469.6804718213691</v>
      </c>
      <c r="E584" s="712">
        <f t="shared" si="141"/>
        <v>1015.7306609644054</v>
      </c>
      <c r="F584" s="712">
        <f t="shared" si="142"/>
        <v>672.02756968655035</v>
      </c>
      <c r="G584" s="712">
        <f t="shared" si="143"/>
        <v>452.35971683647665</v>
      </c>
      <c r="H584" s="719">
        <f t="shared" si="144"/>
        <v>314.01718563110433</v>
      </c>
      <c r="I584" s="712">
        <f t="shared" si="145"/>
        <v>312.97968312378373</v>
      </c>
      <c r="J584" s="712">
        <f t="shared" si="146"/>
        <v>312.24471973415842</v>
      </c>
      <c r="K584" s="712">
        <f t="shared" si="147"/>
        <v>311.80551667670363</v>
      </c>
      <c r="L584" s="712">
        <f t="shared" si="148"/>
        <v>311.65796420922169</v>
      </c>
      <c r="N584" s="582">
        <v>510</v>
      </c>
      <c r="O584" s="712">
        <f t="shared" si="149"/>
        <v>7.5711817749066617</v>
      </c>
      <c r="P584" s="712">
        <f t="shared" si="150"/>
        <v>875.88001426046674</v>
      </c>
      <c r="Q584" s="712">
        <f t="shared" si="151"/>
        <v>864.02181524484104</v>
      </c>
      <c r="R584" s="712">
        <f t="shared" si="152"/>
        <v>855.48735414590317</v>
      </c>
      <c r="S584" s="712">
        <f t="shared" si="153"/>
        <v>850.31309280712821</v>
      </c>
      <c r="T584" s="712">
        <f t="shared" si="154"/>
        <v>848.52073026727305</v>
      </c>
    </row>
    <row r="585" spans="2:20">
      <c r="B585" s="582">
        <v>511</v>
      </c>
      <c r="C585" s="712">
        <f t="shared" si="139"/>
        <v>7.5860272293672635</v>
      </c>
      <c r="D585" s="712">
        <f t="shared" si="140"/>
        <v>1469.8233954813902</v>
      </c>
      <c r="E585" s="712">
        <f t="shared" si="141"/>
        <v>1016.2378162802353</v>
      </c>
      <c r="F585" s="712">
        <f t="shared" si="142"/>
        <v>672.59815474122615</v>
      </c>
      <c r="G585" s="712">
        <f t="shared" si="143"/>
        <v>452.73382836869399</v>
      </c>
      <c r="H585" s="719">
        <f t="shared" si="144"/>
        <v>314.09380476931693</v>
      </c>
      <c r="I585" s="712">
        <f t="shared" si="145"/>
        <v>313.05399514915598</v>
      </c>
      <c r="J585" s="712">
        <f t="shared" si="146"/>
        <v>312.31736670118795</v>
      </c>
      <c r="K585" s="712">
        <f t="shared" si="147"/>
        <v>311.87715417669699</v>
      </c>
      <c r="L585" s="712">
        <f t="shared" si="148"/>
        <v>311.72925589219119</v>
      </c>
      <c r="N585" s="582">
        <v>511</v>
      </c>
      <c r="O585" s="712">
        <f t="shared" si="149"/>
        <v>7.5860272293672635</v>
      </c>
      <c r="P585" s="712">
        <f t="shared" si="150"/>
        <v>876.68387392372972</v>
      </c>
      <c r="Q585" s="712">
        <f t="shared" si="151"/>
        <v>864.83821775925639</v>
      </c>
      <c r="R585" s="712">
        <f t="shared" si="152"/>
        <v>856.31271270361674</v>
      </c>
      <c r="S585" s="712">
        <f t="shared" si="153"/>
        <v>851.14378125253006</v>
      </c>
      <c r="T585" s="712">
        <f t="shared" si="154"/>
        <v>849.35309902826134</v>
      </c>
    </row>
    <row r="586" spans="2:20">
      <c r="B586" s="582">
        <v>512</v>
      </c>
      <c r="C586" s="712">
        <f t="shared" si="139"/>
        <v>7.6008726838278644</v>
      </c>
      <c r="D586" s="712">
        <f t="shared" si="140"/>
        <v>1469.9659132058196</v>
      </c>
      <c r="E586" s="712">
        <f t="shared" si="141"/>
        <v>1016.7435878515711</v>
      </c>
      <c r="F586" s="712">
        <f t="shared" si="142"/>
        <v>673.16754419279391</v>
      </c>
      <c r="G586" s="712">
        <f t="shared" si="143"/>
        <v>453.10747519540456</v>
      </c>
      <c r="H586" s="719">
        <f t="shared" si="144"/>
        <v>314.17057693490869</v>
      </c>
      <c r="I586" s="712">
        <f t="shared" si="145"/>
        <v>313.12846488097779</v>
      </c>
      <c r="J586" s="712">
        <f t="shared" si="146"/>
        <v>312.390174699684</v>
      </c>
      <c r="K586" s="712">
        <f t="shared" si="147"/>
        <v>311.94895468759927</v>
      </c>
      <c r="L586" s="712">
        <f t="shared" si="148"/>
        <v>311.80071122573264</v>
      </c>
      <c r="N586" s="582">
        <v>512</v>
      </c>
      <c r="O586" s="712">
        <f t="shared" si="149"/>
        <v>7.6008726838278644</v>
      </c>
      <c r="P586" s="712">
        <f t="shared" si="150"/>
        <v>877.4868661027848</v>
      </c>
      <c r="Q586" s="712">
        <f t="shared" si="151"/>
        <v>865.65373925386086</v>
      </c>
      <c r="R586" s="712">
        <f t="shared" si="152"/>
        <v>857.13718057661572</v>
      </c>
      <c r="S586" s="712">
        <f t="shared" si="153"/>
        <v>851.97357326147539</v>
      </c>
      <c r="T586" s="712">
        <f t="shared" si="154"/>
        <v>850.18456953948248</v>
      </c>
    </row>
    <row r="587" spans="2:20">
      <c r="B587" s="582">
        <v>513</v>
      </c>
      <c r="C587" s="712">
        <f t="shared" ref="C587:C650" si="155">$C$73*B587</f>
        <v>7.6157181382884653</v>
      </c>
      <c r="D587" s="712">
        <f t="shared" ref="D587:D650" si="156">(1-2*FoAb-2*FoAb*BiCombAb)*D586+2*FoAb*E586+2*FoAb*BiCombAb*Tcomb</f>
        <v>1470.1080266691897</v>
      </c>
      <c r="E587" s="712">
        <f t="shared" ref="E587:E650" si="157">FoAb*D586+(1-2*FoAb)*E586+FoAb*F586</f>
        <v>1017.247981042</v>
      </c>
      <c r="F587" s="712">
        <f t="shared" ref="F587:F650" si="158">FoAb*E586+(1-2*FoAb)*F586+FoAb*G586</f>
        <v>673.73574053803281</v>
      </c>
      <c r="G587" s="712">
        <f t="shared" ref="G587:G650" si="159">FoAb*F586+(1-2*FoAb)*G586+FoAb*H586</f>
        <v>453.48065679602951</v>
      </c>
      <c r="H587" s="719">
        <f t="shared" ref="H587:H650" si="160">_FoN1*G586+(1-_FoN1-_FoN2)*H586+_FoN2*I586</f>
        <v>314.24750179291055</v>
      </c>
      <c r="I587" s="712">
        <f t="shared" ref="I587:I650" si="161">FoCase*H586+(1-2*FoCase)*I586+FoCase*J586</f>
        <v>313.20309198665603</v>
      </c>
      <c r="J587" s="712">
        <f t="shared" ref="J587:J650" si="162">FoCase*I586+(1-2*FoCase)*J586+FoCase*K586</f>
        <v>312.46314339913602</v>
      </c>
      <c r="K587" s="712">
        <f t="shared" ref="K587:K650" si="163">FoCase*J586+(1-2*FoCase)*K586+FoCase*L586</f>
        <v>312.02091788032334</v>
      </c>
      <c r="L587" s="712">
        <f t="shared" ref="L587:L650" si="164">(1-2*FoCase-2*FoCase*BiAtmCase)*L586+2*FoCase*K586+2*FoCase*BiAtmCase*Tatm</f>
        <v>311.87232988129784</v>
      </c>
      <c r="N587" s="582">
        <v>513</v>
      </c>
      <c r="O587" s="712">
        <f t="shared" ref="O587:O650" si="165">$O$73*N587</f>
        <v>7.6157181382884653</v>
      </c>
      <c r="P587" s="712">
        <f t="shared" ref="P587:P650" si="166">(1-2*FoCase-2*FoCase*BiCombCase)*P586+2*FoCase*Q586+2*FoCase*BiCombCase*Tcomb</f>
        <v>878.28899173377647</v>
      </c>
      <c r="Q587" s="712">
        <f t="shared" ref="Q587:Q650" si="167">FoCase*P586+(1-2*FoCase)*Q586+FoCase*R586</f>
        <v>866.46838067940598</v>
      </c>
      <c r="R587" s="712">
        <f t="shared" ref="R587:R650" si="168">FoCase*Q586+(1-2*FoCase)*R586+FoCase*S586</f>
        <v>857.96075872608151</v>
      </c>
      <c r="S587" s="712">
        <f t="shared" ref="S587:S650" si="169">FoCase*R586+(1-2*FoCase)*S586+FoCase*T586</f>
        <v>852.80246980135257</v>
      </c>
      <c r="T587" s="712">
        <f t="shared" ref="T587:T650" si="170">(1-2*FoCase-2*FoCase*BiAtmCase)*T586+2*FoCase*S586+2*FoCase*BiAtmCase*Tatm</f>
        <v>851.01514277028173</v>
      </c>
    </row>
    <row r="588" spans="2:20">
      <c r="B588" s="582">
        <v>514</v>
      </c>
      <c r="C588" s="712">
        <f t="shared" si="155"/>
        <v>7.6305635927490671</v>
      </c>
      <c r="D588" s="712">
        <f t="shared" si="156"/>
        <v>1470.2497375359558</v>
      </c>
      <c r="E588" s="712">
        <f t="shared" si="157"/>
        <v>1017.7510011849511</v>
      </c>
      <c r="F588" s="712">
        <f t="shared" si="158"/>
        <v>674.30274627302924</v>
      </c>
      <c r="G588" s="712">
        <f t="shared" si="159"/>
        <v>453.85337266472459</v>
      </c>
      <c r="H588" s="719">
        <f t="shared" si="160"/>
        <v>314.32457900840245</v>
      </c>
      <c r="I588" s="712">
        <f t="shared" si="161"/>
        <v>313.27787613352541</v>
      </c>
      <c r="J588" s="712">
        <f t="shared" si="162"/>
        <v>312.53627246887157</v>
      </c>
      <c r="K588" s="712">
        <f t="shared" si="163"/>
        <v>312.09304342556487</v>
      </c>
      <c r="L588" s="712">
        <f t="shared" si="164"/>
        <v>311.94411153010248</v>
      </c>
      <c r="N588" s="582">
        <v>514</v>
      </c>
      <c r="O588" s="712">
        <f t="shared" si="165"/>
        <v>7.6305635927490671</v>
      </c>
      <c r="P588" s="712">
        <f t="shared" si="166"/>
        <v>879.09025175183922</v>
      </c>
      <c r="Q588" s="712">
        <f t="shared" si="167"/>
        <v>867.28214298561693</v>
      </c>
      <c r="R588" s="712">
        <f t="shared" si="168"/>
        <v>858.78344811215834</v>
      </c>
      <c r="S588" s="712">
        <f t="shared" si="169"/>
        <v>853.63047183850574</v>
      </c>
      <c r="T588" s="712">
        <f t="shared" si="170"/>
        <v>851.8448196889583</v>
      </c>
    </row>
    <row r="589" spans="2:20">
      <c r="B589" s="582">
        <v>515</v>
      </c>
      <c r="C589" s="712">
        <f t="shared" si="155"/>
        <v>7.6454090472096681</v>
      </c>
      <c r="D589" s="712">
        <f t="shared" si="156"/>
        <v>1470.3910474605755</v>
      </c>
      <c r="E589" s="712">
        <f t="shared" si="157"/>
        <v>1018.2526535839229</v>
      </c>
      <c r="F589" s="712">
        <f t="shared" si="158"/>
        <v>674.86856389311265</v>
      </c>
      <c r="G589" s="712">
        <f t="shared" si="159"/>
        <v>454.22562231024108</v>
      </c>
      <c r="H589" s="719">
        <f t="shared" si="160"/>
        <v>314.40180824651969</v>
      </c>
      <c r="I589" s="712">
        <f t="shared" si="161"/>
        <v>313.35281698885638</v>
      </c>
      <c r="J589" s="712">
        <f t="shared" si="162"/>
        <v>312.60956157806476</v>
      </c>
      <c r="K589" s="712">
        <f t="shared" si="163"/>
        <v>312.16533099381115</v>
      </c>
      <c r="L589" s="712">
        <f t="shared" si="164"/>
        <v>312.01605584313552</v>
      </c>
      <c r="N589" s="582">
        <v>515</v>
      </c>
      <c r="O589" s="712">
        <f t="shared" si="165"/>
        <v>7.6454090472096681</v>
      </c>
      <c r="P589" s="712">
        <f t="shared" si="166"/>
        <v>879.890647091098</v>
      </c>
      <c r="Q589" s="712">
        <f t="shared" si="167"/>
        <v>868.09502712119456</v>
      </c>
      <c r="R589" s="712">
        <f t="shared" si="168"/>
        <v>859.60524969395397</v>
      </c>
      <c r="S589" s="712">
        <f t="shared" si="169"/>
        <v>854.45758033823677</v>
      </c>
      <c r="T589" s="712">
        <f t="shared" si="170"/>
        <v>852.67360126276594</v>
      </c>
    </row>
    <row r="590" spans="2:20">
      <c r="B590" s="582">
        <v>516</v>
      </c>
      <c r="C590" s="712">
        <f t="shared" si="155"/>
        <v>7.6602545016702699</v>
      </c>
      <c r="D590" s="712">
        <f t="shared" si="156"/>
        <v>1470.5319580875889</v>
      </c>
      <c r="E590" s="712">
        <f t="shared" si="157"/>
        <v>1018.7529435127099</v>
      </c>
      <c r="F590" s="712">
        <f t="shared" si="158"/>
        <v>675.43319589279156</v>
      </c>
      <c r="G590" s="712">
        <f t="shared" si="159"/>
        <v>454.59740525578854</v>
      </c>
      <c r="H590" s="719">
        <f t="shared" si="160"/>
        <v>314.4791891724596</v>
      </c>
      <c r="I590" s="712">
        <f t="shared" si="161"/>
        <v>313.42791421986237</v>
      </c>
      <c r="J590" s="712">
        <f t="shared" si="162"/>
        <v>312.68301039574453</v>
      </c>
      <c r="K590" s="712">
        <f t="shared" si="163"/>
        <v>312.23778025535023</v>
      </c>
      <c r="L590" s="712">
        <f t="shared" si="164"/>
        <v>312.0881624911683</v>
      </c>
      <c r="N590" s="582">
        <v>516</v>
      </c>
      <c r="O590" s="712">
        <f t="shared" si="165"/>
        <v>7.6602545016702699</v>
      </c>
      <c r="P590" s="712">
        <f t="shared" si="166"/>
        <v>880.69017868466995</v>
      </c>
      <c r="Q590" s="712">
        <f t="shared" si="167"/>
        <v>868.90703403381576</v>
      </c>
      <c r="R590" s="712">
        <f t="shared" si="168"/>
        <v>860.42616442954136</v>
      </c>
      <c r="S590" s="712">
        <f t="shared" si="169"/>
        <v>855.28379626480557</v>
      </c>
      <c r="T590" s="712">
        <f t="shared" si="170"/>
        <v>853.50148845791546</v>
      </c>
    </row>
    <row r="591" spans="2:20">
      <c r="B591" s="582">
        <v>517</v>
      </c>
      <c r="C591" s="712">
        <f t="shared" si="155"/>
        <v>7.6750999561308708</v>
      </c>
      <c r="D591" s="712">
        <f t="shared" si="156"/>
        <v>1470.6724710516971</v>
      </c>
      <c r="E591" s="712">
        <f t="shared" si="157"/>
        <v>1019.2518762156257</v>
      </c>
      <c r="F591" s="712">
        <f t="shared" si="158"/>
        <v>675.99664476569149</v>
      </c>
      <c r="G591" s="712">
        <f t="shared" si="159"/>
        <v>454.96872103889825</v>
      </c>
      <c r="H591" s="719">
        <f t="shared" si="160"/>
        <v>314.55672145148742</v>
      </c>
      <c r="I591" s="712">
        <f t="shared" si="161"/>
        <v>313.50316749370779</v>
      </c>
      <c r="J591" s="712">
        <f t="shared" si="162"/>
        <v>312.75661859080338</v>
      </c>
      <c r="K591" s="712">
        <f t="shared" si="163"/>
        <v>312.31039088027956</v>
      </c>
      <c r="L591" s="712">
        <f t="shared" si="164"/>
        <v>312.16043114476355</v>
      </c>
      <c r="N591" s="582">
        <v>517</v>
      </c>
      <c r="O591" s="712">
        <f t="shared" si="165"/>
        <v>7.6750999561308708</v>
      </c>
      <c r="P591" s="712">
        <f t="shared" si="166"/>
        <v>881.48884746466535</v>
      </c>
      <c r="Q591" s="712">
        <f t="shared" si="167"/>
        <v>869.71816467013423</v>
      </c>
      <c r="R591" s="712">
        <f t="shared" si="168"/>
        <v>861.24619327595974</v>
      </c>
      <c r="S591" s="712">
        <f t="shared" si="169"/>
        <v>856.10912058143106</v>
      </c>
      <c r="T591" s="712">
        <f t="shared" si="170"/>
        <v>854.32848223957433</v>
      </c>
    </row>
    <row r="592" spans="2:20">
      <c r="B592" s="582">
        <v>518</v>
      </c>
      <c r="C592" s="712">
        <f t="shared" si="155"/>
        <v>7.6899454105914726</v>
      </c>
      <c r="D592" s="712">
        <f t="shared" si="156"/>
        <v>1470.8125879778393</v>
      </c>
      <c r="E592" s="712">
        <f t="shared" si="157"/>
        <v>1019.7494569077257</v>
      </c>
      <c r="F592" s="712">
        <f t="shared" si="158"/>
        <v>676.55891300449275</v>
      </c>
      <c r="G592" s="712">
        <f t="shared" si="159"/>
        <v>455.33956921128754</v>
      </c>
      <c r="H592" s="719">
        <f t="shared" si="160"/>
        <v>314.63440474894298</v>
      </c>
      <c r="I592" s="712">
        <f t="shared" si="161"/>
        <v>313.57857647751484</v>
      </c>
      <c r="J592" s="712">
        <f t="shared" si="162"/>
        <v>312.83038583200516</v>
      </c>
      <c r="K592" s="712">
        <f t="shared" si="163"/>
        <v>312.38316253851497</v>
      </c>
      <c r="L592" s="712">
        <f t="shared" si="164"/>
        <v>312.23286147428422</v>
      </c>
      <c r="N592" s="582">
        <v>518</v>
      </c>
      <c r="O592" s="712">
        <f t="shared" si="165"/>
        <v>7.6899454105914726</v>
      </c>
      <c r="P592" s="712">
        <f t="shared" si="166"/>
        <v>882.28665436218841</v>
      </c>
      <c r="Q592" s="712">
        <f t="shared" si="167"/>
        <v>870.52841997578298</v>
      </c>
      <c r="R592" s="712">
        <f t="shared" si="168"/>
        <v>862.06533718921526</v>
      </c>
      <c r="S592" s="712">
        <f t="shared" si="169"/>
        <v>856.93355425029335</v>
      </c>
      <c r="T592" s="712">
        <f t="shared" si="170"/>
        <v>855.15458357186867</v>
      </c>
    </row>
    <row r="593" spans="2:20">
      <c r="B593" s="582">
        <v>519</v>
      </c>
      <c r="C593" s="712">
        <f t="shared" si="155"/>
        <v>7.7047908650520736</v>
      </c>
      <c r="D593" s="712">
        <f t="shared" si="156"/>
        <v>1470.9523104812713</v>
      </c>
      <c r="E593" s="712">
        <f t="shared" si="157"/>
        <v>1020.2456907750269</v>
      </c>
      <c r="F593" s="712">
        <f t="shared" si="158"/>
        <v>677.12000310087024</v>
      </c>
      <c r="G593" s="712">
        <f t="shared" si="159"/>
        <v>455.70994933872549</v>
      </c>
      <c r="H593" s="719">
        <f t="shared" si="160"/>
        <v>314.71223873024667</v>
      </c>
      <c r="I593" s="712">
        <f t="shared" si="161"/>
        <v>313.65414083837123</v>
      </c>
      <c r="J593" s="712">
        <f t="shared" si="162"/>
        <v>312.90431178799349</v>
      </c>
      <c r="K593" s="712">
        <f t="shared" si="163"/>
        <v>312.45609489979898</v>
      </c>
      <c r="L593" s="712">
        <f t="shared" si="164"/>
        <v>312.30545314990235</v>
      </c>
      <c r="N593" s="582">
        <v>519</v>
      </c>
      <c r="O593" s="712">
        <f t="shared" si="165"/>
        <v>7.7047908650520736</v>
      </c>
      <c r="P593" s="712">
        <f t="shared" si="166"/>
        <v>883.08360030733854</v>
      </c>
      <c r="Q593" s="712">
        <f t="shared" si="167"/>
        <v>871.33780089537368</v>
      </c>
      <c r="R593" s="712">
        <f t="shared" si="168"/>
        <v>862.88359712428269</v>
      </c>
      <c r="S593" s="712">
        <f t="shared" si="169"/>
        <v>857.75709823253374</v>
      </c>
      <c r="T593" s="712">
        <f t="shared" si="170"/>
        <v>855.97979341788414</v>
      </c>
    </row>
    <row r="594" spans="2:20">
      <c r="B594" s="582">
        <v>520</v>
      </c>
      <c r="C594" s="712">
        <f t="shared" si="155"/>
        <v>7.7196363195126745</v>
      </c>
      <c r="D594" s="712">
        <f t="shared" si="156"/>
        <v>1471.0916401676411</v>
      </c>
      <c r="E594" s="712">
        <f t="shared" si="157"/>
        <v>1020.7405829747248</v>
      </c>
      <c r="F594" s="712">
        <f t="shared" si="158"/>
        <v>677.67991754543368</v>
      </c>
      <c r="G594" s="712">
        <f t="shared" si="159"/>
        <v>456.07986100089926</v>
      </c>
      <c r="H594" s="719">
        <f t="shared" si="160"/>
        <v>314.79022306090559</v>
      </c>
      <c r="I594" s="712">
        <f t="shared" si="161"/>
        <v>313.72986024333727</v>
      </c>
      <c r="J594" s="712">
        <f t="shared" si="162"/>
        <v>312.97839612729967</v>
      </c>
      <c r="K594" s="712">
        <f t="shared" si="163"/>
        <v>312.52918763370985</v>
      </c>
      <c r="L594" s="712">
        <f t="shared" si="164"/>
        <v>312.37820584160801</v>
      </c>
      <c r="N594" s="582">
        <v>520</v>
      </c>
      <c r="O594" s="712">
        <f t="shared" si="165"/>
        <v>7.7196363195126745</v>
      </c>
      <c r="P594" s="712">
        <f t="shared" si="166"/>
        <v>883.87968622921142</v>
      </c>
      <c r="Q594" s="712">
        <f t="shared" si="167"/>
        <v>872.14630837249933</v>
      </c>
      <c r="R594" s="712">
        <f t="shared" si="168"/>
        <v>863.70097403510567</v>
      </c>
      <c r="S594" s="712">
        <f t="shared" si="169"/>
        <v>858.57975348825676</v>
      </c>
      <c r="T594" s="712">
        <f t="shared" si="170"/>
        <v>856.80411273966706</v>
      </c>
    </row>
    <row r="595" spans="2:20">
      <c r="B595" s="582">
        <v>521</v>
      </c>
      <c r="C595" s="712">
        <f t="shared" si="155"/>
        <v>7.7344817739732763</v>
      </c>
      <c r="D595" s="712">
        <f t="shared" si="156"/>
        <v>1471.2305786330651</v>
      </c>
      <c r="E595" s="712">
        <f t="shared" si="157"/>
        <v>1021.2341386354112</v>
      </c>
      <c r="F595" s="712">
        <f t="shared" si="158"/>
        <v>678.2386588276687</v>
      </c>
      <c r="G595" s="712">
        <f t="shared" si="159"/>
        <v>456.44930379128164</v>
      </c>
      <c r="H595" s="719">
        <f t="shared" si="160"/>
        <v>314.86835740651981</v>
      </c>
      <c r="I595" s="712">
        <f t="shared" si="161"/>
        <v>313.80573435945314</v>
      </c>
      <c r="J595" s="712">
        <f t="shared" si="162"/>
        <v>313.05263851835093</v>
      </c>
      <c r="K595" s="712">
        <f t="shared" si="163"/>
        <v>312.60244040966978</v>
      </c>
      <c r="L595" s="712">
        <f t="shared" si="164"/>
        <v>312.45111921921756</v>
      </c>
      <c r="N595" s="582">
        <v>521</v>
      </c>
      <c r="O595" s="712">
        <f t="shared" si="165"/>
        <v>7.7344817739732763</v>
      </c>
      <c r="P595" s="712">
        <f t="shared" si="166"/>
        <v>884.67491305590045</v>
      </c>
      <c r="Q595" s="712">
        <f t="shared" si="167"/>
        <v>872.95394334973412</v>
      </c>
      <c r="R595" s="712">
        <f t="shared" si="168"/>
        <v>864.51746887459899</v>
      </c>
      <c r="S595" s="712">
        <f t="shared" si="169"/>
        <v>859.40152097653038</v>
      </c>
      <c r="T595" s="712">
        <f t="shared" si="170"/>
        <v>857.62754249822592</v>
      </c>
    </row>
    <row r="596" spans="2:20">
      <c r="B596" s="582">
        <v>522</v>
      </c>
      <c r="C596" s="712">
        <f t="shared" si="155"/>
        <v>7.7493272284338772</v>
      </c>
      <c r="D596" s="712">
        <f t="shared" si="156"/>
        <v>1471.3691274642026</v>
      </c>
      <c r="E596" s="712">
        <f t="shared" si="157"/>
        <v>1021.7263628572873</v>
      </c>
      <c r="F596" s="712">
        <f t="shared" si="158"/>
        <v>678.79622943587913</v>
      </c>
      <c r="G596" s="712">
        <f t="shared" si="159"/>
        <v>456.8182773169994</v>
      </c>
      <c r="H596" s="719">
        <f t="shared" si="160"/>
        <v>314.94664143278794</v>
      </c>
      <c r="I596" s="712">
        <f t="shared" si="161"/>
        <v>313.88176285374584</v>
      </c>
      <c r="J596" s="712">
        <f t="shared" si="162"/>
        <v>313.12703862947814</v>
      </c>
      <c r="K596" s="712">
        <f t="shared" si="163"/>
        <v>312.67585289695342</v>
      </c>
      <c r="L596" s="712">
        <f t="shared" si="164"/>
        <v>312.52419295238286</v>
      </c>
      <c r="N596" s="582">
        <v>522</v>
      </c>
      <c r="O596" s="712">
        <f t="shared" si="165"/>
        <v>7.7493272284338772</v>
      </c>
      <c r="P596" s="712">
        <f t="shared" si="166"/>
        <v>885.46928171449679</v>
      </c>
      <c r="Q596" s="712">
        <f t="shared" si="167"/>
        <v>873.7607067686356</v>
      </c>
      <c r="R596" s="712">
        <f t="shared" si="168"/>
        <v>865.33308259464877</v>
      </c>
      <c r="S596" s="712">
        <f t="shared" si="169"/>
        <v>860.22240165538778</v>
      </c>
      <c r="T596" s="712">
        <f t="shared" si="170"/>
        <v>858.45008365353146</v>
      </c>
    </row>
    <row r="597" spans="2:20">
      <c r="B597" s="582">
        <v>523</v>
      </c>
      <c r="C597" s="712">
        <f t="shared" si="155"/>
        <v>7.764172682894479</v>
      </c>
      <c r="D597" s="712">
        <f t="shared" si="156"/>
        <v>1471.5072882383315</v>
      </c>
      <c r="E597" s="712">
        <f t="shared" si="157"/>
        <v>1022.2172607123757</v>
      </c>
      <c r="F597" s="712">
        <f t="shared" si="158"/>
        <v>679.35263185713018</v>
      </c>
      <c r="G597" s="712">
        <f t="shared" si="159"/>
        <v>457.1867811987027</v>
      </c>
      <c r="H597" s="719">
        <f t="shared" si="160"/>
        <v>315.0250748055135</v>
      </c>
      <c r="I597" s="712">
        <f t="shared" si="161"/>
        <v>313.95794539323651</v>
      </c>
      <c r="J597" s="712">
        <f t="shared" si="162"/>
        <v>313.20159612892382</v>
      </c>
      <c r="K597" s="712">
        <f t="shared" si="163"/>
        <v>312.74942476469619</v>
      </c>
      <c r="L597" s="712">
        <f t="shared" si="164"/>
        <v>312.59742671059911</v>
      </c>
      <c r="N597" s="582">
        <v>523</v>
      </c>
      <c r="O597" s="712">
        <f t="shared" si="165"/>
        <v>7.764172682894479</v>
      </c>
      <c r="P597" s="712">
        <f t="shared" si="166"/>
        <v>886.26279313109183</v>
      </c>
      <c r="Q597" s="712">
        <f t="shared" si="167"/>
        <v>874.56659956974454</v>
      </c>
      <c r="R597" s="712">
        <f t="shared" si="168"/>
        <v>866.14781614611411</v>
      </c>
      <c r="S597" s="712">
        <f t="shared" si="169"/>
        <v>861.0423964818284</v>
      </c>
      <c r="T597" s="712">
        <f t="shared" si="170"/>
        <v>859.27173716451898</v>
      </c>
    </row>
    <row r="598" spans="2:20">
      <c r="B598" s="582">
        <v>524</v>
      </c>
      <c r="C598" s="712">
        <f t="shared" si="155"/>
        <v>7.77901813735508</v>
      </c>
      <c r="D598" s="712">
        <f t="shared" si="156"/>
        <v>1471.6450625234202</v>
      </c>
      <c r="E598" s="712">
        <f t="shared" si="157"/>
        <v>1022.7068372447316</v>
      </c>
      <c r="F598" s="712">
        <f t="shared" si="158"/>
        <v>679.90786857719206</v>
      </c>
      <c r="G598" s="712">
        <f t="shared" si="159"/>
        <v>457.55481507043544</v>
      </c>
      <c r="H598" s="719">
        <f t="shared" si="160"/>
        <v>315.10365719061042</v>
      </c>
      <c r="I598" s="712">
        <f t="shared" si="161"/>
        <v>314.03428164494716</v>
      </c>
      <c r="J598" s="712">
        <f t="shared" si="162"/>
        <v>313.27631068484959</v>
      </c>
      <c r="K598" s="712">
        <f t="shared" si="163"/>
        <v>312.82315568190256</v>
      </c>
      <c r="L598" s="712">
        <f t="shared" si="164"/>
        <v>312.67082016321388</v>
      </c>
      <c r="N598" s="582">
        <v>524</v>
      </c>
      <c r="O598" s="712">
        <f t="shared" si="165"/>
        <v>7.77901813735508</v>
      </c>
      <c r="P598" s="712">
        <f t="shared" si="166"/>
        <v>887.05544823077719</v>
      </c>
      <c r="Q598" s="712">
        <f t="shared" si="167"/>
        <v>875.37162269258715</v>
      </c>
      <c r="R598" s="712">
        <f t="shared" si="168"/>
        <v>866.96167047882818</v>
      </c>
      <c r="S598" s="712">
        <f t="shared" si="169"/>
        <v>861.8615064118186</v>
      </c>
      <c r="T598" s="712">
        <f t="shared" si="170"/>
        <v>860.09250398908875</v>
      </c>
    </row>
    <row r="599" spans="2:20">
      <c r="B599" s="582">
        <v>525</v>
      </c>
      <c r="C599" s="712">
        <f t="shared" si="155"/>
        <v>7.7938635918156809</v>
      </c>
      <c r="D599" s="712">
        <f t="shared" si="156"/>
        <v>1471.782451878202</v>
      </c>
      <c r="E599" s="712">
        <f t="shared" si="157"/>
        <v>1023.1950974706509</v>
      </c>
      <c r="F599" s="712">
        <f t="shared" si="158"/>
        <v>680.46194208048519</v>
      </c>
      <c r="G599" s="712">
        <f t="shared" si="159"/>
        <v>457.92237857950659</v>
      </c>
      <c r="H599" s="719">
        <f t="shared" si="160"/>
        <v>315.18238825410918</v>
      </c>
      <c r="I599" s="712">
        <f t="shared" si="161"/>
        <v>314.1107712759075</v>
      </c>
      <c r="J599" s="712">
        <f t="shared" si="162"/>
        <v>313.35118196534444</v>
      </c>
      <c r="K599" s="712">
        <f t="shared" si="163"/>
        <v>312.89704531745434</v>
      </c>
      <c r="L599" s="712">
        <f t="shared" si="164"/>
        <v>312.74437297943496</v>
      </c>
      <c r="N599" s="582">
        <v>525</v>
      </c>
      <c r="O599" s="712">
        <f t="shared" si="165"/>
        <v>7.7938635918156809</v>
      </c>
      <c r="P599" s="712">
        <f t="shared" si="166"/>
        <v>887.8472479376461</v>
      </c>
      <c r="Q599" s="712">
        <f t="shared" si="167"/>
        <v>876.17577707567602</v>
      </c>
      <c r="R599" s="712">
        <f t="shared" si="168"/>
        <v>867.77464654159826</v>
      </c>
      <c r="S599" s="712">
        <f t="shared" si="169"/>
        <v>862.67973240029369</v>
      </c>
      <c r="T599" s="712">
        <f t="shared" si="170"/>
        <v>860.91238508410743</v>
      </c>
    </row>
    <row r="600" spans="2:20">
      <c r="B600" s="582">
        <v>526</v>
      </c>
      <c r="C600" s="712">
        <f t="shared" si="155"/>
        <v>7.8087090462762827</v>
      </c>
      <c r="D600" s="712">
        <f t="shared" si="156"/>
        <v>1471.919457852247</v>
      </c>
      <c r="E600" s="712">
        <f t="shared" si="157"/>
        <v>1023.6820463788771</v>
      </c>
      <c r="F600" s="712">
        <f t="shared" si="158"/>
        <v>681.01485485002604</v>
      </c>
      <c r="G600" s="712">
        <f t="shared" si="159"/>
        <v>458.28947138636244</v>
      </c>
      <c r="H600" s="719">
        <f t="shared" si="160"/>
        <v>315.26126766216248</v>
      </c>
      <c r="I600" s="712">
        <f t="shared" si="161"/>
        <v>314.18741395316204</v>
      </c>
      <c r="J600" s="712">
        <f t="shared" si="162"/>
        <v>313.42620963843171</v>
      </c>
      <c r="K600" s="712">
        <f t="shared" si="163"/>
        <v>312.97109334011861</v>
      </c>
      <c r="L600" s="712">
        <f t="shared" si="164"/>
        <v>312.81808482833901</v>
      </c>
      <c r="N600" s="582">
        <v>526</v>
      </c>
      <c r="O600" s="712">
        <f t="shared" si="165"/>
        <v>7.8087090462762827</v>
      </c>
      <c r="P600" s="712">
        <f t="shared" si="166"/>
        <v>888.63819317479476</v>
      </c>
      <c r="Q600" s="712">
        <f t="shared" si="167"/>
        <v>876.97906365651033</v>
      </c>
      <c r="R600" s="712">
        <f t="shared" si="168"/>
        <v>868.58674528220865</v>
      </c>
      <c r="S600" s="712">
        <f t="shared" si="169"/>
        <v>863.49707540115799</v>
      </c>
      <c r="T600" s="712">
        <f t="shared" si="170"/>
        <v>861.73138140540902</v>
      </c>
    </row>
    <row r="601" spans="2:20">
      <c r="B601" s="582">
        <v>527</v>
      </c>
      <c r="C601" s="712">
        <f t="shared" si="155"/>
        <v>7.8235545007368836</v>
      </c>
      <c r="D601" s="712">
        <f t="shared" si="156"/>
        <v>1472.0560819860336</v>
      </c>
      <c r="E601" s="712">
        <f t="shared" si="157"/>
        <v>1024.167688930806</v>
      </c>
      <c r="F601" s="712">
        <f t="shared" si="158"/>
        <v>681.56660936737342</v>
      </c>
      <c r="G601" s="712">
        <f t="shared" si="159"/>
        <v>458.65609316445995</v>
      </c>
      <c r="H601" s="719">
        <f t="shared" si="160"/>
        <v>315.34029508105067</v>
      </c>
      <c r="I601" s="712">
        <f t="shared" si="161"/>
        <v>314.26420934377666</v>
      </c>
      <c r="J601" s="712">
        <f t="shared" si="162"/>
        <v>313.50139337207713</v>
      </c>
      <c r="K601" s="712">
        <f t="shared" si="163"/>
        <v>313.04529941855583</v>
      </c>
      <c r="L601" s="712">
        <f t="shared" si="164"/>
        <v>312.89195537887946</v>
      </c>
      <c r="N601" s="582">
        <v>527</v>
      </c>
      <c r="O601" s="712">
        <f t="shared" si="165"/>
        <v>7.8235545007368836</v>
      </c>
      <c r="P601" s="712">
        <f t="shared" si="166"/>
        <v>889.42828486432325</v>
      </c>
      <c r="Q601" s="712">
        <f t="shared" si="167"/>
        <v>877.78148337157791</v>
      </c>
      <c r="R601" s="712">
        <f t="shared" si="168"/>
        <v>869.39796764742073</v>
      </c>
      <c r="S601" s="712">
        <f t="shared" si="169"/>
        <v>864.31353636728636</v>
      </c>
      <c r="T601" s="712">
        <f t="shared" si="170"/>
        <v>862.54949390779598</v>
      </c>
    </row>
    <row r="602" spans="2:20">
      <c r="B602" s="582">
        <v>528</v>
      </c>
      <c r="C602" s="712">
        <f t="shared" si="155"/>
        <v>7.8383999551974854</v>
      </c>
      <c r="D602" s="712">
        <f t="shared" si="156"/>
        <v>1472.1923258110201</v>
      </c>
      <c r="E602" s="712">
        <f t="shared" si="157"/>
        <v>1024.6520300606885</v>
      </c>
      <c r="F602" s="712">
        <f t="shared" si="158"/>
        <v>682.11720811257601</v>
      </c>
      <c r="G602" s="712">
        <f t="shared" si="159"/>
        <v>459.02224360014088</v>
      </c>
      <c r="H602" s="719">
        <f t="shared" si="160"/>
        <v>315.41947017718775</v>
      </c>
      <c r="I602" s="712">
        <f t="shared" si="161"/>
        <v>314.34115711484526</v>
      </c>
      <c r="J602" s="712">
        <f t="shared" si="162"/>
        <v>313.57673283419598</v>
      </c>
      <c r="K602" s="712">
        <f t="shared" si="163"/>
        <v>313.11966322132776</v>
      </c>
      <c r="L602" s="712">
        <f t="shared" si="164"/>
        <v>312.96598429989484</v>
      </c>
      <c r="N602" s="582">
        <v>528</v>
      </c>
      <c r="O602" s="712">
        <f t="shared" si="165"/>
        <v>7.8383999551974854</v>
      </c>
      <c r="P602" s="712">
        <f t="shared" si="166"/>
        <v>890.21752392733652</v>
      </c>
      <c r="Q602" s="712">
        <f t="shared" si="167"/>
        <v>878.583037156356</v>
      </c>
      <c r="R602" s="712">
        <f t="shared" si="168"/>
        <v>870.20831458297357</v>
      </c>
      <c r="S602" s="712">
        <f t="shared" si="169"/>
        <v>865.12911625052573</v>
      </c>
      <c r="T602" s="712">
        <f t="shared" si="170"/>
        <v>863.36672354504049</v>
      </c>
    </row>
    <row r="603" spans="2:20">
      <c r="B603" s="582">
        <v>529</v>
      </c>
      <c r="C603" s="712">
        <f t="shared" si="155"/>
        <v>7.8532454096580864</v>
      </c>
      <c r="D603" s="712">
        <f t="shared" si="156"/>
        <v>1472.328190849714</v>
      </c>
      <c r="E603" s="712">
        <f t="shared" si="157"/>
        <v>1025.1350746758328</v>
      </c>
      <c r="F603" s="712">
        <f t="shared" si="158"/>
        <v>682.66665356412068</v>
      </c>
      <c r="G603" s="712">
        <f t="shared" si="159"/>
        <v>459.38792239250682</v>
      </c>
      <c r="H603" s="719">
        <f t="shared" si="160"/>
        <v>315.49879261712658</v>
      </c>
      <c r="I603" s="712">
        <f t="shared" si="161"/>
        <v>314.41825693349659</v>
      </c>
      <c r="J603" s="712">
        <f t="shared" si="162"/>
        <v>313.65222769266063</v>
      </c>
      <c r="K603" s="712">
        <f t="shared" si="163"/>
        <v>313.19418441690533</v>
      </c>
      <c r="L603" s="712">
        <f t="shared" si="164"/>
        <v>313.04017126011667</v>
      </c>
      <c r="N603" s="582">
        <v>529</v>
      </c>
      <c r="O603" s="712">
        <f t="shared" si="165"/>
        <v>7.8532454096580864</v>
      </c>
      <c r="P603" s="712">
        <f t="shared" si="166"/>
        <v>891.00591128394535</v>
      </c>
      <c r="Q603" s="712">
        <f t="shared" si="167"/>
        <v>879.38372594531222</v>
      </c>
      <c r="R603" s="712">
        <f t="shared" si="168"/>
        <v>871.01778703358627</v>
      </c>
      <c r="S603" s="712">
        <f t="shared" si="169"/>
        <v>865.94381600169561</v>
      </c>
      <c r="T603" s="712">
        <f t="shared" si="170"/>
        <v>864.18307126988543</v>
      </c>
    </row>
    <row r="604" spans="2:20">
      <c r="B604" s="582">
        <v>530</v>
      </c>
      <c r="C604" s="712">
        <f t="shared" si="155"/>
        <v>7.8680908641186882</v>
      </c>
      <c r="D604" s="712">
        <f t="shared" si="156"/>
        <v>1472.4636786157428</v>
      </c>
      <c r="E604" s="712">
        <f t="shared" si="157"/>
        <v>1025.616827656803</v>
      </c>
      <c r="F604" s="712">
        <f t="shared" si="158"/>
        <v>683.21494819888164</v>
      </c>
      <c r="G604" s="712">
        <f t="shared" si="159"/>
        <v>459.75312925329524</v>
      </c>
      <c r="H604" s="719">
        <f t="shared" si="160"/>
        <v>315.57826206756442</v>
      </c>
      <c r="I604" s="712">
        <f t="shared" si="161"/>
        <v>314.4955084669005</v>
      </c>
      <c r="J604" s="712">
        <f t="shared" si="162"/>
        <v>313.7278776153077</v>
      </c>
      <c r="K604" s="712">
        <f t="shared" si="163"/>
        <v>313.26886267367644</v>
      </c>
      <c r="L604" s="712">
        <f t="shared" si="164"/>
        <v>313.11451592817735</v>
      </c>
      <c r="N604" s="582">
        <v>530</v>
      </c>
      <c r="O604" s="712">
        <f t="shared" si="165"/>
        <v>7.8680908641186882</v>
      </c>
      <c r="P604" s="712">
        <f t="shared" si="166"/>
        <v>891.79344785326782</v>
      </c>
      <c r="Q604" s="712">
        <f t="shared" si="167"/>
        <v>880.18355067190566</v>
      </c>
      <c r="R604" s="712">
        <f t="shared" si="168"/>
        <v>871.82638594295827</v>
      </c>
      <c r="S604" s="712">
        <f t="shared" si="169"/>
        <v>866.75763657058951</v>
      </c>
      <c r="T604" s="712">
        <f t="shared" si="170"/>
        <v>864.99853803404562</v>
      </c>
    </row>
    <row r="605" spans="2:20">
      <c r="B605" s="582">
        <v>531</v>
      </c>
      <c r="C605" s="712">
        <f t="shared" si="155"/>
        <v>7.8829363185792891</v>
      </c>
      <c r="D605" s="712">
        <f t="shared" si="156"/>
        <v>1472.5987906139228</v>
      </c>
      <c r="E605" s="712">
        <f t="shared" si="157"/>
        <v>1026.0972938576176</v>
      </c>
      <c r="F605" s="712">
        <f t="shared" si="158"/>
        <v>683.76209449207056</v>
      </c>
      <c r="G605" s="712">
        <f t="shared" si="159"/>
        <v>460.11786390675672</v>
      </c>
      <c r="H605" s="719">
        <f t="shared" si="160"/>
        <v>315.65787819534881</v>
      </c>
      <c r="I605" s="712">
        <f t="shared" si="161"/>
        <v>314.57291138227464</v>
      </c>
      <c r="J605" s="712">
        <f t="shared" si="162"/>
        <v>313.80368226994557</v>
      </c>
      <c r="K605" s="712">
        <f t="shared" si="163"/>
        <v>313.3436976599537</v>
      </c>
      <c r="L605" s="712">
        <f t="shared" si="164"/>
        <v>313.18901797261827</v>
      </c>
      <c r="N605" s="582">
        <v>531</v>
      </c>
      <c r="O605" s="712">
        <f t="shared" si="165"/>
        <v>7.8829363185792891</v>
      </c>
      <c r="P605" s="712">
        <f t="shared" si="166"/>
        <v>892.58013455342973</v>
      </c>
      <c r="Q605" s="712">
        <f t="shared" si="167"/>
        <v>880.98251226858849</v>
      </c>
      <c r="R605" s="712">
        <f t="shared" si="168"/>
        <v>872.63411225377047</v>
      </c>
      <c r="S605" s="712">
        <f t="shared" si="169"/>
        <v>867.57057890597594</v>
      </c>
      <c r="T605" s="712">
        <f t="shared" si="170"/>
        <v>865.8131247882086</v>
      </c>
    </row>
    <row r="606" spans="2:20">
      <c r="B606" s="582">
        <v>532</v>
      </c>
      <c r="C606" s="712">
        <f t="shared" si="155"/>
        <v>7.89778177303989</v>
      </c>
      <c r="D606" s="712">
        <f t="shared" si="156"/>
        <v>1472.7335283403272</v>
      </c>
      <c r="E606" s="712">
        <f t="shared" si="157"/>
        <v>1026.5764781059445</v>
      </c>
      <c r="F606" s="712">
        <f t="shared" si="158"/>
        <v>684.30809491718696</v>
      </c>
      <c r="G606" s="712">
        <f t="shared" si="159"/>
        <v>460.48212608953264</v>
      </c>
      <c r="H606" s="719">
        <f t="shared" si="160"/>
        <v>315.73764066748242</v>
      </c>
      <c r="I606" s="712">
        <f t="shared" si="161"/>
        <v>314.65046534689077</v>
      </c>
      <c r="J606" s="712">
        <f t="shared" si="162"/>
        <v>313.87964132436133</v>
      </c>
      <c r="K606" s="712">
        <f t="shared" si="163"/>
        <v>313.41868904398211</v>
      </c>
      <c r="L606" s="712">
        <f t="shared" si="164"/>
        <v>313.26367706189728</v>
      </c>
      <c r="N606" s="582">
        <v>532</v>
      </c>
      <c r="O606" s="712">
        <f t="shared" si="165"/>
        <v>7.89778177303989</v>
      </c>
      <c r="P606" s="712">
        <f t="shared" si="166"/>
        <v>893.36597230156679</v>
      </c>
      <c r="Q606" s="712">
        <f t="shared" si="167"/>
        <v>881.78061166680595</v>
      </c>
      <c r="R606" s="712">
        <f t="shared" si="168"/>
        <v>873.44096690768674</v>
      </c>
      <c r="S606" s="712">
        <f t="shared" si="169"/>
        <v>868.38264395559941</v>
      </c>
      <c r="T606" s="712">
        <f t="shared" si="170"/>
        <v>866.62683248203598</v>
      </c>
    </row>
    <row r="607" spans="2:20">
      <c r="B607" s="582">
        <v>533</v>
      </c>
      <c r="C607" s="712">
        <f t="shared" si="155"/>
        <v>7.9126272275004919</v>
      </c>
      <c r="D607" s="712">
        <f t="shared" si="156"/>
        <v>1472.8678932823543</v>
      </c>
      <c r="E607" s="712">
        <f t="shared" si="157"/>
        <v>1027.0543852032968</v>
      </c>
      <c r="F607" s="712">
        <f t="shared" si="158"/>
        <v>684.85295194597006</v>
      </c>
      <c r="G607" s="712">
        <f t="shared" si="159"/>
        <v>460.84591555053413</v>
      </c>
      <c r="H607" s="719">
        <f t="shared" si="160"/>
        <v>315.81754915112856</v>
      </c>
      <c r="I607" s="712">
        <f t="shared" si="161"/>
        <v>314.72817002808114</v>
      </c>
      <c r="J607" s="712">
        <f t="shared" si="162"/>
        <v>313.95575444632789</v>
      </c>
      <c r="K607" s="712">
        <f t="shared" si="163"/>
        <v>313.49383649394633</v>
      </c>
      <c r="L607" s="712">
        <f t="shared" si="164"/>
        <v>313.33849286439676</v>
      </c>
      <c r="N607" s="582">
        <v>533</v>
      </c>
      <c r="O607" s="712">
        <f t="shared" si="165"/>
        <v>7.9126272275004919</v>
      </c>
      <c r="P607" s="712">
        <f t="shared" si="166"/>
        <v>894.15096201382426</v>
      </c>
      <c r="Q607" s="712">
        <f t="shared" si="167"/>
        <v>882.57784979699898</v>
      </c>
      <c r="R607" s="712">
        <f t="shared" si="168"/>
        <v>874.24695084535426</v>
      </c>
      <c r="S607" s="712">
        <f t="shared" si="169"/>
        <v>869.19383266618206</v>
      </c>
      <c r="T607" s="712">
        <f t="shared" si="170"/>
        <v>867.43966206416508</v>
      </c>
    </row>
    <row r="608" spans="2:20">
      <c r="B608" s="582">
        <v>534</v>
      </c>
      <c r="C608" s="712">
        <f t="shared" si="155"/>
        <v>7.9274726819610928</v>
      </c>
      <c r="D608" s="712">
        <f t="shared" si="156"/>
        <v>1473.0018869187945</v>
      </c>
      <c r="E608" s="712">
        <f t="shared" si="157"/>
        <v>1027.5310199252242</v>
      </c>
      <c r="F608" s="712">
        <f t="shared" si="158"/>
        <v>685.39666804835076</v>
      </c>
      <c r="G608" s="712">
        <f t="shared" si="159"/>
        <v>461.20923205082164</v>
      </c>
      <c r="H608" s="719">
        <f t="shared" si="160"/>
        <v>315.89760331361646</v>
      </c>
      <c r="I608" s="712">
        <f t="shared" si="161"/>
        <v>314.80602509324478</v>
      </c>
      <c r="J608" s="712">
        <f t="shared" si="162"/>
        <v>314.03202130361115</v>
      </c>
      <c r="K608" s="712">
        <f t="shared" si="163"/>
        <v>313.56913967797857</v>
      </c>
      <c r="L608" s="712">
        <f t="shared" si="164"/>
        <v>313.41346504843085</v>
      </c>
      <c r="N608" s="582">
        <v>534</v>
      </c>
      <c r="O608" s="712">
        <f t="shared" si="165"/>
        <v>7.9274726819610928</v>
      </c>
      <c r="P608" s="712">
        <f t="shared" si="166"/>
        <v>894.93510460535924</v>
      </c>
      <c r="Q608" s="712">
        <f t="shared" si="167"/>
        <v>883.37422758860362</v>
      </c>
      <c r="R608" s="712">
        <f t="shared" si="168"/>
        <v>875.05206500640566</v>
      </c>
      <c r="S608" s="712">
        <f t="shared" si="169"/>
        <v>870.004145983424</v>
      </c>
      <c r="T608" s="712">
        <f t="shared" si="170"/>
        <v>868.25161448220877</v>
      </c>
    </row>
    <row r="609" spans="2:20">
      <c r="B609" s="582">
        <v>535</v>
      </c>
      <c r="C609" s="712">
        <f t="shared" si="155"/>
        <v>7.9423181364216946</v>
      </c>
      <c r="D609" s="712">
        <f t="shared" si="156"/>
        <v>1473.135510719897</v>
      </c>
      <c r="E609" s="712">
        <f t="shared" si="157"/>
        <v>1028.0063870215047</v>
      </c>
      <c r="F609" s="712">
        <f t="shared" si="158"/>
        <v>685.93924569240505</v>
      </c>
      <c r="G609" s="712">
        <f t="shared" si="159"/>
        <v>461.57207536348579</v>
      </c>
      <c r="H609" s="719">
        <f t="shared" si="160"/>
        <v>315.97780282244651</v>
      </c>
      <c r="I609" s="712">
        <f t="shared" si="161"/>
        <v>314.88403020985368</v>
      </c>
      <c r="J609" s="712">
        <f t="shared" si="162"/>
        <v>314.10844156397695</v>
      </c>
      <c r="K609" s="712">
        <f t="shared" si="163"/>
        <v>313.64459826416567</v>
      </c>
      <c r="L609" s="712">
        <f t="shared" si="164"/>
        <v>313.48859328225336</v>
      </c>
      <c r="N609" s="582">
        <v>535</v>
      </c>
      <c r="O609" s="712">
        <f t="shared" si="165"/>
        <v>7.9423181364216946</v>
      </c>
      <c r="P609" s="712">
        <f t="shared" si="166"/>
        <v>895.71840099034114</v>
      </c>
      <c r="Q609" s="712">
        <f t="shared" si="167"/>
        <v>884.16974597005333</v>
      </c>
      <c r="R609" s="712">
        <f t="shared" si="168"/>
        <v>875.85631032945946</v>
      </c>
      <c r="S609" s="712">
        <f t="shared" si="169"/>
        <v>870.81358485200485</v>
      </c>
      <c r="T609" s="712">
        <f t="shared" si="170"/>
        <v>869.06269068275788</v>
      </c>
    </row>
    <row r="610" spans="2:20">
      <c r="B610" s="582">
        <v>536</v>
      </c>
      <c r="C610" s="712">
        <f t="shared" si="155"/>
        <v>7.9571635908822955</v>
      </c>
      <c r="D610" s="712">
        <f t="shared" si="156"/>
        <v>1473.2687661474358</v>
      </c>
      <c r="E610" s="712">
        <f t="shared" si="157"/>
        <v>1028.4804912163331</v>
      </c>
      <c r="F610" s="712">
        <f t="shared" si="158"/>
        <v>686.48068734430774</v>
      </c>
      <c r="G610" s="712">
        <f t="shared" si="159"/>
        <v>461.93444527352904</v>
      </c>
      <c r="H610" s="719">
        <f t="shared" si="160"/>
        <v>316.05814734529542</v>
      </c>
      <c r="I610" s="712">
        <f t="shared" si="161"/>
        <v>314.96218504545891</v>
      </c>
      <c r="J610" s="712">
        <f t="shared" si="162"/>
        <v>314.18501489519758</v>
      </c>
      <c r="K610" s="712">
        <f t="shared" si="163"/>
        <v>313.72021192055666</v>
      </c>
      <c r="L610" s="712">
        <f t="shared" si="164"/>
        <v>313.56387723406516</v>
      </c>
      <c r="N610" s="582">
        <v>536</v>
      </c>
      <c r="O610" s="712">
        <f t="shared" si="165"/>
        <v>7.9571635908822955</v>
      </c>
      <c r="P610" s="712">
        <f t="shared" si="166"/>
        <v>896.50085208195253</v>
      </c>
      <c r="Q610" s="712">
        <f t="shared" si="167"/>
        <v>884.96440586877952</v>
      </c>
      <c r="R610" s="712">
        <f t="shared" si="168"/>
        <v>876.65968775212093</v>
      </c>
      <c r="S610" s="712">
        <f t="shared" si="169"/>
        <v>871.62215021558507</v>
      </c>
      <c r="T610" s="712">
        <f t="shared" si="170"/>
        <v>869.87289161138119</v>
      </c>
    </row>
    <row r="611" spans="2:20">
      <c r="B611" s="582">
        <v>537</v>
      </c>
      <c r="C611" s="712">
        <f t="shared" si="155"/>
        <v>7.9720090453428964</v>
      </c>
      <c r="D611" s="712">
        <f t="shared" si="156"/>
        <v>1473.401654654775</v>
      </c>
      <c r="E611" s="712">
        <f t="shared" si="157"/>
        <v>1028.95333720851</v>
      </c>
      <c r="F611" s="712">
        <f t="shared" si="158"/>
        <v>687.02099546828697</v>
      </c>
      <c r="G611" s="712">
        <f t="shared" si="159"/>
        <v>462.29634157774785</v>
      </c>
      <c r="H611" s="719">
        <f t="shared" si="160"/>
        <v>316.13863655002115</v>
      </c>
      <c r="I611" s="712">
        <f t="shared" si="161"/>
        <v>315.0404892676969</v>
      </c>
      <c r="J611" s="712">
        <f t="shared" si="162"/>
        <v>314.26174096505918</v>
      </c>
      <c r="K611" s="712">
        <f t="shared" si="163"/>
        <v>313.79598031516991</v>
      </c>
      <c r="L611" s="712">
        <f t="shared" si="164"/>
        <v>313.63931657202147</v>
      </c>
      <c r="N611" s="582">
        <v>537</v>
      </c>
      <c r="O611" s="712">
        <f t="shared" si="165"/>
        <v>7.9720090453428964</v>
      </c>
      <c r="P611" s="712">
        <f t="shared" si="166"/>
        <v>897.28245879239091</v>
      </c>
      <c r="Q611" s="712">
        <f t="shared" si="167"/>
        <v>885.75820821121283</v>
      </c>
      <c r="R611" s="712">
        <f t="shared" si="168"/>
        <v>877.46219821098384</v>
      </c>
      <c r="S611" s="712">
        <f t="shared" si="169"/>
        <v>872.42984301680633</v>
      </c>
      <c r="T611" s="712">
        <f t="shared" si="170"/>
        <v>870.68221821262762</v>
      </c>
    </row>
    <row r="612" spans="2:20">
      <c r="B612" s="582">
        <v>538</v>
      </c>
      <c r="C612" s="712">
        <f t="shared" si="155"/>
        <v>7.9868544998034983</v>
      </c>
      <c r="D612" s="712">
        <f t="shared" si="156"/>
        <v>1473.5341776869338</v>
      </c>
      <c r="E612" s="712">
        <f t="shared" si="157"/>
        <v>1029.4249296716262</v>
      </c>
      <c r="F612" s="712">
        <f t="shared" si="158"/>
        <v>687.56017252657966</v>
      </c>
      <c r="G612" s="712">
        <f t="shared" si="159"/>
        <v>462.6577640846163</v>
      </c>
      <c r="H612" s="719">
        <f t="shared" si="160"/>
        <v>316.21927010466806</v>
      </c>
      <c r="I612" s="712">
        <f t="shared" si="161"/>
        <v>315.11894254429507</v>
      </c>
      <c r="J612" s="712">
        <f t="shared" si="162"/>
        <v>314.338619441368</v>
      </c>
      <c r="K612" s="712">
        <f t="shared" si="163"/>
        <v>313.87190311600034</v>
      </c>
      <c r="L612" s="712">
        <f t="shared" si="164"/>
        <v>313.71491096423932</v>
      </c>
      <c r="N612" s="582">
        <v>538</v>
      </c>
      <c r="O612" s="712">
        <f t="shared" si="165"/>
        <v>7.9868544998034983</v>
      </c>
      <c r="P612" s="712">
        <f t="shared" si="166"/>
        <v>898.06322203286913</v>
      </c>
      <c r="Q612" s="712">
        <f t="shared" si="167"/>
        <v>886.55115392278412</v>
      </c>
      <c r="R612" s="712">
        <f t="shared" si="168"/>
        <v>878.26384264163119</v>
      </c>
      <c r="S612" s="712">
        <f t="shared" si="169"/>
        <v>873.23666419729341</v>
      </c>
      <c r="T612" s="712">
        <f t="shared" si="170"/>
        <v>871.4906714300264</v>
      </c>
    </row>
    <row r="613" spans="2:20">
      <c r="B613" s="582">
        <v>539</v>
      </c>
      <c r="C613" s="712">
        <f t="shared" si="155"/>
        <v>8.0016999542640992</v>
      </c>
      <c r="D613" s="712">
        <f t="shared" si="156"/>
        <v>1473.6663366806504</v>
      </c>
      <c r="E613" s="712">
        <f t="shared" si="157"/>
        <v>1029.8952732542482</v>
      </c>
      <c r="F613" s="712">
        <f t="shared" si="158"/>
        <v>688.09822097938775</v>
      </c>
      <c r="G613" s="712">
        <f t="shared" si="159"/>
        <v>463.01871261417028</v>
      </c>
      <c r="H613" s="719">
        <f t="shared" si="160"/>
        <v>316.30004767747204</v>
      </c>
      <c r="I613" s="712">
        <f t="shared" si="161"/>
        <v>315.19754454307821</v>
      </c>
      <c r="J613" s="712">
        <f t="shared" si="162"/>
        <v>314.41564999195742</v>
      </c>
      <c r="K613" s="712">
        <f t="shared" si="163"/>
        <v>313.94797999102656</v>
      </c>
      <c r="L613" s="712">
        <f t="shared" si="164"/>
        <v>313.79066007880476</v>
      </c>
      <c r="N613" s="582">
        <v>539</v>
      </c>
      <c r="O613" s="712">
        <f t="shared" si="165"/>
        <v>8.0016999542640992</v>
      </c>
      <c r="P613" s="712">
        <f t="shared" si="166"/>
        <v>898.84314271361688</v>
      </c>
      <c r="Q613" s="712">
        <f t="shared" si="167"/>
        <v>887.34324392792564</v>
      </c>
      <c r="R613" s="712">
        <f t="shared" si="168"/>
        <v>879.06462197863641</v>
      </c>
      <c r="S613" s="712">
        <f t="shared" si="169"/>
        <v>874.0426146976547</v>
      </c>
      <c r="T613" s="712">
        <f t="shared" si="170"/>
        <v>872.29825220608882</v>
      </c>
    </row>
    <row r="614" spans="2:20">
      <c r="B614" s="582">
        <v>540</v>
      </c>
      <c r="C614" s="712">
        <f t="shared" si="155"/>
        <v>8.016545408724701</v>
      </c>
      <c r="D614" s="712">
        <f t="shared" si="156"/>
        <v>1473.7981330644459</v>
      </c>
      <c r="E614" s="712">
        <f t="shared" si="157"/>
        <v>1030.3643725801005</v>
      </c>
      <c r="F614" s="712">
        <f t="shared" si="158"/>
        <v>688.63514328483461</v>
      </c>
      <c r="G614" s="712">
        <f t="shared" si="159"/>
        <v>463.37918699789259</v>
      </c>
      <c r="H614" s="719">
        <f t="shared" si="160"/>
        <v>316.38096893686509</v>
      </c>
      <c r="I614" s="712">
        <f t="shared" si="161"/>
        <v>315.27629493197412</v>
      </c>
      <c r="J614" s="712">
        <f t="shared" si="162"/>
        <v>314.4928322846942</v>
      </c>
      <c r="K614" s="712">
        <f t="shared" si="163"/>
        <v>314.0242106082178</v>
      </c>
      <c r="L614" s="712">
        <f t="shared" si="164"/>
        <v>313.86656358378008</v>
      </c>
      <c r="N614" s="582">
        <v>540</v>
      </c>
      <c r="O614" s="712">
        <f t="shared" si="165"/>
        <v>8.016545408724701</v>
      </c>
      <c r="P614" s="712">
        <f t="shared" si="166"/>
        <v>899.62222174388137</v>
      </c>
      <c r="Q614" s="712">
        <f t="shared" si="167"/>
        <v>888.13447915007202</v>
      </c>
      <c r="R614" s="712">
        <f t="shared" si="168"/>
        <v>879.86453715556399</v>
      </c>
      <c r="S614" s="712">
        <f t="shared" si="169"/>
        <v>874.84769545748372</v>
      </c>
      <c r="T614" s="712">
        <f t="shared" si="170"/>
        <v>873.10496148230879</v>
      </c>
    </row>
    <row r="615" spans="2:20">
      <c r="B615" s="582">
        <v>541</v>
      </c>
      <c r="C615" s="712">
        <f t="shared" si="155"/>
        <v>8.0313908631853028</v>
      </c>
      <c r="D615" s="712">
        <f t="shared" si="156"/>
        <v>1473.9295682586874</v>
      </c>
      <c r="E615" s="712">
        <f t="shared" si="157"/>
        <v>1030.832232248247</v>
      </c>
      <c r="F615" s="712">
        <f t="shared" si="158"/>
        <v>689.17094189892282</v>
      </c>
      <c r="G615" s="712">
        <f t="shared" si="159"/>
        <v>463.73918707859895</v>
      </c>
      <c r="H615" s="719">
        <f t="shared" si="160"/>
        <v>316.46203355148049</v>
      </c>
      <c r="I615" s="712">
        <f t="shared" si="161"/>
        <v>315.35519337901951</v>
      </c>
      <c r="J615" s="712">
        <f t="shared" si="162"/>
        <v>314.57016598748544</v>
      </c>
      <c r="K615" s="712">
        <f t="shared" si="163"/>
        <v>314.10059463554114</v>
      </c>
      <c r="L615" s="712">
        <f t="shared" si="164"/>
        <v>313.9426211472109</v>
      </c>
      <c r="N615" s="582">
        <v>541</v>
      </c>
      <c r="O615" s="712">
        <f t="shared" si="165"/>
        <v>8.0313908631853028</v>
      </c>
      <c r="P615" s="712">
        <f t="shared" si="166"/>
        <v>900.4004600319289</v>
      </c>
      <c r="Q615" s="712">
        <f t="shared" si="167"/>
        <v>888.92486051166111</v>
      </c>
      <c r="R615" s="712">
        <f t="shared" si="168"/>
        <v>880.66358910497149</v>
      </c>
      <c r="S615" s="712">
        <f t="shared" si="169"/>
        <v>875.6519074153598</v>
      </c>
      <c r="T615" s="712">
        <f t="shared" si="170"/>
        <v>873.91080019916444</v>
      </c>
    </row>
    <row r="616" spans="2:20">
      <c r="B616" s="582">
        <v>542</v>
      </c>
      <c r="C616" s="712">
        <f t="shared" si="155"/>
        <v>8.0462363176459029</v>
      </c>
      <c r="D616" s="712">
        <f t="shared" si="156"/>
        <v>1474.0606436756498</v>
      </c>
      <c r="E616" s="712">
        <f t="shared" si="157"/>
        <v>1031.2988568332705</v>
      </c>
      <c r="F616" s="712">
        <f t="shared" si="158"/>
        <v>689.70561927549238</v>
      </c>
      <c r="G616" s="712">
        <f t="shared" si="159"/>
        <v>464.09871271032506</v>
      </c>
      <c r="H616" s="719">
        <f t="shared" si="160"/>
        <v>316.54324119015729</v>
      </c>
      <c r="I616" s="712">
        <f t="shared" si="161"/>
        <v>315.43423955236568</v>
      </c>
      <c r="J616" s="712">
        <f t="shared" si="162"/>
        <v>314.64765076828468</v>
      </c>
      <c r="K616" s="712">
        <f t="shared" si="163"/>
        <v>314.17713174096809</v>
      </c>
      <c r="L616" s="712">
        <f t="shared" si="164"/>
        <v>314.01883243713331</v>
      </c>
      <c r="N616" s="582">
        <v>542</v>
      </c>
      <c r="O616" s="712">
        <f t="shared" si="165"/>
        <v>8.0462363176459029</v>
      </c>
      <c r="P616" s="712">
        <f t="shared" si="166"/>
        <v>901.17785848504548</v>
      </c>
      <c r="Q616" s="712">
        <f t="shared" si="167"/>
        <v>889.71438893413563</v>
      </c>
      <c r="R616" s="712">
        <f t="shared" si="168"/>
        <v>881.46177875840976</v>
      </c>
      <c r="S616" s="712">
        <f t="shared" si="169"/>
        <v>876.45525150884987</v>
      </c>
      <c r="T616" s="712">
        <f t="shared" si="170"/>
        <v>874.71576929611865</v>
      </c>
    </row>
    <row r="617" spans="2:20">
      <c r="B617" s="582">
        <v>543</v>
      </c>
      <c r="C617" s="712">
        <f t="shared" si="155"/>
        <v>8.0610817721065047</v>
      </c>
      <c r="D617" s="712">
        <f t="shared" si="156"/>
        <v>1474.1913607195791</v>
      </c>
      <c r="E617" s="712">
        <f t="shared" si="157"/>
        <v>1031.7642508854506</v>
      </c>
      <c r="F617" s="712">
        <f t="shared" si="158"/>
        <v>690.23917786617949</v>
      </c>
      <c r="G617" s="712">
        <f t="shared" si="159"/>
        <v>464.45776375821418</v>
      </c>
      <c r="H617" s="719">
        <f t="shared" si="160"/>
        <v>316.62459152194549</v>
      </c>
      <c r="I617" s="712">
        <f t="shared" si="161"/>
        <v>315.51343312028439</v>
      </c>
      <c r="J617" s="712">
        <f t="shared" si="162"/>
        <v>314.7252862950985</v>
      </c>
      <c r="K617" s="712">
        <f t="shared" si="163"/>
        <v>314.25382159248164</v>
      </c>
      <c r="L617" s="712">
        <f t="shared" si="164"/>
        <v>314.09519712158061</v>
      </c>
      <c r="N617" s="582">
        <v>543</v>
      </c>
      <c r="O617" s="712">
        <f t="shared" si="165"/>
        <v>8.0610817721065047</v>
      </c>
      <c r="P617" s="712">
        <f t="shared" si="166"/>
        <v>901.95441800953779</v>
      </c>
      <c r="Q617" s="712">
        <f t="shared" si="167"/>
        <v>890.50306533794389</v>
      </c>
      <c r="R617" s="712">
        <f t="shared" si="168"/>
        <v>882.25910704642479</v>
      </c>
      <c r="S617" s="712">
        <f t="shared" si="169"/>
        <v>877.25772867450837</v>
      </c>
      <c r="T617" s="712">
        <f t="shared" si="170"/>
        <v>875.51986971162114</v>
      </c>
    </row>
    <row r="618" spans="2:20">
      <c r="B618" s="582">
        <v>544</v>
      </c>
      <c r="C618" s="712">
        <f t="shared" si="155"/>
        <v>8.0759272265671065</v>
      </c>
      <c r="D618" s="712">
        <f t="shared" si="156"/>
        <v>1474.3217207867519</v>
      </c>
      <c r="E618" s="712">
        <f t="shared" si="157"/>
        <v>1032.2284189309405</v>
      </c>
      <c r="F618" s="712">
        <f t="shared" si="158"/>
        <v>690.77162012037604</v>
      </c>
      <c r="G618" s="712">
        <f t="shared" si="159"/>
        <v>464.81634009840587</v>
      </c>
      <c r="H618" s="719">
        <f t="shared" si="160"/>
        <v>316.70608421611047</v>
      </c>
      <c r="I618" s="712">
        <f t="shared" si="161"/>
        <v>315.59277375117335</v>
      </c>
      <c r="J618" s="712">
        <f t="shared" si="162"/>
        <v>314.80307223599283</v>
      </c>
      <c r="K618" s="712">
        <f t="shared" si="163"/>
        <v>314.33066385808291</v>
      </c>
      <c r="L618" s="712">
        <f t="shared" si="164"/>
        <v>314.17171486859053</v>
      </c>
      <c r="N618" s="582">
        <v>544</v>
      </c>
      <c r="O618" s="712">
        <f t="shared" si="165"/>
        <v>8.0759272265671065</v>
      </c>
      <c r="P618" s="712">
        <f t="shared" si="166"/>
        <v>902.7301395107346</v>
      </c>
      <c r="Q618" s="712">
        <f t="shared" si="167"/>
        <v>891.29089064254083</v>
      </c>
      <c r="R618" s="712">
        <f t="shared" si="168"/>
        <v>883.05557489855744</v>
      </c>
      <c r="S618" s="712">
        <f t="shared" si="169"/>
        <v>878.05933984787976</v>
      </c>
      <c r="T618" s="712">
        <f t="shared" si="170"/>
        <v>876.32310238310811</v>
      </c>
    </row>
    <row r="619" spans="2:20">
      <c r="B619" s="582">
        <v>545</v>
      </c>
      <c r="C619" s="712">
        <f t="shared" si="155"/>
        <v>8.0907726810277065</v>
      </c>
      <c r="D619" s="712">
        <f t="shared" si="156"/>
        <v>1474.451725265538</v>
      </c>
      <c r="E619" s="712">
        <f t="shared" si="157"/>
        <v>1032.6913654719422</v>
      </c>
      <c r="F619" s="712">
        <f t="shared" si="158"/>
        <v>691.30294848518986</v>
      </c>
      <c r="G619" s="712">
        <f t="shared" si="159"/>
        <v>465.17444161792559</v>
      </c>
      <c r="H619" s="719">
        <f t="shared" si="160"/>
        <v>316.78771894213759</v>
      </c>
      <c r="I619" s="712">
        <f t="shared" si="161"/>
        <v>315.672261113562</v>
      </c>
      <c r="J619" s="712">
        <f t="shared" si="162"/>
        <v>314.88100825909925</v>
      </c>
      <c r="K619" s="712">
        <f t="shared" si="163"/>
        <v>314.40765820579799</v>
      </c>
      <c r="L619" s="712">
        <f t="shared" si="164"/>
        <v>314.24838534621182</v>
      </c>
      <c r="N619" s="582">
        <v>545</v>
      </c>
      <c r="O619" s="712">
        <f t="shared" si="165"/>
        <v>8.0907726810277065</v>
      </c>
      <c r="P619" s="712">
        <f t="shared" si="166"/>
        <v>903.50502389298811</v>
      </c>
      <c r="Q619" s="712">
        <f t="shared" si="167"/>
        <v>892.07786576638898</v>
      </c>
      <c r="R619" s="712">
        <f t="shared" si="168"/>
        <v>883.85118324334667</v>
      </c>
      <c r="S619" s="712">
        <f t="shared" si="169"/>
        <v>878.86008596349825</v>
      </c>
      <c r="T619" s="712">
        <f t="shared" si="170"/>
        <v>877.12546824700462</v>
      </c>
    </row>
    <row r="620" spans="2:20">
      <c r="B620" s="582">
        <v>546</v>
      </c>
      <c r="C620" s="712">
        <f t="shared" si="155"/>
        <v>8.1056181354883083</v>
      </c>
      <c r="D620" s="712">
        <f t="shared" si="156"/>
        <v>1474.5813755364593</v>
      </c>
      <c r="E620" s="712">
        <f t="shared" si="157"/>
        <v>1033.1530949868791</v>
      </c>
      <c r="F620" s="712">
        <f t="shared" si="158"/>
        <v>691.83316540540591</v>
      </c>
      <c r="G620" s="712">
        <f t="shared" si="159"/>
        <v>465.53206821457468</v>
      </c>
      <c r="H620" s="719">
        <f t="shared" si="160"/>
        <v>316.86949536973697</v>
      </c>
      <c r="I620" s="712">
        <f t="shared" si="161"/>
        <v>315.75189487611675</v>
      </c>
      <c r="J620" s="712">
        <f t="shared" si="162"/>
        <v>314.95909403262095</v>
      </c>
      <c r="K620" s="712">
        <f t="shared" si="163"/>
        <v>314.48480430368443</v>
      </c>
      <c r="L620" s="712">
        <f t="shared" si="164"/>
        <v>314.32520822251098</v>
      </c>
      <c r="N620" s="582">
        <v>546</v>
      </c>
      <c r="O620" s="712">
        <f t="shared" si="165"/>
        <v>8.1056181354883083</v>
      </c>
      <c r="P620" s="712">
        <f t="shared" si="166"/>
        <v>904.27907205967392</v>
      </c>
      <c r="Q620" s="712">
        <f t="shared" si="167"/>
        <v>892.86399162696011</v>
      </c>
      <c r="R620" s="712">
        <f t="shared" si="168"/>
        <v>884.6459330083286</v>
      </c>
      <c r="S620" s="712">
        <f t="shared" si="169"/>
        <v>879.65996795489013</v>
      </c>
      <c r="T620" s="712">
        <f t="shared" si="170"/>
        <v>877.92696823872495</v>
      </c>
    </row>
    <row r="621" spans="2:20">
      <c r="B621" s="582">
        <v>547</v>
      </c>
      <c r="C621" s="712">
        <f t="shared" si="155"/>
        <v>8.1204635899489102</v>
      </c>
      <c r="D621" s="712">
        <f t="shared" si="156"/>
        <v>1474.7106729722504</v>
      </c>
      <c r="E621" s="712">
        <f t="shared" si="157"/>
        <v>1033.6136119305693</v>
      </c>
      <c r="F621" s="712">
        <f t="shared" si="158"/>
        <v>692.36227332344777</v>
      </c>
      <c r="G621" s="712">
        <f t="shared" si="159"/>
        <v>465.88921979682198</v>
      </c>
      <c r="H621" s="719">
        <f t="shared" si="160"/>
        <v>316.95141316884786</v>
      </c>
      <c r="I621" s="712">
        <f t="shared" si="161"/>
        <v>315.83167470764664</v>
      </c>
      <c r="J621" s="712">
        <f t="shared" si="162"/>
        <v>315.03732922483931</v>
      </c>
      <c r="K621" s="712">
        <f t="shared" si="163"/>
        <v>314.56210181983772</v>
      </c>
      <c r="L621" s="712">
        <f t="shared" si="164"/>
        <v>314.40218316557929</v>
      </c>
      <c r="N621" s="582">
        <v>547</v>
      </c>
      <c r="O621" s="712">
        <f t="shared" si="165"/>
        <v>8.1204635899489102</v>
      </c>
      <c r="P621" s="712">
        <f t="shared" si="166"/>
        <v>905.05228491319338</v>
      </c>
      <c r="Q621" s="712">
        <f t="shared" si="167"/>
        <v>893.64926914073567</v>
      </c>
      <c r="R621" s="712">
        <f t="shared" si="168"/>
        <v>885.43982512003845</v>
      </c>
      <c r="S621" s="712">
        <f t="shared" si="169"/>
        <v>880.4589867545742</v>
      </c>
      <c r="T621" s="712">
        <f t="shared" si="170"/>
        <v>878.72760329267408</v>
      </c>
    </row>
    <row r="622" spans="2:20">
      <c r="B622" s="582">
        <v>548</v>
      </c>
      <c r="C622" s="712">
        <f t="shared" si="155"/>
        <v>8.135309044409512</v>
      </c>
      <c r="D622" s="712">
        <f t="shared" si="156"/>
        <v>1474.8396189379175</v>
      </c>
      <c r="E622" s="712">
        <f t="shared" si="157"/>
        <v>1034.0729207343948</v>
      </c>
      <c r="F622" s="712">
        <f t="shared" si="158"/>
        <v>692.89027467933965</v>
      </c>
      <c r="G622" s="712">
        <f t="shared" si="159"/>
        <v>466.24589628369569</v>
      </c>
      <c r="H622" s="719">
        <f t="shared" si="160"/>
        <v>317.03347200964339</v>
      </c>
      <c r="I622" s="712">
        <f t="shared" si="161"/>
        <v>315.91160027710873</v>
      </c>
      <c r="J622" s="712">
        <f t="shared" si="162"/>
        <v>315.11571350411958</v>
      </c>
      <c r="K622" s="712">
        <f t="shared" si="163"/>
        <v>314.63955042239792</v>
      </c>
      <c r="L622" s="712">
        <f t="shared" si="164"/>
        <v>314.47930984353906</v>
      </c>
      <c r="N622" s="582">
        <v>548</v>
      </c>
      <c r="O622" s="712">
        <f t="shared" si="165"/>
        <v>8.135309044409512</v>
      </c>
      <c r="P622" s="712">
        <f t="shared" si="166"/>
        <v>905.8246633549735</v>
      </c>
      <c r="Q622" s="712">
        <f t="shared" si="167"/>
        <v>894.4336992232079</v>
      </c>
      <c r="R622" s="712">
        <f t="shared" si="168"/>
        <v>886.23286050401202</v>
      </c>
      <c r="S622" s="712">
        <f t="shared" si="169"/>
        <v>881.25714329406242</v>
      </c>
      <c r="T622" s="712">
        <f t="shared" si="170"/>
        <v>879.52737434224878</v>
      </c>
    </row>
    <row r="623" spans="2:20">
      <c r="B623" s="582">
        <v>549</v>
      </c>
      <c r="C623" s="712">
        <f t="shared" si="155"/>
        <v>8.150154498870112</v>
      </c>
      <c r="D623" s="712">
        <f t="shared" si="156"/>
        <v>1474.9682147907968</v>
      </c>
      <c r="E623" s="712">
        <f t="shared" si="157"/>
        <v>1034.5310258064712</v>
      </c>
      <c r="F623" s="712">
        <f t="shared" si="158"/>
        <v>693.41717191066937</v>
      </c>
      <c r="G623" s="712">
        <f t="shared" si="159"/>
        <v>466.60209760467626</v>
      </c>
      <c r="H623" s="719">
        <f t="shared" si="160"/>
        <v>317.11567156253471</v>
      </c>
      <c r="I623" s="712">
        <f t="shared" si="161"/>
        <v>315.99167125361339</v>
      </c>
      <c r="J623" s="712">
        <f t="shared" si="162"/>
        <v>315.19424653891707</v>
      </c>
      <c r="K623" s="712">
        <f t="shared" si="163"/>
        <v>314.71714977955622</v>
      </c>
      <c r="L623" s="712">
        <f t="shared" si="164"/>
        <v>314.5565879245504</v>
      </c>
      <c r="N623" s="582">
        <v>549</v>
      </c>
      <c r="O623" s="712">
        <f t="shared" si="165"/>
        <v>8.150154498870112</v>
      </c>
      <c r="P623" s="712">
        <f t="shared" si="166"/>
        <v>906.59620828546861</v>
      </c>
      <c r="Q623" s="712">
        <f t="shared" si="167"/>
        <v>895.21728278888145</v>
      </c>
      <c r="R623" s="712">
        <f t="shared" si="168"/>
        <v>887.02504008478581</v>
      </c>
      <c r="S623" s="712">
        <f t="shared" si="169"/>
        <v>882.054438503862</v>
      </c>
      <c r="T623" s="712">
        <f t="shared" si="170"/>
        <v>880.32628231983813</v>
      </c>
    </row>
    <row r="624" spans="2:20">
      <c r="B624" s="582">
        <v>550</v>
      </c>
      <c r="C624" s="712">
        <f t="shared" si="155"/>
        <v>8.1649999533307138</v>
      </c>
      <c r="D624" s="712">
        <f t="shared" si="156"/>
        <v>1475.0964618806129</v>
      </c>
      <c r="E624" s="712">
        <f t="shared" si="157"/>
        <v>1034.9879315318153</v>
      </c>
      <c r="F624" s="712">
        <f t="shared" si="158"/>
        <v>693.94296745255156</v>
      </c>
      <c r="G624" s="712">
        <f t="shared" si="159"/>
        <v>466.95782369959016</v>
      </c>
      <c r="H624" s="719">
        <f t="shared" si="160"/>
        <v>317.1980114981755</v>
      </c>
      <c r="I624" s="712">
        <f t="shared" si="161"/>
        <v>316.07188730642952</v>
      </c>
      <c r="J624" s="712">
        <f t="shared" si="162"/>
        <v>315.27292799778314</v>
      </c>
      <c r="K624" s="712">
        <f t="shared" si="163"/>
        <v>314.79489955956092</v>
      </c>
      <c r="L624" s="712">
        <f t="shared" si="164"/>
        <v>314.63401707681766</v>
      </c>
      <c r="N624" s="582">
        <v>550</v>
      </c>
      <c r="O624" s="712">
        <f t="shared" si="165"/>
        <v>8.1649999533307138</v>
      </c>
      <c r="P624" s="712">
        <f t="shared" si="166"/>
        <v>907.36692060416169</v>
      </c>
      <c r="Q624" s="712">
        <f t="shared" si="167"/>
        <v>896.00002075127372</v>
      </c>
      <c r="R624" s="712">
        <f t="shared" si="168"/>
        <v>887.81636478589905</v>
      </c>
      <c r="S624" s="712">
        <f t="shared" si="169"/>
        <v>882.85087331347586</v>
      </c>
      <c r="T624" s="712">
        <f t="shared" si="170"/>
        <v>881.12432815682541</v>
      </c>
    </row>
    <row r="625" spans="2:20">
      <c r="B625" s="582">
        <v>551</v>
      </c>
      <c r="C625" s="712">
        <f t="shared" si="155"/>
        <v>8.1798454077913156</v>
      </c>
      <c r="D625" s="712">
        <f t="shared" si="156"/>
        <v>1475.2243615495361</v>
      </c>
      <c r="E625" s="712">
        <f t="shared" si="157"/>
        <v>1035.4436422725109</v>
      </c>
      <c r="F625" s="712">
        <f t="shared" si="158"/>
        <v>694.46766373759215</v>
      </c>
      <c r="G625" s="712">
        <f t="shared" si="159"/>
        <v>467.31307451850444</v>
      </c>
      <c r="H625" s="719">
        <f t="shared" si="160"/>
        <v>317.28049148746641</v>
      </c>
      <c r="I625" s="712">
        <f t="shared" si="161"/>
        <v>316.15224810499006</v>
      </c>
      <c r="J625" s="712">
        <f t="shared" si="162"/>
        <v>315.35175754937097</v>
      </c>
      <c r="K625" s="712">
        <f t="shared" si="163"/>
        <v>314.87279943072394</v>
      </c>
      <c r="L625" s="712">
        <f t="shared" si="164"/>
        <v>314.71159696859576</v>
      </c>
      <c r="N625" s="582">
        <v>551</v>
      </c>
      <c r="O625" s="712">
        <f t="shared" si="165"/>
        <v>8.1798454077913156</v>
      </c>
      <c r="P625" s="712">
        <f t="shared" si="166"/>
        <v>908.13680120956451</v>
      </c>
      <c r="Q625" s="712">
        <f t="shared" si="167"/>
        <v>896.78191402291691</v>
      </c>
      <c r="R625" s="712">
        <f t="shared" si="168"/>
        <v>888.60683552989394</v>
      </c>
      <c r="S625" s="712">
        <f t="shared" si="169"/>
        <v>883.64644865140394</v>
      </c>
      <c r="T625" s="712">
        <f t="shared" si="170"/>
        <v>881.92151278358847</v>
      </c>
    </row>
    <row r="626" spans="2:20">
      <c r="B626" s="582">
        <v>552</v>
      </c>
      <c r="C626" s="712">
        <f t="shared" si="155"/>
        <v>8.1946908622519157</v>
      </c>
      <c r="D626" s="712">
        <f t="shared" si="156"/>
        <v>1475.35191513224</v>
      </c>
      <c r="E626" s="712">
        <f t="shared" si="157"/>
        <v>1035.898162367874</v>
      </c>
      <c r="F626" s="712">
        <f t="shared" si="158"/>
        <v>694.99126319585298</v>
      </c>
      <c r="G626" s="712">
        <f t="shared" si="159"/>
        <v>467.66785002162197</v>
      </c>
      <c r="H626" s="719">
        <f t="shared" si="160"/>
        <v>317.36311120155915</v>
      </c>
      <c r="I626" s="712">
        <f t="shared" si="161"/>
        <v>316.23275331889681</v>
      </c>
      <c r="J626" s="712">
        <f t="shared" si="162"/>
        <v>315.43073486244134</v>
      </c>
      <c r="K626" s="712">
        <f t="shared" si="163"/>
        <v>314.95084906142711</v>
      </c>
      <c r="L626" s="712">
        <f t="shared" si="164"/>
        <v>314.78932726819676</v>
      </c>
      <c r="N626" s="582">
        <v>552</v>
      </c>
      <c r="O626" s="712">
        <f t="shared" si="165"/>
        <v>8.1946908622519157</v>
      </c>
      <c r="P626" s="712">
        <f t="shared" si="166"/>
        <v>908.90585099921975</v>
      </c>
      <c r="Q626" s="712">
        <f t="shared" si="167"/>
        <v>897.56296351535775</v>
      </c>
      <c r="R626" s="712">
        <f t="shared" si="168"/>
        <v>889.39645323831724</v>
      </c>
      <c r="S626" s="712">
        <f t="shared" si="169"/>
        <v>884.44116544514407</v>
      </c>
      <c r="T626" s="712">
        <f t="shared" si="170"/>
        <v>882.71783712950128</v>
      </c>
    </row>
    <row r="627" spans="2:20">
      <c r="B627" s="582">
        <v>553</v>
      </c>
      <c r="C627" s="712">
        <f t="shared" si="155"/>
        <v>8.2095363167125175</v>
      </c>
      <c r="D627" s="712">
        <f t="shared" si="156"/>
        <v>1475.4791239559579</v>
      </c>
      <c r="E627" s="712">
        <f t="shared" si="157"/>
        <v>1036.3514961346152</v>
      </c>
      <c r="F627" s="712">
        <f t="shared" si="158"/>
        <v>695.51376825481691</v>
      </c>
      <c r="G627" s="712">
        <f t="shared" si="159"/>
        <v>468.02215017917774</v>
      </c>
      <c r="H627" s="719">
        <f t="shared" si="160"/>
        <v>317.44587031186092</v>
      </c>
      <c r="I627" s="712">
        <f t="shared" si="161"/>
        <v>316.31340261792582</v>
      </c>
      <c r="J627" s="712">
        <f t="shared" si="162"/>
        <v>315.50985960586866</v>
      </c>
      <c r="K627" s="712">
        <f t="shared" si="163"/>
        <v>315.02904812012821</v>
      </c>
      <c r="L627" s="712">
        <f t="shared" si="164"/>
        <v>314.86720764399587</v>
      </c>
      <c r="N627" s="582">
        <v>553</v>
      </c>
      <c r="O627" s="712">
        <f t="shared" si="165"/>
        <v>8.2095363167125175</v>
      </c>
      <c r="P627" s="712">
        <f t="shared" si="166"/>
        <v>909.67407086970115</v>
      </c>
      <c r="Q627" s="712">
        <f t="shared" si="167"/>
        <v>898.3431701391595</v>
      </c>
      <c r="R627" s="712">
        <f t="shared" si="168"/>
        <v>890.18521883172161</v>
      </c>
      <c r="S627" s="712">
        <f t="shared" si="169"/>
        <v>885.23502462119302</v>
      </c>
      <c r="T627" s="712">
        <f t="shared" si="170"/>
        <v>883.5133021229351</v>
      </c>
    </row>
    <row r="628" spans="2:20">
      <c r="B628" s="582">
        <v>554</v>
      </c>
      <c r="C628" s="712">
        <f t="shared" si="155"/>
        <v>8.2243817711731193</v>
      </c>
      <c r="D628" s="712">
        <f t="shared" si="156"/>
        <v>1475.6059893405381</v>
      </c>
      <c r="E628" s="712">
        <f t="shared" si="157"/>
        <v>1036.8036478670028</v>
      </c>
      <c r="F628" s="712">
        <f t="shared" si="158"/>
        <v>696.0351813393537</v>
      </c>
      <c r="G628" s="712">
        <f t="shared" si="159"/>
        <v>468.37597497133595</v>
      </c>
      <c r="H628" s="719">
        <f t="shared" si="160"/>
        <v>317.52876849003854</v>
      </c>
      <c r="I628" s="712">
        <f t="shared" si="161"/>
        <v>316.3941956720322</v>
      </c>
      <c r="J628" s="712">
        <f t="shared" si="162"/>
        <v>315.58913144864641</v>
      </c>
      <c r="K628" s="712">
        <f t="shared" si="163"/>
        <v>315.10739627536702</v>
      </c>
      <c r="L628" s="712">
        <f t="shared" si="164"/>
        <v>314.94523776443788</v>
      </c>
      <c r="N628" s="582">
        <v>554</v>
      </c>
      <c r="O628" s="712">
        <f t="shared" si="165"/>
        <v>8.2243817711731193</v>
      </c>
      <c r="P628" s="712">
        <f t="shared" si="166"/>
        <v>910.44146171661498</v>
      </c>
      <c r="Q628" s="712">
        <f t="shared" si="167"/>
        <v>899.12253480390302</v>
      </c>
      <c r="R628" s="712">
        <f t="shared" si="168"/>
        <v>890.97313322966556</v>
      </c>
      <c r="S628" s="712">
        <f t="shared" si="169"/>
        <v>886.02802710504807</v>
      </c>
      <c r="T628" s="712">
        <f t="shared" si="170"/>
        <v>884.30790869125906</v>
      </c>
    </row>
    <row r="629" spans="2:20">
      <c r="B629" s="582">
        <v>555</v>
      </c>
      <c r="C629" s="712">
        <f t="shared" si="155"/>
        <v>8.2392272256337193</v>
      </c>
      <c r="D629" s="712">
        <f t="shared" si="156"/>
        <v>1475.7325125985005</v>
      </c>
      <c r="E629" s="712">
        <f t="shared" si="157"/>
        <v>1037.2546218370223</v>
      </c>
      <c r="F629" s="712">
        <f t="shared" si="158"/>
        <v>696.55550487168682</v>
      </c>
      <c r="G629" s="712">
        <f t="shared" si="159"/>
        <v>468.72932438808766</v>
      </c>
      <c r="H629" s="719">
        <f t="shared" si="160"/>
        <v>317.61180540802241</v>
      </c>
      <c r="I629" s="712">
        <f t="shared" si="161"/>
        <v>316.47513215135541</v>
      </c>
      <c r="J629" s="712">
        <f t="shared" si="162"/>
        <v>315.66855005989288</v>
      </c>
      <c r="K629" s="712">
        <f t="shared" si="163"/>
        <v>315.18589319577143</v>
      </c>
      <c r="L629" s="712">
        <f t="shared" si="164"/>
        <v>315.02341729804328</v>
      </c>
      <c r="N629" s="582">
        <v>555</v>
      </c>
      <c r="O629" s="712">
        <f t="shared" si="165"/>
        <v>8.2392272256337193</v>
      </c>
      <c r="P629" s="712">
        <f t="shared" si="166"/>
        <v>911.20802443460104</v>
      </c>
      <c r="Q629" s="712">
        <f t="shared" si="167"/>
        <v>899.9010584181874</v>
      </c>
      <c r="R629" s="712">
        <f t="shared" si="168"/>
        <v>891.76019735071577</v>
      </c>
      <c r="S629" s="712">
        <f t="shared" si="169"/>
        <v>886.82017382120762</v>
      </c>
      <c r="T629" s="712">
        <f t="shared" si="170"/>
        <v>885.10165776084159</v>
      </c>
    </row>
    <row r="630" spans="2:20">
      <c r="B630" s="582">
        <v>556</v>
      </c>
      <c r="C630" s="712">
        <f t="shared" si="155"/>
        <v>8.2540726800943212</v>
      </c>
      <c r="D630" s="712">
        <f t="shared" si="156"/>
        <v>1475.8586950350914</v>
      </c>
      <c r="E630" s="712">
        <f t="shared" si="157"/>
        <v>1037.7044222945358</v>
      </c>
      <c r="F630" s="712">
        <f t="shared" si="158"/>
        <v>697.07474127136004</v>
      </c>
      <c r="G630" s="712">
        <f t="shared" si="159"/>
        <v>469.08219842914968</v>
      </c>
      <c r="H630" s="719">
        <f t="shared" si="160"/>
        <v>317.69498073801088</v>
      </c>
      <c r="I630" s="712">
        <f t="shared" si="161"/>
        <v>316.55621172622386</v>
      </c>
      <c r="J630" s="712">
        <f t="shared" si="162"/>
        <v>315.74811510885661</v>
      </c>
      <c r="K630" s="712">
        <f t="shared" si="163"/>
        <v>315.26453855006338</v>
      </c>
      <c r="L630" s="712">
        <f t="shared" si="164"/>
        <v>315.10174591341428</v>
      </c>
      <c r="N630" s="582">
        <v>556</v>
      </c>
      <c r="O630" s="712">
        <f t="shared" si="165"/>
        <v>8.2540726800943212</v>
      </c>
      <c r="P630" s="712">
        <f t="shared" si="166"/>
        <v>911.97375991733372</v>
      </c>
      <c r="Q630" s="712">
        <f t="shared" si="167"/>
        <v>900.67874188963128</v>
      </c>
      <c r="R630" s="712">
        <f t="shared" si="168"/>
        <v>892.5464121124478</v>
      </c>
      <c r="S630" s="712">
        <f t="shared" si="169"/>
        <v>887.61146569317214</v>
      </c>
      <c r="T630" s="712">
        <f t="shared" si="170"/>
        <v>885.89455025705138</v>
      </c>
    </row>
    <row r="631" spans="2:20">
      <c r="B631" s="582">
        <v>557</v>
      </c>
      <c r="C631" s="712">
        <f t="shared" si="155"/>
        <v>8.268918134554923</v>
      </c>
      <c r="D631" s="712">
        <f t="shared" si="156"/>
        <v>1475.9845379483379</v>
      </c>
      <c r="E631" s="712">
        <f t="shared" si="157"/>
        <v>1038.1530534674398</v>
      </c>
      <c r="F631" s="712">
        <f t="shared" si="158"/>
        <v>697.59289295520534</v>
      </c>
      <c r="G631" s="712">
        <f t="shared" si="159"/>
        <v>469.43459710386361</v>
      </c>
      <c r="H631" s="719">
        <f t="shared" si="160"/>
        <v>317.77829415247413</v>
      </c>
      <c r="I631" s="712">
        <f t="shared" si="161"/>
        <v>316.63743406716014</v>
      </c>
      <c r="J631" s="712">
        <f t="shared" si="162"/>
        <v>315.82782626492218</v>
      </c>
      <c r="K631" s="712">
        <f t="shared" si="163"/>
        <v>315.34333200706482</v>
      </c>
      <c r="L631" s="712">
        <f t="shared" si="164"/>
        <v>315.18022327924081</v>
      </c>
      <c r="N631" s="582">
        <v>557</v>
      </c>
      <c r="O631" s="712">
        <f t="shared" si="165"/>
        <v>8.268918134554923</v>
      </c>
      <c r="P631" s="712">
        <f t="shared" si="166"/>
        <v>912.73866905752288</v>
      </c>
      <c r="Q631" s="712">
        <f t="shared" si="167"/>
        <v>901.45558612487378</v>
      </c>
      <c r="R631" s="712">
        <f t="shared" si="168"/>
        <v>893.33177843144654</v>
      </c>
      <c r="S631" s="712">
        <f t="shared" si="169"/>
        <v>888.40190364344608</v>
      </c>
      <c r="T631" s="712">
        <f t="shared" si="170"/>
        <v>886.68658710425871</v>
      </c>
    </row>
    <row r="632" spans="2:20">
      <c r="B632" s="582">
        <v>558</v>
      </c>
      <c r="C632" s="712">
        <f t="shared" si="155"/>
        <v>8.2837635890155248</v>
      </c>
      <c r="D632" s="712">
        <f t="shared" si="156"/>
        <v>1476.1100426291016</v>
      </c>
      <c r="E632" s="712">
        <f t="shared" si="157"/>
        <v>1038.600519561822</v>
      </c>
      <c r="F632" s="712">
        <f t="shared" si="158"/>
        <v>698.10996233731112</v>
      </c>
      <c r="G632" s="712">
        <f t="shared" si="159"/>
        <v>469.78652043109645</v>
      </c>
      <c r="H632" s="719">
        <f t="shared" si="160"/>
        <v>317.86174532415828</v>
      </c>
      <c r="I632" s="712">
        <f t="shared" si="161"/>
        <v>316.71879884488567</v>
      </c>
      <c r="J632" s="712">
        <f t="shared" si="162"/>
        <v>315.90768319761537</v>
      </c>
      <c r="K632" s="712">
        <f t="shared" si="163"/>
        <v>315.42227323570341</v>
      </c>
      <c r="L632" s="712">
        <f t="shared" si="164"/>
        <v>315.25884906430679</v>
      </c>
      <c r="N632" s="582">
        <v>558</v>
      </c>
      <c r="O632" s="712">
        <f t="shared" si="165"/>
        <v>8.2837635890155248</v>
      </c>
      <c r="P632" s="712">
        <f t="shared" si="166"/>
        <v>913.50275274691523</v>
      </c>
      <c r="Q632" s="712">
        <f t="shared" si="167"/>
        <v>902.23159202957561</v>
      </c>
      <c r="R632" s="712">
        <f t="shared" si="168"/>
        <v>894.11629722330815</v>
      </c>
      <c r="S632" s="712">
        <f t="shared" si="169"/>
        <v>889.19148859353777</v>
      </c>
      <c r="T632" s="712">
        <f t="shared" si="170"/>
        <v>887.47776922583614</v>
      </c>
    </row>
    <row r="633" spans="2:20">
      <c r="B633" s="582">
        <v>559</v>
      </c>
      <c r="C633" s="712">
        <f t="shared" si="155"/>
        <v>8.2986090434761248</v>
      </c>
      <c r="D633" s="712">
        <f t="shared" si="156"/>
        <v>1476.2352103611331</v>
      </c>
      <c r="E633" s="712">
        <f t="shared" si="157"/>
        <v>1039.0468247621159</v>
      </c>
      <c r="F633" s="712">
        <f t="shared" si="158"/>
        <v>698.62595182899076</v>
      </c>
      <c r="G633" s="712">
        <f t="shared" si="159"/>
        <v>470.13796843914139</v>
      </c>
      <c r="H633" s="719">
        <f t="shared" si="160"/>
        <v>317.94533392608906</v>
      </c>
      <c r="I633" s="712">
        <f t="shared" si="161"/>
        <v>316.80030573032542</v>
      </c>
      <c r="J633" s="712">
        <f t="shared" si="162"/>
        <v>315.9876855766089</v>
      </c>
      <c r="K633" s="712">
        <f t="shared" si="163"/>
        <v>315.50136190501843</v>
      </c>
      <c r="L633" s="712">
        <f t="shared" si="164"/>
        <v>315.33762293749561</v>
      </c>
      <c r="N633" s="582">
        <v>559</v>
      </c>
      <c r="O633" s="712">
        <f t="shared" si="165"/>
        <v>8.2986090434761248</v>
      </c>
      <c r="P633" s="712">
        <f t="shared" si="166"/>
        <v>914.26601187629501</v>
      </c>
      <c r="Q633" s="712">
        <f t="shared" si="167"/>
        <v>903.00676050842026</v>
      </c>
      <c r="R633" s="712">
        <f t="shared" si="168"/>
        <v>894.89996940264041</v>
      </c>
      <c r="S633" s="712">
        <f t="shared" si="169"/>
        <v>889.98022146396147</v>
      </c>
      <c r="T633" s="712">
        <f t="shared" si="170"/>
        <v>888.26809754415979</v>
      </c>
    </row>
    <row r="634" spans="2:20">
      <c r="B634" s="582">
        <v>560</v>
      </c>
      <c r="C634" s="712">
        <f t="shared" si="155"/>
        <v>8.3134544979367266</v>
      </c>
      <c r="D634" s="712">
        <f t="shared" si="156"/>
        <v>1476.3600424211247</v>
      </c>
      <c r="E634" s="712">
        <f t="shared" si="157"/>
        <v>1039.491973231254</v>
      </c>
      <c r="F634" s="712">
        <f t="shared" si="158"/>
        <v>699.14086383875213</v>
      </c>
      <c r="G634" s="712">
        <f t="shared" si="159"/>
        <v>470.48894116561962</v>
      </c>
      <c r="H634" s="719">
        <f t="shared" si="160"/>
        <v>318.02905963157605</v>
      </c>
      <c r="I634" s="712">
        <f t="shared" si="161"/>
        <v>316.88195439461288</v>
      </c>
      <c r="J634" s="712">
        <f t="shared" si="162"/>
        <v>316.06783307172731</v>
      </c>
      <c r="K634" s="712">
        <f t="shared" si="163"/>
        <v>315.58059768416649</v>
      </c>
      <c r="L634" s="712">
        <f t="shared" si="164"/>
        <v>315.41654456779628</v>
      </c>
      <c r="N634" s="582">
        <v>560</v>
      </c>
      <c r="O634" s="712">
        <f t="shared" si="165"/>
        <v>8.3134544979367266</v>
      </c>
      <c r="P634" s="712">
        <f t="shared" si="166"/>
        <v>915.02844733548511</v>
      </c>
      <c r="Q634" s="712">
        <f t="shared" si="167"/>
        <v>903.78109246511497</v>
      </c>
      <c r="R634" s="712">
        <f t="shared" si="168"/>
        <v>895.68279588306405</v>
      </c>
      <c r="S634" s="712">
        <f t="shared" si="169"/>
        <v>890.76810317423792</v>
      </c>
      <c r="T634" s="712">
        <f t="shared" si="170"/>
        <v>889.05757298061053</v>
      </c>
    </row>
    <row r="635" spans="2:20">
      <c r="B635" s="582">
        <v>561</v>
      </c>
      <c r="C635" s="712">
        <f t="shared" si="155"/>
        <v>8.3282999523973285</v>
      </c>
      <c r="D635" s="712">
        <f t="shared" si="156"/>
        <v>1476.4845400787628</v>
      </c>
      <c r="E635" s="712">
        <f t="shared" si="157"/>
        <v>1039.9359691108214</v>
      </c>
      <c r="F635" s="712">
        <f t="shared" si="158"/>
        <v>699.65470077226689</v>
      </c>
      <c r="G635" s="712">
        <f t="shared" si="159"/>
        <v>470.83943865738297</v>
      </c>
      <c r="H635" s="719">
        <f t="shared" si="160"/>
        <v>318.11292211421636</v>
      </c>
      <c r="I635" s="712">
        <f t="shared" si="161"/>
        <v>316.96374450909451</v>
      </c>
      <c r="J635" s="712">
        <f t="shared" si="162"/>
        <v>316.14812535295266</v>
      </c>
      <c r="K635" s="712">
        <f t="shared" si="163"/>
        <v>315.65998024242714</v>
      </c>
      <c r="L635" s="712">
        <f t="shared" si="164"/>
        <v>315.49561362430893</v>
      </c>
      <c r="N635" s="582">
        <v>561</v>
      </c>
      <c r="O635" s="712">
        <f t="shared" si="165"/>
        <v>8.3282999523973285</v>
      </c>
      <c r="P635" s="712">
        <f t="shared" si="166"/>
        <v>915.79006001334835</v>
      </c>
      <c r="Q635" s="712">
        <f t="shared" si="167"/>
        <v>904.55458880239132</v>
      </c>
      <c r="R635" s="712">
        <f t="shared" si="168"/>
        <v>896.46477757721448</v>
      </c>
      <c r="S635" s="712">
        <f t="shared" si="169"/>
        <v>891.55513464289561</v>
      </c>
      <c r="T635" s="712">
        <f t="shared" si="170"/>
        <v>889.84619645557473</v>
      </c>
    </row>
    <row r="636" spans="2:20">
      <c r="B636" s="582">
        <v>562</v>
      </c>
      <c r="C636" s="712">
        <f t="shared" si="155"/>
        <v>8.3431454068579285</v>
      </c>
      <c r="D636" s="712">
        <f t="shared" si="156"/>
        <v>1476.6087045967809</v>
      </c>
      <c r="E636" s="712">
        <f t="shared" si="157"/>
        <v>1040.3788165212068</v>
      </c>
      <c r="F636" s="712">
        <f t="shared" si="158"/>
        <v>700.16746503234174</v>
      </c>
      <c r="G636" s="712">
        <f t="shared" si="159"/>
        <v>471.18946097041726</v>
      </c>
      <c r="H636" s="719">
        <f t="shared" si="160"/>
        <v>318.1969210478984</v>
      </c>
      <c r="I636" s="712">
        <f t="shared" si="161"/>
        <v>317.04567574533451</v>
      </c>
      <c r="J636" s="712">
        <f t="shared" si="162"/>
        <v>316.2285620904297</v>
      </c>
      <c r="K636" s="712">
        <f t="shared" si="163"/>
        <v>315.73950924920831</v>
      </c>
      <c r="L636" s="712">
        <f t="shared" si="164"/>
        <v>315.57482977625091</v>
      </c>
      <c r="N636" s="582">
        <v>562</v>
      </c>
      <c r="O636" s="712">
        <f t="shared" si="165"/>
        <v>8.3431454068579285</v>
      </c>
      <c r="P636" s="712">
        <f t="shared" si="166"/>
        <v>916.55085079778803</v>
      </c>
      <c r="Q636" s="712">
        <f t="shared" si="167"/>
        <v>905.32725042200718</v>
      </c>
      <c r="R636" s="712">
        <f t="shared" si="168"/>
        <v>897.24591539674145</v>
      </c>
      <c r="S636" s="712">
        <f t="shared" si="169"/>
        <v>892.34131678747167</v>
      </c>
      <c r="T636" s="712">
        <f t="shared" si="170"/>
        <v>890.63396888844568</v>
      </c>
    </row>
    <row r="637" spans="2:20">
      <c r="B637" s="582">
        <v>563</v>
      </c>
      <c r="C637" s="712">
        <f t="shared" si="155"/>
        <v>8.3579908613185303</v>
      </c>
      <c r="D637" s="712">
        <f t="shared" si="156"/>
        <v>1476.7325372310097</v>
      </c>
      <c r="E637" s="712">
        <f t="shared" si="157"/>
        <v>1040.8205195617513</v>
      </c>
      <c r="F637" s="712">
        <f t="shared" si="158"/>
        <v>700.6791590188883</v>
      </c>
      <c r="G637" s="712">
        <f t="shared" si="159"/>
        <v>471.53900816974635</v>
      </c>
      <c r="H637" s="719">
        <f t="shared" si="160"/>
        <v>318.28105610680581</v>
      </c>
      <c r="I637" s="712">
        <f t="shared" si="161"/>
        <v>317.12774777511913</v>
      </c>
      <c r="J637" s="712">
        <f t="shared" si="162"/>
        <v>316.30914295447064</v>
      </c>
      <c r="K637" s="712">
        <f t="shared" si="163"/>
        <v>315.81918437405216</v>
      </c>
      <c r="L637" s="712">
        <f t="shared" si="164"/>
        <v>315.65419269296211</v>
      </c>
      <c r="N637" s="582">
        <v>563</v>
      </c>
      <c r="O637" s="712">
        <f t="shared" si="165"/>
        <v>8.3579908613185303</v>
      </c>
      <c r="P637" s="712">
        <f t="shared" si="166"/>
        <v>917.31082057574963</v>
      </c>
      <c r="Q637" s="712">
        <f t="shared" si="167"/>
        <v>906.09907822474725</v>
      </c>
      <c r="R637" s="712">
        <f t="shared" si="168"/>
        <v>898.02621025231133</v>
      </c>
      <c r="S637" s="712">
        <f t="shared" si="169"/>
        <v>893.12665052451325</v>
      </c>
      <c r="T637" s="712">
        <f t="shared" si="170"/>
        <v>891.42089119762431</v>
      </c>
    </row>
    <row r="638" spans="2:20">
      <c r="B638" s="582">
        <v>564</v>
      </c>
      <c r="C638" s="712">
        <f t="shared" si="155"/>
        <v>8.3728363157791321</v>
      </c>
      <c r="D638" s="712">
        <f t="shared" si="156"/>
        <v>1476.856039230431</v>
      </c>
      <c r="E638" s="712">
        <f t="shared" si="157"/>
        <v>1041.2610823108978</v>
      </c>
      <c r="F638" s="712">
        <f t="shared" si="158"/>
        <v>701.18978512889532</v>
      </c>
      <c r="G638" s="712">
        <f t="shared" si="159"/>
        <v>471.88808032933707</v>
      </c>
      <c r="H638" s="719">
        <f t="shared" si="160"/>
        <v>318.36532696542093</v>
      </c>
      <c r="I638" s="712">
        <f t="shared" si="161"/>
        <v>317.20996027046158</v>
      </c>
      <c r="J638" s="712">
        <f t="shared" si="162"/>
        <v>316.38986761556077</v>
      </c>
      <c r="K638" s="712">
        <f t="shared" si="163"/>
        <v>315.8990052866402</v>
      </c>
      <c r="L638" s="712">
        <f t="shared" si="164"/>
        <v>315.73370204391057</v>
      </c>
      <c r="N638" s="582">
        <v>564</v>
      </c>
      <c r="O638" s="712">
        <f t="shared" si="165"/>
        <v>8.3728363157791321</v>
      </c>
      <c r="P638" s="712">
        <f t="shared" si="166"/>
        <v>918.06997023322128</v>
      </c>
      <c r="Q638" s="712">
        <f t="shared" si="167"/>
        <v>906.87007311042385</v>
      </c>
      <c r="R638" s="712">
        <f t="shared" si="168"/>
        <v>898.80566305360776</v>
      </c>
      <c r="S638" s="712">
        <f t="shared" si="169"/>
        <v>893.91113676957843</v>
      </c>
      <c r="T638" s="712">
        <f t="shared" si="170"/>
        <v>892.20696430052067</v>
      </c>
    </row>
    <row r="639" spans="2:20">
      <c r="B639" s="582">
        <v>565</v>
      </c>
      <c r="C639" s="712">
        <f t="shared" si="155"/>
        <v>8.3876817702397339</v>
      </c>
      <c r="D639" s="712">
        <f t="shared" si="156"/>
        <v>1476.9792118372259</v>
      </c>
      <c r="E639" s="712">
        <f t="shared" si="157"/>
        <v>1041.7005088263386</v>
      </c>
      <c r="F639" s="712">
        <f t="shared" si="158"/>
        <v>701.69934575640002</v>
      </c>
      <c r="G639" s="712">
        <f t="shared" si="159"/>
        <v>472.23667753200505</v>
      </c>
      <c r="H639" s="719">
        <f t="shared" si="160"/>
        <v>318.44973329852877</v>
      </c>
      <c r="I639" s="712">
        <f t="shared" si="161"/>
        <v>317.29231290360627</v>
      </c>
      <c r="J639" s="712">
        <f t="shared" si="162"/>
        <v>316.47073574436314</v>
      </c>
      <c r="K639" s="712">
        <f t="shared" si="163"/>
        <v>315.9789716567991</v>
      </c>
      <c r="L639" s="712">
        <f t="shared" si="164"/>
        <v>315.81335749869828</v>
      </c>
      <c r="N639" s="582">
        <v>565</v>
      </c>
      <c r="O639" s="712">
        <f t="shared" si="165"/>
        <v>8.3876817702397339</v>
      </c>
      <c r="P639" s="712">
        <f t="shared" si="166"/>
        <v>918.82830065523501</v>
      </c>
      <c r="Q639" s="712">
        <f t="shared" si="167"/>
        <v>907.64023597787855</v>
      </c>
      <c r="R639" s="712">
        <f t="shared" si="168"/>
        <v>899.58427470933259</v>
      </c>
      <c r="S639" s="712">
        <f t="shared" si="169"/>
        <v>894.69477643723701</v>
      </c>
      <c r="T639" s="712">
        <f t="shared" si="170"/>
        <v>892.9921891135549</v>
      </c>
    </row>
    <row r="640" spans="2:20">
      <c r="B640" s="582">
        <v>566</v>
      </c>
      <c r="C640" s="712">
        <f t="shared" si="155"/>
        <v>8.402527224700334</v>
      </c>
      <c r="D640" s="712">
        <f t="shared" si="156"/>
        <v>1477.1020562868266</v>
      </c>
      <c r="E640" s="712">
        <f t="shared" si="157"/>
        <v>1042.1388031451602</v>
      </c>
      <c r="F640" s="712">
        <f t="shared" si="158"/>
        <v>702.20784329246067</v>
      </c>
      <c r="G640" s="712">
        <f t="shared" si="159"/>
        <v>472.58479986932076</v>
      </c>
      <c r="H640" s="719">
        <f t="shared" si="160"/>
        <v>318.53427478122023</v>
      </c>
      <c r="I640" s="712">
        <f t="shared" si="161"/>
        <v>317.37480534703315</v>
      </c>
      <c r="J640" s="712">
        <f t="shared" si="162"/>
        <v>316.55174701172393</v>
      </c>
      <c r="K640" s="712">
        <f t="shared" si="163"/>
        <v>316.05908315450574</v>
      </c>
      <c r="L640" s="712">
        <f t="shared" si="164"/>
        <v>315.89315872706635</v>
      </c>
      <c r="N640" s="582">
        <v>566</v>
      </c>
      <c r="O640" s="712">
        <f t="shared" si="165"/>
        <v>8.402527224700334</v>
      </c>
      <c r="P640" s="712">
        <f t="shared" si="166"/>
        <v>919.58581272586798</v>
      </c>
      <c r="Q640" s="712">
        <f t="shared" si="167"/>
        <v>908.40956772498271</v>
      </c>
      <c r="R640" s="712">
        <f t="shared" si="168"/>
        <v>900.36204612720712</v>
      </c>
      <c r="S640" s="712">
        <f t="shared" si="169"/>
        <v>895.4775704410722</v>
      </c>
      <c r="T640" s="712">
        <f t="shared" si="170"/>
        <v>893.77656655215787</v>
      </c>
    </row>
    <row r="641" spans="2:20">
      <c r="B641" s="582">
        <v>567</v>
      </c>
      <c r="C641" s="712">
        <f t="shared" si="155"/>
        <v>8.4173726791609358</v>
      </c>
      <c r="D641" s="712">
        <f t="shared" si="156"/>
        <v>1477.2245738079662</v>
      </c>
      <c r="E641" s="712">
        <f t="shared" si="157"/>
        <v>1042.5759692839895</v>
      </c>
      <c r="F641" s="712">
        <f t="shared" si="158"/>
        <v>702.71528012512965</v>
      </c>
      <c r="G641" s="712">
        <f t="shared" si="159"/>
        <v>472.9324474415169</v>
      </c>
      <c r="H641" s="719">
        <f t="shared" si="160"/>
        <v>318.61895108889615</v>
      </c>
      <c r="I641" s="712">
        <f t="shared" si="161"/>
        <v>317.45743727346223</v>
      </c>
      <c r="J641" s="712">
        <f t="shared" si="162"/>
        <v>316.63290108867693</v>
      </c>
      <c r="K641" s="712">
        <f t="shared" si="163"/>
        <v>316.13933944989259</v>
      </c>
      <c r="L641" s="712">
        <f t="shared" si="164"/>
        <v>315.97310539890071</v>
      </c>
      <c r="N641" s="582">
        <v>567</v>
      </c>
      <c r="O641" s="712">
        <f t="shared" si="165"/>
        <v>8.4173726791609358</v>
      </c>
      <c r="P641" s="712">
        <f t="shared" si="166"/>
        <v>920.34250732824296</v>
      </c>
      <c r="Q641" s="712">
        <f t="shared" si="167"/>
        <v>909.17806924863908</v>
      </c>
      <c r="R641" s="712">
        <f t="shared" si="168"/>
        <v>901.1389782139729</v>
      </c>
      <c r="S641" s="712">
        <f t="shared" si="169"/>
        <v>896.259519693681</v>
      </c>
      <c r="T641" s="712">
        <f t="shared" si="170"/>
        <v>894.56009753077274</v>
      </c>
    </row>
    <row r="642" spans="2:20">
      <c r="B642" s="582">
        <v>568</v>
      </c>
      <c r="C642" s="712">
        <f t="shared" si="155"/>
        <v>8.4322181336215376</v>
      </c>
      <c r="D642" s="712">
        <f t="shared" si="156"/>
        <v>1477.3467656227278</v>
      </c>
      <c r="E642" s="712">
        <f t="shared" si="157"/>
        <v>1043.0120112391367</v>
      </c>
      <c r="F642" s="712">
        <f t="shared" si="158"/>
        <v>703.22165863942666</v>
      </c>
      <c r="G642" s="712">
        <f t="shared" si="159"/>
        <v>473.2796203573962</v>
      </c>
      <c r="H642" s="719">
        <f t="shared" si="160"/>
        <v>318.70376189727051</v>
      </c>
      <c r="I642" s="712">
        <f t="shared" si="161"/>
        <v>317.54020835585777</v>
      </c>
      <c r="J642" s="712">
        <f t="shared" si="162"/>
        <v>316.71419764644884</v>
      </c>
      <c r="K642" s="712">
        <f t="shared" si="163"/>
        <v>316.21974021325286</v>
      </c>
      <c r="L642" s="712">
        <f t="shared" si="164"/>
        <v>316.05319718423715</v>
      </c>
      <c r="N642" s="582">
        <v>568</v>
      </c>
      <c r="O642" s="712">
        <f t="shared" si="165"/>
        <v>8.4322181336215376</v>
      </c>
      <c r="P642" s="712">
        <f t="shared" si="166"/>
        <v>921.09838534452979</v>
      </c>
      <c r="Q642" s="712">
        <f t="shared" si="167"/>
        <v>909.94574144478224</v>
      </c>
      <c r="R642" s="712">
        <f t="shared" si="168"/>
        <v>901.91507187539332</v>
      </c>
      <c r="S642" s="712">
        <f t="shared" si="169"/>
        <v>897.04062510667563</v>
      </c>
      <c r="T642" s="712">
        <f t="shared" si="170"/>
        <v>895.34278296285561</v>
      </c>
    </row>
    <row r="643" spans="2:20">
      <c r="B643" s="582">
        <v>569</v>
      </c>
      <c r="C643" s="712">
        <f t="shared" si="155"/>
        <v>8.4470635880821376</v>
      </c>
      <c r="D643" s="712">
        <f t="shared" si="156"/>
        <v>1477.468632946594</v>
      </c>
      <c r="E643" s="712">
        <f t="shared" si="157"/>
        <v>1043.4469329867377</v>
      </c>
      <c r="F643" s="712">
        <f t="shared" si="158"/>
        <v>703.72698121731241</v>
      </c>
      <c r="G643" s="712">
        <f t="shared" si="159"/>
        <v>473.62631873424033</v>
      </c>
      <c r="H643" s="719">
        <f t="shared" si="160"/>
        <v>318.78870688237396</v>
      </c>
      <c r="I643" s="712">
        <f t="shared" si="161"/>
        <v>317.62311826743269</v>
      </c>
      <c r="J643" s="712">
        <f t="shared" si="162"/>
        <v>316.79563635646377</v>
      </c>
      <c r="K643" s="712">
        <f t="shared" si="163"/>
        <v>316.30028511504605</v>
      </c>
      <c r="L643" s="712">
        <f t="shared" si="164"/>
        <v>316.13343375326684</v>
      </c>
      <c r="N643" s="582">
        <v>569</v>
      </c>
      <c r="O643" s="712">
        <f t="shared" si="165"/>
        <v>8.4470635880821376</v>
      </c>
      <c r="P643" s="712">
        <f t="shared" si="166"/>
        <v>921.85344765594652</v>
      </c>
      <c r="Q643" s="712">
        <f t="shared" si="167"/>
        <v>910.71258520838001</v>
      </c>
      <c r="R643" s="712">
        <f t="shared" si="168"/>
        <v>902.69032801625394</v>
      </c>
      <c r="S643" s="712">
        <f t="shared" si="169"/>
        <v>897.82088759068472</v>
      </c>
      <c r="T643" s="712">
        <f t="shared" si="170"/>
        <v>896.12462376087728</v>
      </c>
    </row>
    <row r="644" spans="2:20">
      <c r="B644" s="582">
        <v>570</v>
      </c>
      <c r="C644" s="712">
        <f t="shared" si="155"/>
        <v>8.4619090425427395</v>
      </c>
      <c r="D644" s="712">
        <f t="shared" si="156"/>
        <v>1477.5901769884952</v>
      </c>
      <c r="E644" s="712">
        <f t="shared" si="157"/>
        <v>1043.8807384828958</v>
      </c>
      <c r="F644" s="712">
        <f t="shared" si="158"/>
        <v>704.2312502376634</v>
      </c>
      <c r="G644" s="712">
        <f t="shared" si="159"/>
        <v>473.97254269771889</v>
      </c>
      <c r="H644" s="719">
        <f t="shared" si="160"/>
        <v>318.87378572055752</v>
      </c>
      <c r="I644" s="712">
        <f t="shared" si="161"/>
        <v>317.70616668165269</v>
      </c>
      <c r="J644" s="712">
        <f t="shared" si="162"/>
        <v>316.87721689034845</v>
      </c>
      <c r="K644" s="712">
        <f t="shared" si="163"/>
        <v>316.38097382590246</v>
      </c>
      <c r="L644" s="712">
        <f t="shared" si="164"/>
        <v>316.21381477634168</v>
      </c>
      <c r="N644" s="582">
        <v>570</v>
      </c>
      <c r="O644" s="712">
        <f t="shared" si="165"/>
        <v>8.4619090425427395</v>
      </c>
      <c r="P644" s="712">
        <f t="shared" si="166"/>
        <v>922.60769514276012</v>
      </c>
      <c r="Q644" s="712">
        <f t="shared" si="167"/>
        <v>911.47860143343416</v>
      </c>
      <c r="R644" s="712">
        <f t="shared" si="168"/>
        <v>903.46474754036399</v>
      </c>
      <c r="S644" s="712">
        <f t="shared" si="169"/>
        <v>898.60030805535416</v>
      </c>
      <c r="T644" s="712">
        <f t="shared" si="170"/>
        <v>896.90562083632335</v>
      </c>
    </row>
    <row r="645" spans="2:20">
      <c r="B645" s="582">
        <v>571</v>
      </c>
      <c r="C645" s="712">
        <f t="shared" si="155"/>
        <v>8.4767544970033413</v>
      </c>
      <c r="D645" s="712">
        <f t="shared" si="156"/>
        <v>1477.7113989508578</v>
      </c>
      <c r="E645" s="712">
        <f t="shared" si="157"/>
        <v>1044.3134316638207</v>
      </c>
      <c r="F645" s="712">
        <f t="shared" si="158"/>
        <v>704.73446807624634</v>
      </c>
      <c r="G645" s="712">
        <f t="shared" si="159"/>
        <v>474.31829238179972</v>
      </c>
      <c r="H645" s="719">
        <f t="shared" si="160"/>
        <v>318.95899808849555</v>
      </c>
      <c r="I645" s="712">
        <f t="shared" si="161"/>
        <v>317.78935327224036</v>
      </c>
      <c r="J645" s="712">
        <f t="shared" si="162"/>
        <v>316.95893891993637</v>
      </c>
      <c r="K645" s="712">
        <f t="shared" si="163"/>
        <v>316.46180601662888</v>
      </c>
      <c r="L645" s="712">
        <f t="shared" si="164"/>
        <v>316.29433992397907</v>
      </c>
      <c r="N645" s="582">
        <v>571</v>
      </c>
      <c r="O645" s="712">
        <f t="shared" si="165"/>
        <v>8.4767544970033413</v>
      </c>
      <c r="P645" s="712">
        <f t="shared" si="166"/>
        <v>923.36112868428745</v>
      </c>
      <c r="Q645" s="712">
        <f t="shared" si="167"/>
        <v>912.24379101298223</v>
      </c>
      <c r="R645" s="712">
        <f t="shared" si="168"/>
        <v>904.2383313505577</v>
      </c>
      <c r="S645" s="712">
        <f t="shared" si="169"/>
        <v>899.37888740934795</v>
      </c>
      <c r="T645" s="712">
        <f t="shared" si="170"/>
        <v>897.68577509969634</v>
      </c>
    </row>
    <row r="646" spans="2:20">
      <c r="B646" s="582">
        <v>572</v>
      </c>
      <c r="C646" s="712">
        <f t="shared" si="155"/>
        <v>8.4915999514639431</v>
      </c>
      <c r="D646" s="712">
        <f t="shared" si="156"/>
        <v>1477.8323000296525</v>
      </c>
      <c r="E646" s="712">
        <f t="shared" si="157"/>
        <v>1044.7450164459683</v>
      </c>
      <c r="F646" s="712">
        <f t="shared" si="158"/>
        <v>705.23663710569383</v>
      </c>
      <c r="G646" s="712">
        <f t="shared" si="159"/>
        <v>474.66356792865975</v>
      </c>
      <c r="H646" s="719">
        <f t="shared" si="160"/>
        <v>319.04434366318964</v>
      </c>
      <c r="I646" s="712">
        <f t="shared" si="161"/>
        <v>317.87267771317943</v>
      </c>
      <c r="J646" s="712">
        <f t="shared" si="162"/>
        <v>317.0408021172729</v>
      </c>
      <c r="K646" s="712">
        <f t="shared" si="163"/>
        <v>316.54278135821312</v>
      </c>
      <c r="L646" s="712">
        <f t="shared" si="164"/>
        <v>316.37500886686735</v>
      </c>
      <c r="N646" s="582">
        <v>572</v>
      </c>
      <c r="O646" s="712">
        <f t="shared" si="165"/>
        <v>8.4915999514639431</v>
      </c>
      <c r="P646" s="712">
        <f t="shared" si="166"/>
        <v>924.11374915889667</v>
      </c>
      <c r="Q646" s="712">
        <f t="shared" si="167"/>
        <v>913.00815483909764</v>
      </c>
      <c r="R646" s="712">
        <f t="shared" si="168"/>
        <v>905.01108034869458</v>
      </c>
      <c r="S646" s="712">
        <f t="shared" si="169"/>
        <v>900.15662656034965</v>
      </c>
      <c r="T646" s="712">
        <f t="shared" si="170"/>
        <v>898.46508746051586</v>
      </c>
    </row>
    <row r="647" spans="2:20">
      <c r="B647" s="582">
        <v>573</v>
      </c>
      <c r="C647" s="712">
        <f t="shared" si="155"/>
        <v>8.5064454059245431</v>
      </c>
      <c r="D647" s="712">
        <f t="shared" si="156"/>
        <v>1477.9528814144408</v>
      </c>
      <c r="E647" s="712">
        <f t="shared" si="157"/>
        <v>1045.1754967261775</v>
      </c>
      <c r="F647" s="712">
        <f t="shared" si="158"/>
        <v>705.73775969547955</v>
      </c>
      <c r="G647" s="712">
        <f t="shared" si="159"/>
        <v>475.00836948859649</v>
      </c>
      <c r="H647" s="719">
        <f t="shared" si="160"/>
        <v>319.12982212197136</v>
      </c>
      <c r="I647" s="712">
        <f t="shared" si="161"/>
        <v>317.95613967871873</v>
      </c>
      <c r="J647" s="712">
        <f t="shared" si="162"/>
        <v>317.12280615461981</v>
      </c>
      <c r="K647" s="712">
        <f t="shared" si="163"/>
        <v>316.62389952182929</v>
      </c>
      <c r="L647" s="712">
        <f t="shared" si="164"/>
        <v>316.45582127587085</v>
      </c>
      <c r="N647" s="582">
        <v>573</v>
      </c>
      <c r="O647" s="712">
        <f t="shared" si="165"/>
        <v>8.5064454059245431</v>
      </c>
      <c r="P647" s="712">
        <f t="shared" si="166"/>
        <v>924.865557444008</v>
      </c>
      <c r="Q647" s="712">
        <f t="shared" si="167"/>
        <v>913.77169380289115</v>
      </c>
      <c r="R647" s="712">
        <f t="shared" si="168"/>
        <v>905.78299543566118</v>
      </c>
      <c r="S647" s="712">
        <f t="shared" si="169"/>
        <v>900.93352641506351</v>
      </c>
      <c r="T647" s="712">
        <f t="shared" si="170"/>
        <v>899.2435588273197</v>
      </c>
    </row>
    <row r="648" spans="2:20">
      <c r="B648" s="582">
        <v>574</v>
      </c>
      <c r="C648" s="712">
        <f t="shared" si="155"/>
        <v>8.5212908603851449</v>
      </c>
      <c r="D648" s="712">
        <f t="shared" si="156"/>
        <v>1478.0731442884226</v>
      </c>
      <c r="E648" s="712">
        <f t="shared" si="157"/>
        <v>1045.6048763818076</v>
      </c>
      <c r="F648" s="712">
        <f t="shared" si="158"/>
        <v>706.23783821189477</v>
      </c>
      <c r="G648" s="712">
        <f t="shared" si="159"/>
        <v>475.35269721994041</v>
      </c>
      <c r="H648" s="719">
        <f t="shared" si="160"/>
        <v>319.21543314250607</v>
      </c>
      <c r="I648" s="712">
        <f t="shared" si="161"/>
        <v>318.03973884337626</v>
      </c>
      <c r="J648" s="712">
        <f t="shared" si="162"/>
        <v>317.2049507044598</v>
      </c>
      <c r="K648" s="712">
        <f t="shared" si="163"/>
        <v>316.7051601788425</v>
      </c>
      <c r="L648" s="712">
        <f t="shared" si="164"/>
        <v>316.53677682203482</v>
      </c>
      <c r="N648" s="582">
        <v>574</v>
      </c>
      <c r="O648" s="712">
        <f t="shared" si="165"/>
        <v>8.5212908603851449</v>
      </c>
      <c r="P648" s="712">
        <f t="shared" si="166"/>
        <v>925.6165544160948</v>
      </c>
      <c r="Q648" s="712">
        <f t="shared" si="167"/>
        <v>914.53440879451205</v>
      </c>
      <c r="R648" s="712">
        <f t="shared" si="168"/>
        <v>906.55407751137159</v>
      </c>
      <c r="S648" s="712">
        <f t="shared" si="169"/>
        <v>901.70958787921518</v>
      </c>
      <c r="T648" s="712">
        <f t="shared" si="170"/>
        <v>900.02119010766592</v>
      </c>
    </row>
    <row r="649" spans="2:20">
      <c r="B649" s="582">
        <v>575</v>
      </c>
      <c r="C649" s="712">
        <f t="shared" si="155"/>
        <v>8.5361363148457468</v>
      </c>
      <c r="D649" s="712">
        <f t="shared" si="156"/>
        <v>1478.1930898284827</v>
      </c>
      <c r="E649" s="712">
        <f t="shared" si="157"/>
        <v>1046.0331592708724</v>
      </c>
      <c r="F649" s="712">
        <f t="shared" si="158"/>
        <v>706.73687501802499</v>
      </c>
      <c r="G649" s="712">
        <f t="shared" si="159"/>
        <v>475.69655128896773</v>
      </c>
      <c r="H649" s="719">
        <f t="shared" si="160"/>
        <v>319.30117640279582</v>
      </c>
      <c r="I649" s="712">
        <f t="shared" si="161"/>
        <v>318.12347488194314</v>
      </c>
      <c r="J649" s="712">
        <f t="shared" si="162"/>
        <v>317.28723543950088</v>
      </c>
      <c r="K649" s="712">
        <f t="shared" si="163"/>
        <v>316.78656300081383</v>
      </c>
      <c r="L649" s="712">
        <f t="shared" si="164"/>
        <v>316.61787517659042</v>
      </c>
      <c r="N649" s="582">
        <v>575</v>
      </c>
      <c r="O649" s="712">
        <f t="shared" si="165"/>
        <v>8.5361363148457468</v>
      </c>
      <c r="P649" s="712">
        <f t="shared" si="166"/>
        <v>926.36674095068452</v>
      </c>
      <c r="Q649" s="712">
        <f t="shared" si="167"/>
        <v>915.29630070314897</v>
      </c>
      <c r="R649" s="712">
        <f t="shared" si="168"/>
        <v>907.32432747476912</v>
      </c>
      <c r="S649" s="712">
        <f t="shared" si="169"/>
        <v>902.48481185755259</v>
      </c>
      <c r="T649" s="712">
        <f t="shared" si="170"/>
        <v>900.79798220813279</v>
      </c>
    </row>
    <row r="650" spans="2:20">
      <c r="B650" s="582">
        <v>576</v>
      </c>
      <c r="C650" s="712">
        <f t="shared" si="155"/>
        <v>8.5509817693063468</v>
      </c>
      <c r="D650" s="712">
        <f t="shared" si="156"/>
        <v>1478.3127192052368</v>
      </c>
      <c r="E650" s="712">
        <f t="shared" si="157"/>
        <v>1046.4603492321755</v>
      </c>
      <c r="F650" s="712">
        <f t="shared" si="158"/>
        <v>707.23487247372714</v>
      </c>
      <c r="G650" s="712">
        <f t="shared" si="159"/>
        <v>476.03993186981444</v>
      </c>
      <c r="H650" s="719">
        <f t="shared" si="160"/>
        <v>319.38705158118262</v>
      </c>
      <c r="I650" s="712">
        <f t="shared" si="161"/>
        <v>318.2073474694875</v>
      </c>
      <c r="J650" s="712">
        <f t="shared" si="162"/>
        <v>317.36966003268111</v>
      </c>
      <c r="K650" s="712">
        <f t="shared" si="163"/>
        <v>316.86810765950509</v>
      </c>
      <c r="L650" s="712">
        <f t="shared" si="164"/>
        <v>316.69911601095964</v>
      </c>
      <c r="N650" s="582">
        <v>576</v>
      </c>
      <c r="O650" s="712">
        <f t="shared" si="165"/>
        <v>8.5509817693063468</v>
      </c>
      <c r="P650" s="712">
        <f t="shared" si="166"/>
        <v>927.11611792235988</v>
      </c>
      <c r="Q650" s="712">
        <f t="shared" si="167"/>
        <v>916.05737041703082</v>
      </c>
      <c r="R650" s="712">
        <f t="shared" si="168"/>
        <v>908.09374622382677</v>
      </c>
      <c r="S650" s="712">
        <f t="shared" si="169"/>
        <v>903.25919925384778</v>
      </c>
      <c r="T650" s="712">
        <f t="shared" si="170"/>
        <v>901.57393603432013</v>
      </c>
    </row>
    <row r="651" spans="2:20">
      <c r="B651" s="582">
        <v>577</v>
      </c>
      <c r="C651" s="712">
        <f t="shared" ref="C651:C707" si="171">$C$73*B651</f>
        <v>8.5658272237669486</v>
      </c>
      <c r="D651" s="712">
        <f t="shared" ref="D651:D707" si="172">(1-2*FoAb-2*FoAb*BiCombAb)*D650+2*FoAb*E650+2*FoAb*BiCombAb*Tcomb</f>
        <v>1478.4320335830771</v>
      </c>
      <c r="E651" s="712">
        <f t="shared" ref="E651:E707" si="173">FoAb*D650+(1-2*FoAb)*E650+FoAb*F650</f>
        <v>1046.8864500854429</v>
      </c>
      <c r="F651" s="712">
        <f t="shared" ref="F651:F707" si="174">FoAb*E650+(1-2*FoAb)*F650+FoAb*G650</f>
        <v>707.73183293560646</v>
      </c>
      <c r="G651" s="712">
        <f t="shared" ref="G651:G707" si="175">FoAb*F650+(1-2*FoAb)*G650+FoAb*H650</f>
        <v>476.38283914439035</v>
      </c>
      <c r="H651" s="719">
        <f t="shared" ref="H651:H707" si="176">_FoN1*G650+(1-_FoN1-_FoN2)*H650+_FoN2*I650</f>
        <v>319.47305835635166</v>
      </c>
      <c r="I651" s="712">
        <f t="shared" ref="I651:I707" si="177">FoCase*H650+(1-2*FoCase)*I650+FoCase*J650</f>
        <v>318.29135628135839</v>
      </c>
      <c r="J651" s="712">
        <f t="shared" ref="J651:J707" si="178">FoCase*I650+(1-2*FoCase)*J650+FoCase*K650</f>
        <v>317.45222415717274</v>
      </c>
      <c r="K651" s="712">
        <f t="shared" ref="K651:K707" si="179">FoCase*J650+(1-2*FoCase)*K650+FoCase*L650</f>
        <v>316.94979382688342</v>
      </c>
      <c r="L651" s="712">
        <f t="shared" ref="L651:L707" si="180">(1-2*FoCase-2*FoCase*BiAtmCase)*L650+2*FoCase*K650+2*FoCase*BiAtmCase*Tatm</f>
        <v>316.78049899676017</v>
      </c>
      <c r="N651" s="582">
        <v>577</v>
      </c>
      <c r="O651" s="712">
        <f t="shared" ref="O651:O703" si="181">$O$73*N651</f>
        <v>8.5658272237669486</v>
      </c>
      <c r="P651" s="712">
        <f t="shared" ref="P651:P703" si="182">(1-2*FoCase-2*FoCase*BiCombCase)*P650+2*FoCase*Q650+2*FoCase*BiCombCase*Tcomb</f>
        <v>927.86468620475966</v>
      </c>
      <c r="Q651" s="712">
        <f t="shared" ref="Q651:Q703" si="183">FoCase*P650+(1-2*FoCase)*Q650+FoCase*R650</f>
        <v>916.81761882342835</v>
      </c>
      <c r="R651" s="712">
        <f t="shared" ref="R651:R703" si="184">FoCase*Q650+(1-2*FoCase)*R650+FoCase*S650</f>
        <v>908.86233465554847</v>
      </c>
      <c r="S651" s="712">
        <f t="shared" ref="S651:S703" si="185">FoCase*R650+(1-2*FoCase)*S650+FoCase*T650</f>
        <v>904.03275097089727</v>
      </c>
      <c r="T651" s="712">
        <f t="shared" ref="T651:T703" si="186">(1-2*FoCase-2*FoCase*BiAtmCase)*T650+2*FoCase*S650+2*FoCase*BiAtmCase*Tatm</f>
        <v>902.34905249085068</v>
      </c>
    </row>
    <row r="652" spans="2:20">
      <c r="B652" s="582">
        <v>578</v>
      </c>
      <c r="C652" s="712">
        <f t="shared" si="171"/>
        <v>8.5806726782275504</v>
      </c>
      <c r="D652" s="712">
        <f t="shared" si="172"/>
        <v>1478.5510341202175</v>
      </c>
      <c r="E652" s="712">
        <f t="shared" si="173"/>
        <v>1047.3114656314547</v>
      </c>
      <c r="F652" s="712">
        <f t="shared" si="174"/>
        <v>708.22775875699506</v>
      </c>
      <c r="G652" s="712">
        <f t="shared" si="175"/>
        <v>476.72527330229434</v>
      </c>
      <c r="H652" s="719">
        <f t="shared" si="176"/>
        <v>319.55919640733435</v>
      </c>
      <c r="I652" s="712">
        <f t="shared" si="177"/>
        <v>318.37550099318969</v>
      </c>
      <c r="J652" s="712">
        <f t="shared" si="178"/>
        <v>317.53492748638683</v>
      </c>
      <c r="K652" s="712">
        <f t="shared" si="179"/>
        <v>317.03162117512625</v>
      </c>
      <c r="L652" s="712">
        <f t="shared" si="180"/>
        <v>316.86202380581</v>
      </c>
      <c r="N652" s="582">
        <v>578</v>
      </c>
      <c r="O652" s="712">
        <f t="shared" si="181"/>
        <v>8.5806726782275504</v>
      </c>
      <c r="P652" s="712">
        <f t="shared" si="182"/>
        <v>928.61244667058008</v>
      </c>
      <c r="Q652" s="712">
        <f t="shared" si="183"/>
        <v>917.57704680865413</v>
      </c>
      <c r="R652" s="712">
        <f t="shared" si="184"/>
        <v>909.63009366597021</v>
      </c>
      <c r="S652" s="712">
        <f t="shared" si="185"/>
        <v>904.80546791052313</v>
      </c>
      <c r="T652" s="712">
        <f t="shared" si="186"/>
        <v>903.12333248137111</v>
      </c>
    </row>
    <row r="653" spans="2:20">
      <c r="B653" s="582">
        <v>579</v>
      </c>
      <c r="C653" s="712">
        <f t="shared" si="171"/>
        <v>8.5955181326881522</v>
      </c>
      <c r="D653" s="712">
        <f t="shared" si="172"/>
        <v>1478.6697219687392</v>
      </c>
      <c r="E653" s="712">
        <f t="shared" si="173"/>
        <v>1047.7353996521767</v>
      </c>
      <c r="F653" s="712">
        <f t="shared" si="174"/>
        <v>708.72265228792992</v>
      </c>
      <c r="G653" s="712">
        <f t="shared" si="175"/>
        <v>477.06723454073028</v>
      </c>
      <c r="H653" s="719">
        <f t="shared" si="176"/>
        <v>319.64546541351143</v>
      </c>
      <c r="I653" s="712">
        <f t="shared" si="177"/>
        <v>318.45978128090383</v>
      </c>
      <c r="J653" s="712">
        <f t="shared" si="178"/>
        <v>317.61776969397727</v>
      </c>
      <c r="K653" s="712">
        <f t="shared" si="179"/>
        <v>317.11358937662567</v>
      </c>
      <c r="L653" s="712">
        <f t="shared" si="180"/>
        <v>316.94369011013242</v>
      </c>
      <c r="N653" s="582">
        <v>579</v>
      </c>
      <c r="O653" s="712">
        <f t="shared" si="181"/>
        <v>8.5955181326881522</v>
      </c>
      <c r="P653" s="712">
        <f t="shared" si="182"/>
        <v>929.35940019157522</v>
      </c>
      <c r="Q653" s="712">
        <f t="shared" si="183"/>
        <v>918.33565525806512</v>
      </c>
      <c r="R653" s="712">
        <f t="shared" si="184"/>
        <v>910.39702415016086</v>
      </c>
      <c r="S653" s="712">
        <f t="shared" si="185"/>
        <v>905.57735097357465</v>
      </c>
      <c r="T653" s="712">
        <f t="shared" si="186"/>
        <v>903.89677690855251</v>
      </c>
    </row>
    <row r="654" spans="2:20">
      <c r="B654" s="582">
        <v>580</v>
      </c>
      <c r="C654" s="712">
        <f t="shared" si="171"/>
        <v>8.6103635871487523</v>
      </c>
      <c r="D654" s="712">
        <f t="shared" si="172"/>
        <v>1478.7880982746346</v>
      </c>
      <c r="E654" s="712">
        <f t="shared" si="173"/>
        <v>1048.158255910889</v>
      </c>
      <c r="F654" s="712">
        <f t="shared" si="174"/>
        <v>709.2165158751319</v>
      </c>
      <c r="G654" s="712">
        <f t="shared" si="175"/>
        <v>477.40872306442327</v>
      </c>
      <c r="H654" s="719">
        <f t="shared" si="176"/>
        <v>319.73186505461609</v>
      </c>
      <c r="I654" s="712">
        <f t="shared" si="177"/>
        <v>318.54419682071546</v>
      </c>
      <c r="J654" s="712">
        <f t="shared" si="178"/>
        <v>317.70075045384539</v>
      </c>
      <c r="K654" s="712">
        <f t="shared" si="179"/>
        <v>317.1956981039931</v>
      </c>
      <c r="L654" s="712">
        <f t="shared" si="180"/>
        <v>317.02549758196068</v>
      </c>
      <c r="N654" s="582">
        <v>580</v>
      </c>
      <c r="O654" s="712">
        <f t="shared" si="181"/>
        <v>8.6103635871487523</v>
      </c>
      <c r="P654" s="712">
        <f t="shared" si="182"/>
        <v>930.10554763855885</v>
      </c>
      <c r="Q654" s="712">
        <f t="shared" si="183"/>
        <v>919.09344505606225</v>
      </c>
      <c r="R654" s="712">
        <f t="shared" si="184"/>
        <v>911.16312700222375</v>
      </c>
      <c r="S654" s="712">
        <f t="shared" si="185"/>
        <v>906.34840105992862</v>
      </c>
      <c r="T654" s="712">
        <f t="shared" si="186"/>
        <v>904.66938667409227</v>
      </c>
    </row>
    <row r="655" spans="2:20">
      <c r="B655" s="582">
        <v>581</v>
      </c>
      <c r="C655" s="712">
        <f t="shared" si="171"/>
        <v>8.6252090416093541</v>
      </c>
      <c r="D655" s="712">
        <f t="shared" si="172"/>
        <v>1478.9061641778517</v>
      </c>
      <c r="E655" s="712">
        <f t="shared" si="173"/>
        <v>1048.5800381523154</v>
      </c>
      <c r="F655" s="712">
        <f t="shared" si="174"/>
        <v>709.70935186198426</v>
      </c>
      <c r="G655" s="712">
        <f t="shared" si="175"/>
        <v>477.74973908553699</v>
      </c>
      <c r="H655" s="719">
        <f t="shared" si="176"/>
        <v>319.81839501073682</v>
      </c>
      <c r="I655" s="712">
        <f t="shared" si="177"/>
        <v>318.62874728913528</v>
      </c>
      <c r="J655" s="712">
        <f t="shared" si="178"/>
        <v>317.78386944014375</v>
      </c>
      <c r="K655" s="712">
        <f t="shared" si="179"/>
        <v>317.27794703006401</v>
      </c>
      <c r="L655" s="712">
        <f t="shared" si="180"/>
        <v>317.10744589374241</v>
      </c>
      <c r="N655" s="582">
        <v>581</v>
      </c>
      <c r="O655" s="712">
        <f t="shared" si="181"/>
        <v>8.6252090416093541</v>
      </c>
      <c r="P655" s="712">
        <f t="shared" si="182"/>
        <v>930.85088988140467</v>
      </c>
      <c r="Q655" s="712">
        <f t="shared" si="183"/>
        <v>919.85041708609231</v>
      </c>
      <c r="R655" s="712">
        <f t="shared" si="184"/>
        <v>911.92840311529687</v>
      </c>
      <c r="S655" s="712">
        <f t="shared" si="185"/>
        <v>907.11861906849094</v>
      </c>
      <c r="T655" s="712">
        <f t="shared" si="186"/>
        <v>905.44116267871425</v>
      </c>
    </row>
    <row r="656" spans="2:20">
      <c r="B656" s="582">
        <v>582</v>
      </c>
      <c r="C656" s="712">
        <f t="shared" si="171"/>
        <v>8.6400544960699559</v>
      </c>
      <c r="D656" s="712">
        <f t="shared" si="172"/>
        <v>1479.0239208123378</v>
      </c>
      <c r="E656" s="712">
        <f t="shared" si="173"/>
        <v>1049.0007501027512</v>
      </c>
      <c r="F656" s="712">
        <f t="shared" si="174"/>
        <v>710.20116258851317</v>
      </c>
      <c r="G656" s="712">
        <f t="shared" si="175"/>
        <v>478.09028282359151</v>
      </c>
      <c r="H656" s="719">
        <f t="shared" si="176"/>
        <v>319.90505496232038</v>
      </c>
      <c r="I656" s="712">
        <f t="shared" si="177"/>
        <v>318.71343236297349</v>
      </c>
      <c r="J656" s="712">
        <f t="shared" si="178"/>
        <v>317.86712632728069</v>
      </c>
      <c r="K656" s="712">
        <f t="shared" si="179"/>
        <v>317.36033582790208</v>
      </c>
      <c r="L656" s="712">
        <f t="shared" si="180"/>
        <v>317.18953471814433</v>
      </c>
      <c r="N656" s="582">
        <v>582</v>
      </c>
      <c r="O656" s="712">
        <f t="shared" si="181"/>
        <v>8.6400544960699559</v>
      </c>
      <c r="P656" s="712">
        <f t="shared" si="182"/>
        <v>931.5954277890479</v>
      </c>
      <c r="Q656" s="712">
        <f t="shared" si="183"/>
        <v>920.60657223064845</v>
      </c>
      <c r="R656" s="712">
        <f t="shared" si="184"/>
        <v>912.69285338155487</v>
      </c>
      <c r="S656" s="712">
        <f t="shared" si="185"/>
        <v>907.88800589719733</v>
      </c>
      <c r="T656" s="712">
        <f t="shared" si="186"/>
        <v>906.21210582217077</v>
      </c>
    </row>
    <row r="657" spans="2:20">
      <c r="B657" s="582">
        <v>583</v>
      </c>
      <c r="C657" s="712">
        <f t="shared" si="171"/>
        <v>8.6548999505305559</v>
      </c>
      <c r="D657" s="712">
        <f t="shared" si="172"/>
        <v>1479.1413693060829</v>
      </c>
      <c r="E657" s="712">
        <f t="shared" si="173"/>
        <v>1049.4203954701889</v>
      </c>
      <c r="F657" s="712">
        <f t="shared" si="174"/>
        <v>710.69195039136707</v>
      </c>
      <c r="G657" s="712">
        <f t="shared" si="175"/>
        <v>478.43035450538173</v>
      </c>
      <c r="H657" s="719">
        <f t="shared" si="176"/>
        <v>319.99184459017482</v>
      </c>
      <c r="I657" s="712">
        <f t="shared" si="177"/>
        <v>318.79825171934363</v>
      </c>
      <c r="J657" s="712">
        <f t="shared" si="178"/>
        <v>317.95052078992421</v>
      </c>
      <c r="K657" s="712">
        <f t="shared" si="179"/>
        <v>317.44286417080366</v>
      </c>
      <c r="L657" s="712">
        <f t="shared" si="180"/>
        <v>317.27176372805684</v>
      </c>
      <c r="N657" s="582">
        <v>583</v>
      </c>
      <c r="O657" s="712">
        <f t="shared" si="181"/>
        <v>8.6548999505305559</v>
      </c>
      <c r="P657" s="712">
        <f t="shared" si="182"/>
        <v>932.33916222948585</v>
      </c>
      <c r="Q657" s="712">
        <f t="shared" si="183"/>
        <v>921.36191137127184</v>
      </c>
      <c r="R657" s="712">
        <f t="shared" si="184"/>
        <v>913.45647869220932</v>
      </c>
      <c r="S657" s="712">
        <f t="shared" si="185"/>
        <v>908.65656244301454</v>
      </c>
      <c r="T657" s="712">
        <f t="shared" si="186"/>
        <v>906.98221700324291</v>
      </c>
    </row>
    <row r="658" spans="2:20">
      <c r="B658" s="582">
        <v>584</v>
      </c>
      <c r="C658" s="712">
        <f t="shared" si="171"/>
        <v>8.6697454049911578</v>
      </c>
      <c r="D658" s="712">
        <f t="shared" si="172"/>
        <v>1479.2585107811631</v>
      </c>
      <c r="E658" s="712">
        <f t="shared" si="173"/>
        <v>1049.8389779444442</v>
      </c>
      <c r="F658" s="712">
        <f t="shared" si="174"/>
        <v>711.18171760379698</v>
      </c>
      <c r="G658" s="712">
        <f t="shared" si="175"/>
        <v>478.76995436489659</v>
      </c>
      <c r="H658" s="719">
        <f t="shared" si="176"/>
        <v>320.07876357547235</v>
      </c>
      <c r="I658" s="712">
        <f t="shared" si="177"/>
        <v>318.88320503566604</v>
      </c>
      <c r="J658" s="712">
        <f t="shared" si="178"/>
        <v>318.03405250300608</v>
      </c>
      <c r="K658" s="712">
        <f t="shared" si="179"/>
        <v>317.52553173230245</v>
      </c>
      <c r="L658" s="712">
        <f t="shared" si="180"/>
        <v>317.35413259659839</v>
      </c>
      <c r="N658" s="582">
        <v>584</v>
      </c>
      <c r="O658" s="712">
        <f t="shared" si="181"/>
        <v>8.6697454049911578</v>
      </c>
      <c r="P658" s="712">
        <f t="shared" si="182"/>
        <v>933.08209406977926</v>
      </c>
      <c r="Q658" s="712">
        <f t="shared" si="183"/>
        <v>922.11643538855219</v>
      </c>
      <c r="R658" s="712">
        <f t="shared" si="184"/>
        <v>914.2192799375099</v>
      </c>
      <c r="S658" s="712">
        <f t="shared" si="185"/>
        <v>909.42428960194138</v>
      </c>
      <c r="T658" s="712">
        <f t="shared" si="186"/>
        <v>907.75149711974188</v>
      </c>
    </row>
    <row r="659" spans="2:20">
      <c r="B659" s="582">
        <v>585</v>
      </c>
      <c r="C659" s="712">
        <f t="shared" si="171"/>
        <v>8.6845908594517596</v>
      </c>
      <c r="D659" s="712">
        <f t="shared" si="172"/>
        <v>1479.3753463537826</v>
      </c>
      <c r="E659" s="712">
        <f t="shared" si="173"/>
        <v>1050.2565011972802</v>
      </c>
      <c r="F659" s="712">
        <f t="shared" si="174"/>
        <v>711.6704665556374</v>
      </c>
      <c r="G659" s="712">
        <f t="shared" si="175"/>
        <v>479.10908264323905</v>
      </c>
      <c r="H659" s="719">
        <f t="shared" si="176"/>
        <v>320.16581159975209</v>
      </c>
      <c r="I659" s="712">
        <f t="shared" si="177"/>
        <v>318.96829198967134</v>
      </c>
      <c r="J659" s="712">
        <f t="shared" si="178"/>
        <v>318.11772114172595</v>
      </c>
      <c r="K659" s="712">
        <f t="shared" si="179"/>
        <v>317.60833818617346</v>
      </c>
      <c r="L659" s="712">
        <f t="shared" si="180"/>
        <v>317.43664099712004</v>
      </c>
      <c r="N659" s="582">
        <v>585</v>
      </c>
      <c r="O659" s="712">
        <f t="shared" si="181"/>
        <v>8.6845908594517596</v>
      </c>
      <c r="P659" s="712">
        <f t="shared" si="182"/>
        <v>933.82422417605301</v>
      </c>
      <c r="Q659" s="712">
        <f t="shared" si="183"/>
        <v>922.87014516212878</v>
      </c>
      <c r="R659" s="712">
        <f t="shared" si="184"/>
        <v>914.98125800674597</v>
      </c>
      <c r="S659" s="712">
        <f t="shared" si="185"/>
        <v>910.1911882690099</v>
      </c>
      <c r="T659" s="712">
        <f t="shared" si="186"/>
        <v>908.51994706850996</v>
      </c>
    </row>
    <row r="660" spans="2:20">
      <c r="B660" s="582">
        <v>586</v>
      </c>
      <c r="C660" s="712">
        <f t="shared" si="171"/>
        <v>8.6994363139123596</v>
      </c>
      <c r="D660" s="712">
        <f t="shared" si="172"/>
        <v>1479.4918771343162</v>
      </c>
      <c r="E660" s="712">
        <f t="shared" si="173"/>
        <v>1050.672968882531</v>
      </c>
      <c r="F660" s="712">
        <f t="shared" si="174"/>
        <v>712.15819957328733</v>
      </c>
      <c r="G660" s="712">
        <f t="shared" si="175"/>
        <v>479.44773958854654</v>
      </c>
      <c r="H660" s="719">
        <f t="shared" si="176"/>
        <v>320.25298834492281</v>
      </c>
      <c r="I660" s="712">
        <f t="shared" si="177"/>
        <v>319.05351225940399</v>
      </c>
      <c r="J660" s="712">
        <f t="shared" si="178"/>
        <v>318.20152638155525</v>
      </c>
      <c r="K660" s="712">
        <f t="shared" si="179"/>
        <v>317.69128320643756</v>
      </c>
      <c r="L660" s="712">
        <f t="shared" si="180"/>
        <v>317.51928860320965</v>
      </c>
      <c r="N660" s="582">
        <v>586</v>
      </c>
      <c r="O660" s="712">
        <f t="shared" si="181"/>
        <v>8.6994363139123596</v>
      </c>
      <c r="P660" s="712">
        <f t="shared" si="182"/>
        <v>934.56555341349747</v>
      </c>
      <c r="Q660" s="712">
        <f t="shared" si="183"/>
        <v>923.62304157069184</v>
      </c>
      <c r="R660" s="712">
        <f t="shared" si="184"/>
        <v>915.74241378824695</v>
      </c>
      <c r="S660" s="712">
        <f t="shared" si="185"/>
        <v>910.95725933828589</v>
      </c>
      <c r="T660" s="712">
        <f t="shared" si="186"/>
        <v>909.28756774542194</v>
      </c>
    </row>
    <row r="661" spans="2:20">
      <c r="B661" s="582">
        <v>587</v>
      </c>
      <c r="C661" s="712">
        <f t="shared" si="171"/>
        <v>8.7142817683729614</v>
      </c>
      <c r="D661" s="712">
        <f t="shared" si="172"/>
        <v>1479.6081042273515</v>
      </c>
      <c r="E661" s="712">
        <f t="shared" si="173"/>
        <v>1051.0883846362242</v>
      </c>
      <c r="F661" s="712">
        <f t="shared" si="174"/>
        <v>712.64491897969219</v>
      </c>
      <c r="G661" s="712">
        <f t="shared" si="175"/>
        <v>479.78592545591198</v>
      </c>
      <c r="H661" s="719">
        <f t="shared" si="176"/>
        <v>320.34029349326607</v>
      </c>
      <c r="I661" s="712">
        <f t="shared" si="177"/>
        <v>319.13886552322549</v>
      </c>
      <c r="J661" s="712">
        <f t="shared" si="178"/>
        <v>318.28546789824105</v>
      </c>
      <c r="K661" s="712">
        <f t="shared" si="179"/>
        <v>317.7743664673655</v>
      </c>
      <c r="L661" s="712">
        <f t="shared" si="180"/>
        <v>317.60207508869627</v>
      </c>
      <c r="N661" s="582">
        <v>587</v>
      </c>
      <c r="O661" s="712">
        <f t="shared" si="181"/>
        <v>8.7142817683729614</v>
      </c>
      <c r="P661" s="712">
        <f t="shared" si="182"/>
        <v>935.30608264636942</v>
      </c>
      <c r="Q661" s="712">
        <f t="shared" si="183"/>
        <v>924.37512549198311</v>
      </c>
      <c r="R661" s="712">
        <f t="shared" si="184"/>
        <v>916.50274816938372</v>
      </c>
      <c r="S661" s="712">
        <f t="shared" si="185"/>
        <v>911.72250370287054</v>
      </c>
      <c r="T661" s="712">
        <f t="shared" si="186"/>
        <v>910.05436004538535</v>
      </c>
    </row>
    <row r="662" spans="2:20">
      <c r="B662" s="582">
        <v>588</v>
      </c>
      <c r="C662" s="712">
        <f t="shared" si="171"/>
        <v>8.7291272228335632</v>
      </c>
      <c r="D662" s="712">
        <f t="shared" si="172"/>
        <v>1479.7240287317302</v>
      </c>
      <c r="E662" s="712">
        <f t="shared" si="173"/>
        <v>1051.502752076701</v>
      </c>
      <c r="F662" s="712">
        <f t="shared" si="174"/>
        <v>713.13062709432495</v>
      </c>
      <c r="G662" s="712">
        <f t="shared" si="175"/>
        <v>480.12364050730588</v>
      </c>
      <c r="H662" s="719">
        <f t="shared" si="176"/>
        <v>320.42772672743843</v>
      </c>
      <c r="I662" s="712">
        <f t="shared" si="177"/>
        <v>319.22435145981819</v>
      </c>
      <c r="J662" s="712">
        <f t="shared" si="178"/>
        <v>318.36954536780996</v>
      </c>
      <c r="K662" s="712">
        <f t="shared" si="179"/>
        <v>317.85758764348225</v>
      </c>
      <c r="L662" s="712">
        <f t="shared" si="180"/>
        <v>317.68500012765452</v>
      </c>
      <c r="N662" s="582">
        <v>588</v>
      </c>
      <c r="O662" s="712">
        <f t="shared" si="181"/>
        <v>8.7291272228335632</v>
      </c>
      <c r="P662" s="712">
        <f t="shared" si="182"/>
        <v>936.04581273799272</v>
      </c>
      <c r="Q662" s="712">
        <f t="shared" si="183"/>
        <v>925.12639780279744</v>
      </c>
      <c r="R662" s="712">
        <f t="shared" si="184"/>
        <v>917.26226203656938</v>
      </c>
      <c r="S662" s="712">
        <f t="shared" si="185"/>
        <v>912.4869222549014</v>
      </c>
      <c r="T662" s="712">
        <f t="shared" si="186"/>
        <v>910.8203248623422</v>
      </c>
    </row>
    <row r="663" spans="2:20">
      <c r="B663" s="582">
        <v>589</v>
      </c>
      <c r="C663" s="712">
        <f t="shared" si="171"/>
        <v>8.7439726772941651</v>
      </c>
      <c r="D663" s="712">
        <f t="shared" si="172"/>
        <v>1479.8396517405893</v>
      </c>
      <c r="E663" s="712">
        <f t="shared" si="173"/>
        <v>1051.9160748047382</v>
      </c>
      <c r="F663" s="712">
        <f t="shared" si="174"/>
        <v>713.61532623316884</v>
      </c>
      <c r="G663" s="712">
        <f t="shared" si="175"/>
        <v>480.46088501149865</v>
      </c>
      <c r="H663" s="719">
        <f t="shared" si="176"/>
        <v>320.51528773047454</v>
      </c>
      <c r="I663" s="712">
        <f t="shared" si="177"/>
        <v>319.30996974818822</v>
      </c>
      <c r="J663" s="712">
        <f t="shared" si="178"/>
        <v>318.45375846657214</v>
      </c>
      <c r="K663" s="712">
        <f t="shared" si="179"/>
        <v>317.94094640957087</v>
      </c>
      <c r="L663" s="712">
        <f t="shared" si="180"/>
        <v>317.76806339440878</v>
      </c>
      <c r="N663" s="582">
        <v>589</v>
      </c>
      <c r="O663" s="712">
        <f t="shared" si="181"/>
        <v>8.7439726772941651</v>
      </c>
      <c r="P663" s="712">
        <f t="shared" si="182"/>
        <v>936.78474455075968</v>
      </c>
      <c r="Q663" s="712">
        <f t="shared" si="183"/>
        <v>925.87685937898311</v>
      </c>
      <c r="R663" s="712">
        <f t="shared" si="184"/>
        <v>918.02095627526069</v>
      </c>
      <c r="S663" s="712">
        <f t="shared" si="185"/>
        <v>913.25051588555311</v>
      </c>
      <c r="T663" s="712">
        <f t="shared" si="186"/>
        <v>911.58546308926975</v>
      </c>
    </row>
    <row r="664" spans="2:20">
      <c r="B664" s="582">
        <v>590</v>
      </c>
      <c r="C664" s="712">
        <f t="shared" si="171"/>
        <v>8.7588181317547651</v>
      </c>
      <c r="D664" s="712">
        <f t="shared" si="172"/>
        <v>1479.954974341402</v>
      </c>
      <c r="E664" s="712">
        <f t="shared" si="173"/>
        <v>1052.328356403666</v>
      </c>
      <c r="F664" s="712">
        <f t="shared" si="174"/>
        <v>714.09901870869976</v>
      </c>
      <c r="G664" s="712">
        <f t="shared" si="175"/>
        <v>480.79765924398373</v>
      </c>
      <c r="H664" s="719">
        <f t="shared" si="176"/>
        <v>320.6029761857896</v>
      </c>
      <c r="I664" s="712">
        <f t="shared" si="177"/>
        <v>319.39572006766906</v>
      </c>
      <c r="J664" s="712">
        <f t="shared" si="178"/>
        <v>318.5381068711248</v>
      </c>
      <c r="K664" s="712">
        <f t="shared" si="179"/>
        <v>318.02444244067703</v>
      </c>
      <c r="L664" s="712">
        <f t="shared" si="180"/>
        <v>317.8512645635372</v>
      </c>
      <c r="N664" s="582">
        <v>590</v>
      </c>
      <c r="O664" s="712">
        <f t="shared" si="181"/>
        <v>8.7588181317547651</v>
      </c>
      <c r="P664" s="712">
        <f t="shared" si="182"/>
        <v>937.52287894613198</v>
      </c>
      <c r="Q664" s="712">
        <f t="shared" si="183"/>
        <v>926.62651109544368</v>
      </c>
      <c r="R664" s="712">
        <f t="shared" si="184"/>
        <v>918.77883176995874</v>
      </c>
      <c r="S664" s="712">
        <f t="shared" si="185"/>
        <v>914.0132854850383</v>
      </c>
      <c r="T664" s="712">
        <f t="shared" si="186"/>
        <v>912.34977561818187</v>
      </c>
    </row>
    <row r="665" spans="2:20">
      <c r="B665" s="582">
        <v>591</v>
      </c>
      <c r="C665" s="712">
        <f t="shared" si="171"/>
        <v>8.7736635862153669</v>
      </c>
      <c r="D665" s="712">
        <f t="shared" si="172"/>
        <v>1480.0699976160181</v>
      </c>
      <c r="E665" s="712">
        <f t="shared" si="173"/>
        <v>1052.739600439488</v>
      </c>
      <c r="F665" s="712">
        <f t="shared" si="174"/>
        <v>714.5817068298694</v>
      </c>
      <c r="G665" s="712">
        <f t="shared" si="175"/>
        <v>481.13396348690151</v>
      </c>
      <c r="H665" s="719">
        <f t="shared" si="176"/>
        <v>320.69079177718208</v>
      </c>
      <c r="I665" s="712">
        <f t="shared" si="177"/>
        <v>319.48160209792462</v>
      </c>
      <c r="J665" s="712">
        <f t="shared" si="178"/>
        <v>318.62259025835624</v>
      </c>
      <c r="K665" s="712">
        <f t="shared" si="179"/>
        <v>318.1080754121125</v>
      </c>
      <c r="L665" s="712">
        <f t="shared" si="180"/>
        <v>317.93460330987614</v>
      </c>
      <c r="N665" s="582">
        <v>591</v>
      </c>
      <c r="O665" s="712">
        <f t="shared" si="181"/>
        <v>8.7736635862153669</v>
      </c>
      <c r="P665" s="712">
        <f t="shared" si="182"/>
        <v>938.26021678464178</v>
      </c>
      <c r="Q665" s="712">
        <f t="shared" si="183"/>
        <v>927.37535382613828</v>
      </c>
      <c r="R665" s="712">
        <f t="shared" si="184"/>
        <v>919.53588940421014</v>
      </c>
      <c r="S665" s="712">
        <f t="shared" si="185"/>
        <v>914.77523194260959</v>
      </c>
      <c r="T665" s="712">
        <f t="shared" si="186"/>
        <v>913.11326334012949</v>
      </c>
    </row>
    <row r="666" spans="2:20">
      <c r="B666" s="582">
        <v>592</v>
      </c>
      <c r="C666" s="712">
        <f t="shared" si="171"/>
        <v>8.7885090406759687</v>
      </c>
      <c r="D666" s="712">
        <f t="shared" si="172"/>
        <v>1480.1847226407042</v>
      </c>
      <c r="E666" s="712">
        <f t="shared" si="173"/>
        <v>1053.1498104609966</v>
      </c>
      <c r="F666" s="712">
        <f t="shared" si="174"/>
        <v>715.06339290208825</v>
      </c>
      <c r="G666" s="712">
        <f t="shared" si="175"/>
        <v>481.46979802896345</v>
      </c>
      <c r="H666" s="719">
        <f t="shared" si="176"/>
        <v>320.77873418883621</v>
      </c>
      <c r="I666" s="712">
        <f t="shared" si="177"/>
        <v>319.56761551895261</v>
      </c>
      <c r="J666" s="712">
        <f t="shared" si="178"/>
        <v>318.70720830544917</v>
      </c>
      <c r="K666" s="712">
        <f t="shared" si="179"/>
        <v>318.19184499945959</v>
      </c>
      <c r="L666" s="712">
        <f t="shared" si="180"/>
        <v>318.0180793085238</v>
      </c>
      <c r="N666" s="582">
        <v>592</v>
      </c>
      <c r="O666" s="712">
        <f t="shared" si="181"/>
        <v>8.7885090406759687</v>
      </c>
      <c r="P666" s="712">
        <f t="shared" si="182"/>
        <v>938.99675892589255</v>
      </c>
      <c r="Q666" s="712">
        <f t="shared" si="183"/>
        <v>928.12338844408271</v>
      </c>
      <c r="R666" s="712">
        <f t="shared" si="184"/>
        <v>920.2921300606082</v>
      </c>
      <c r="S666" s="712">
        <f t="shared" si="185"/>
        <v>915.53635614655946</v>
      </c>
      <c r="T666" s="712">
        <f t="shared" si="186"/>
        <v>913.87592714520201</v>
      </c>
    </row>
    <row r="667" spans="2:20">
      <c r="B667" s="582">
        <v>593</v>
      </c>
      <c r="C667" s="712">
        <f t="shared" si="171"/>
        <v>8.8033544951365688</v>
      </c>
      <c r="D667" s="712">
        <f t="shared" si="172"/>
        <v>1480.2991504861834</v>
      </c>
      <c r="E667" s="712">
        <f t="shared" si="173"/>
        <v>1053.5589899998909</v>
      </c>
      <c r="F667" s="712">
        <f t="shared" si="174"/>
        <v>715.54407922720952</v>
      </c>
      <c r="G667" s="712">
        <f t="shared" si="175"/>
        <v>481.80516316537734</v>
      </c>
      <c r="H667" s="719">
        <f t="shared" si="176"/>
        <v>320.86680310532461</v>
      </c>
      <c r="I667" s="712">
        <f t="shared" si="177"/>
        <v>319.65376001108768</v>
      </c>
      <c r="J667" s="712">
        <f t="shared" si="178"/>
        <v>318.79196068988472</v>
      </c>
      <c r="K667" s="712">
        <f t="shared" si="179"/>
        <v>318.2757508785748</v>
      </c>
      <c r="L667" s="712">
        <f t="shared" si="180"/>
        <v>318.10169223484473</v>
      </c>
      <c r="N667" s="582">
        <v>593</v>
      </c>
      <c r="O667" s="712">
        <f t="shared" si="181"/>
        <v>8.8033544951365688</v>
      </c>
      <c r="P667" s="712">
        <f t="shared" si="182"/>
        <v>939.73250622855983</v>
      </c>
      <c r="Q667" s="712">
        <f t="shared" si="183"/>
        <v>928.87061582135118</v>
      </c>
      <c r="R667" s="712">
        <f t="shared" si="184"/>
        <v>921.04755462079333</v>
      </c>
      <c r="S667" s="712">
        <f t="shared" si="185"/>
        <v>916.29665898422195</v>
      </c>
      <c r="T667" s="712">
        <f t="shared" si="186"/>
        <v>914.6377679225285</v>
      </c>
    </row>
    <row r="668" spans="2:20">
      <c r="B668" s="582">
        <v>594</v>
      </c>
      <c r="C668" s="712">
        <f t="shared" si="171"/>
        <v>8.8181999495971706</v>
      </c>
      <c r="D668" s="712">
        <f t="shared" si="172"/>
        <v>1480.413282217675</v>
      </c>
      <c r="E668" s="712">
        <f t="shared" si="173"/>
        <v>1053.9671425708914</v>
      </c>
      <c r="F668" s="712">
        <f t="shared" si="174"/>
        <v>716.02376810351302</v>
      </c>
      <c r="G668" s="712">
        <f t="shared" si="175"/>
        <v>482.14005919777287</v>
      </c>
      <c r="H668" s="719">
        <f t="shared" si="176"/>
        <v>320.95499821161081</v>
      </c>
      <c r="I668" s="712">
        <f t="shared" si="177"/>
        <v>319.74003525500444</v>
      </c>
      <c r="J668" s="712">
        <f t="shared" si="178"/>
        <v>318.87684708944585</v>
      </c>
      <c r="K668" s="712">
        <f t="shared" si="179"/>
        <v>318.35979272559285</v>
      </c>
      <c r="L668" s="712">
        <f t="shared" si="180"/>
        <v>318.18544176447347</v>
      </c>
      <c r="N668" s="582">
        <v>594</v>
      </c>
      <c r="O668" s="712">
        <f t="shared" si="181"/>
        <v>8.8181999495971706</v>
      </c>
      <c r="P668" s="712">
        <f t="shared" si="182"/>
        <v>940.46745955039273</v>
      </c>
      <c r="Q668" s="712">
        <f t="shared" si="183"/>
        <v>929.61703682907637</v>
      </c>
      <c r="R668" s="712">
        <f t="shared" si="184"/>
        <v>921.80216396545507</v>
      </c>
      <c r="S668" s="712">
        <f t="shared" si="185"/>
        <v>917.05614134197344</v>
      </c>
      <c r="T668" s="712">
        <f t="shared" si="186"/>
        <v>915.39878656027827</v>
      </c>
    </row>
    <row r="669" spans="2:20">
      <c r="B669" s="582">
        <v>595</v>
      </c>
      <c r="C669" s="712">
        <f t="shared" si="171"/>
        <v>8.8330454040577724</v>
      </c>
      <c r="D669" s="712">
        <f t="shared" si="172"/>
        <v>1480.5271188949334</v>
      </c>
      <c r="E669" s="712">
        <f t="shared" si="173"/>
        <v>1054.3742716718546</v>
      </c>
      <c r="F669" s="712">
        <f t="shared" si="174"/>
        <v>716.50246182568935</v>
      </c>
      <c r="G669" s="712">
        <f t="shared" si="175"/>
        <v>482.47448643412798</v>
      </c>
      <c r="H669" s="719">
        <f t="shared" si="176"/>
        <v>321.04331919305162</v>
      </c>
      <c r="I669" s="712">
        <f t="shared" si="177"/>
        <v>319.82644093172087</v>
      </c>
      <c r="J669" s="712">
        <f t="shared" si="178"/>
        <v>318.96186718222089</v>
      </c>
      <c r="K669" s="712">
        <f t="shared" si="179"/>
        <v>318.44397021693044</v>
      </c>
      <c r="L669" s="712">
        <f t="shared" si="180"/>
        <v>318.26932757331866</v>
      </c>
      <c r="N669" s="582">
        <v>595</v>
      </c>
      <c r="O669" s="712">
        <f t="shared" si="181"/>
        <v>8.8330454040577724</v>
      </c>
      <c r="P669" s="712">
        <f t="shared" si="182"/>
        <v>941.20161974821485</v>
      </c>
      <c r="Q669" s="712">
        <f t="shared" si="183"/>
        <v>930.36265233745121</v>
      </c>
      <c r="R669" s="712">
        <f t="shared" si="184"/>
        <v>922.55595897433204</v>
      </c>
      <c r="S669" s="712">
        <f t="shared" si="185"/>
        <v>917.81480410523409</v>
      </c>
      <c r="T669" s="712">
        <f t="shared" si="186"/>
        <v>916.15898394566227</v>
      </c>
    </row>
    <row r="670" spans="2:20">
      <c r="B670" s="582">
        <v>596</v>
      </c>
      <c r="C670" s="712">
        <f t="shared" si="171"/>
        <v>8.8478908585183742</v>
      </c>
      <c r="D670" s="712">
        <f t="shared" si="172"/>
        <v>1480.6406615722872</v>
      </c>
      <c r="E670" s="712">
        <f t="shared" si="173"/>
        <v>1054.7803807838861</v>
      </c>
      <c r="F670" s="712">
        <f t="shared" si="174"/>
        <v>716.98016268482479</v>
      </c>
      <c r="G670" s="712">
        <f t="shared" si="175"/>
        <v>482.80844518869549</v>
      </c>
      <c r="H670" s="719">
        <f t="shared" si="176"/>
        <v>321.13176573539965</v>
      </c>
      <c r="I670" s="712">
        <f t="shared" si="177"/>
        <v>319.91297672260089</v>
      </c>
      <c r="J670" s="712">
        <f t="shared" si="178"/>
        <v>319.04702064660717</v>
      </c>
      <c r="K670" s="712">
        <f t="shared" si="179"/>
        <v>318.52828302929015</v>
      </c>
      <c r="L670" s="712">
        <f t="shared" si="180"/>
        <v>318.3533493375669</v>
      </c>
      <c r="N670" s="582">
        <v>596</v>
      </c>
      <c r="O670" s="712">
        <f t="shared" si="181"/>
        <v>8.8478908585183742</v>
      </c>
      <c r="P670" s="712">
        <f t="shared" si="182"/>
        <v>941.93498767792505</v>
      </c>
      <c r="Q670" s="712">
        <f t="shared" si="183"/>
        <v>931.10746321572901</v>
      </c>
      <c r="R670" s="712">
        <f t="shared" si="184"/>
        <v>923.30894052621397</v>
      </c>
      <c r="S670" s="712">
        <f t="shared" si="185"/>
        <v>918.57264815846816</v>
      </c>
      <c r="T670" s="712">
        <f t="shared" si="186"/>
        <v>916.9183609649341</v>
      </c>
    </row>
    <row r="671" spans="2:20">
      <c r="B671" s="582">
        <v>597</v>
      </c>
      <c r="C671" s="712">
        <f t="shared" si="171"/>
        <v>8.8627363129789742</v>
      </c>
      <c r="D671" s="712">
        <f t="shared" si="172"/>
        <v>1480.7539112986767</v>
      </c>
      <c r="E671" s="712">
        <f t="shared" si="173"/>
        <v>1055.1854733714542</v>
      </c>
      <c r="F671" s="712">
        <f t="shared" si="174"/>
        <v>717.45687296838605</v>
      </c>
      <c r="G671" s="712">
        <f t="shared" si="175"/>
        <v>483.14193578193107</v>
      </c>
      <c r="H671" s="719">
        <f t="shared" si="176"/>
        <v>321.22033752480581</v>
      </c>
      <c r="I671" s="712">
        <f t="shared" si="177"/>
        <v>319.99964230935791</v>
      </c>
      <c r="J671" s="712">
        <f t="shared" si="178"/>
        <v>319.1323071613146</v>
      </c>
      <c r="K671" s="712">
        <f t="shared" si="179"/>
        <v>318.61273083966398</v>
      </c>
      <c r="L671" s="712">
        <f t="shared" si="180"/>
        <v>318.43750673368658</v>
      </c>
      <c r="N671" s="582">
        <v>597</v>
      </c>
      <c r="O671" s="712">
        <f t="shared" si="181"/>
        <v>8.8627363129789742</v>
      </c>
      <c r="P671" s="712">
        <f t="shared" si="182"/>
        <v>942.6675641944986</v>
      </c>
      <c r="Q671" s="712">
        <f t="shared" si="183"/>
        <v>931.85147033222563</v>
      </c>
      <c r="R671" s="712">
        <f t="shared" si="184"/>
        <v>924.06110949894173</v>
      </c>
      <c r="S671" s="712">
        <f t="shared" si="185"/>
        <v>919.32967438518563</v>
      </c>
      <c r="T671" s="712">
        <f t="shared" si="186"/>
        <v>917.67691850339088</v>
      </c>
    </row>
    <row r="672" spans="2:20">
      <c r="B672" s="582">
        <v>598</v>
      </c>
      <c r="C672" s="712">
        <f t="shared" si="171"/>
        <v>8.8775817674395761</v>
      </c>
      <c r="D672" s="712">
        <f t="shared" si="172"/>
        <v>1480.8668691176931</v>
      </c>
      <c r="E672" s="712">
        <f t="shared" si="173"/>
        <v>1055.5895528825006</v>
      </c>
      <c r="F672" s="712">
        <f t="shared" si="174"/>
        <v>717.93259496020562</v>
      </c>
      <c r="G672" s="712">
        <f t="shared" si="175"/>
        <v>483.4749585404208</v>
      </c>
      <c r="H672" s="719">
        <f t="shared" si="176"/>
        <v>321.3090342478215</v>
      </c>
      <c r="I672" s="712">
        <f t="shared" si="177"/>
        <v>320.08643737405743</v>
      </c>
      <c r="J672" s="712">
        <f t="shared" si="178"/>
        <v>319.21772640536864</v>
      </c>
      <c r="K672" s="712">
        <f t="shared" si="179"/>
        <v>318.69731332533729</v>
      </c>
      <c r="L672" s="712">
        <f t="shared" si="180"/>
        <v>318.52179943843151</v>
      </c>
      <c r="N672" s="582">
        <v>598</v>
      </c>
      <c r="O672" s="712">
        <f t="shared" si="181"/>
        <v>8.8775817674395761</v>
      </c>
      <c r="P672" s="712">
        <f t="shared" si="182"/>
        <v>943.39935015198773</v>
      </c>
      <c r="Q672" s="712">
        <f t="shared" si="183"/>
        <v>932.59467455431968</v>
      </c>
      <c r="R672" s="712">
        <f t="shared" si="184"/>
        <v>924.81246676940941</v>
      </c>
      <c r="S672" s="712">
        <f t="shared" si="185"/>
        <v>920.08588366794288</v>
      </c>
      <c r="T672" s="712">
        <f t="shared" si="186"/>
        <v>918.43465744537423</v>
      </c>
    </row>
    <row r="673" spans="2:20">
      <c r="B673" s="582">
        <v>599</v>
      </c>
      <c r="C673" s="712">
        <f t="shared" si="171"/>
        <v>8.8924272219001779</v>
      </c>
      <c r="D673" s="712">
        <f t="shared" si="172"/>
        <v>1480.9795360676158</v>
      </c>
      <c r="E673" s="712">
        <f t="shared" si="173"/>
        <v>1055.9926227485516</v>
      </c>
      <c r="F673" s="712">
        <f t="shared" si="174"/>
        <v>718.40733094046732</v>
      </c>
      <c r="G673" s="712">
        <f t="shared" si="175"/>
        <v>483.80751379681044</v>
      </c>
      <c r="H673" s="719">
        <f t="shared" si="176"/>
        <v>321.39785559140108</v>
      </c>
      <c r="I673" s="712">
        <f t="shared" si="177"/>
        <v>320.17336159912014</v>
      </c>
      <c r="J673" s="712">
        <f t="shared" si="178"/>
        <v>319.30327805811413</v>
      </c>
      <c r="K673" s="712">
        <f t="shared" si="179"/>
        <v>318.78203016389239</v>
      </c>
      <c r="L673" s="712">
        <f t="shared" si="180"/>
        <v>318.60622712884498</v>
      </c>
      <c r="N673" s="582">
        <v>599</v>
      </c>
      <c r="O673" s="712">
        <f t="shared" si="181"/>
        <v>8.8924272219001779</v>
      </c>
      <c r="P673" s="712">
        <f t="shared" si="182"/>
        <v>944.13034640352373</v>
      </c>
      <c r="Q673" s="712">
        <f t="shared" si="183"/>
        <v>933.33707674845368</v>
      </c>
      <c r="R673" s="712">
        <f t="shared" si="184"/>
        <v>925.56301321356443</v>
      </c>
      <c r="S673" s="712">
        <f t="shared" si="185"/>
        <v>920.84127688834428</v>
      </c>
      <c r="T673" s="712">
        <f t="shared" si="186"/>
        <v>919.19157867427157</v>
      </c>
    </row>
    <row r="674" spans="2:20">
      <c r="B674" s="582">
        <v>600</v>
      </c>
      <c r="C674" s="712">
        <f t="shared" si="171"/>
        <v>8.9072726763607779</v>
      </c>
      <c r="D674" s="712">
        <f t="shared" si="172"/>
        <v>1481.0919131814501</v>
      </c>
      <c r="E674" s="712">
        <f t="shared" si="173"/>
        <v>1056.3946863848273</v>
      </c>
      <c r="F674" s="712">
        <f t="shared" si="174"/>
        <v>718.88108318569255</v>
      </c>
      <c r="G674" s="712">
        <f t="shared" si="175"/>
        <v>484.13960188973431</v>
      </c>
      <c r="H674" s="719">
        <f t="shared" si="176"/>
        <v>321.48680124290422</v>
      </c>
      <c r="I674" s="712">
        <f t="shared" si="177"/>
        <v>320.26041466732488</v>
      </c>
      <c r="J674" s="712">
        <f t="shared" si="178"/>
        <v>319.38896179921858</v>
      </c>
      <c r="K674" s="712">
        <f t="shared" si="179"/>
        <v>318.86688103321211</v>
      </c>
      <c r="L674" s="712">
        <f t="shared" si="180"/>
        <v>318.69078948226337</v>
      </c>
      <c r="N674" s="582">
        <v>600</v>
      </c>
      <c r="O674" s="712">
        <f t="shared" si="181"/>
        <v>8.9072726763607779</v>
      </c>
      <c r="P674" s="712">
        <f t="shared" si="182"/>
        <v>944.86055380131666</v>
      </c>
      <c r="Q674" s="712">
        <f t="shared" si="183"/>
        <v>934.07867778013508</v>
      </c>
      <c r="R674" s="712">
        <f t="shared" si="184"/>
        <v>926.31274970640914</v>
      </c>
      <c r="S674" s="712">
        <f t="shared" si="185"/>
        <v>921.59585492704241</v>
      </c>
      <c r="T674" s="712">
        <f t="shared" si="186"/>
        <v>919.94768307251729</v>
      </c>
    </row>
    <row r="675" spans="2:20">
      <c r="B675" s="582">
        <v>601</v>
      </c>
      <c r="C675" s="712">
        <f t="shared" si="171"/>
        <v>8.9221181308213797</v>
      </c>
      <c r="D675" s="712">
        <f t="shared" si="172"/>
        <v>1481.204001486964</v>
      </c>
      <c r="E675" s="712">
        <f t="shared" si="173"/>
        <v>1056.7957471903514</v>
      </c>
      <c r="F675" s="712">
        <f t="shared" si="174"/>
        <v>719.3538539687263</v>
      </c>
      <c r="G675" s="712">
        <f t="shared" si="175"/>
        <v>484.47122316374538</v>
      </c>
      <c r="H675" s="719">
        <f t="shared" si="176"/>
        <v>321.57587089009786</v>
      </c>
      <c r="I675" s="712">
        <f t="shared" si="177"/>
        <v>320.3475962618113</v>
      </c>
      <c r="J675" s="712">
        <f t="shared" si="178"/>
        <v>319.47477730867524</v>
      </c>
      <c r="K675" s="712">
        <f t="shared" si="179"/>
        <v>318.9518656114833</v>
      </c>
      <c r="L675" s="712">
        <f t="shared" si="180"/>
        <v>318.77548617631959</v>
      </c>
      <c r="N675" s="582">
        <v>601</v>
      </c>
      <c r="O675" s="712">
        <f t="shared" si="181"/>
        <v>8.9221181308213797</v>
      </c>
      <c r="P675" s="712">
        <f t="shared" si="182"/>
        <v>945.58997319665707</v>
      </c>
      <c r="Q675" s="712">
        <f t="shared" si="183"/>
        <v>934.81947851393738</v>
      </c>
      <c r="R675" s="712">
        <f t="shared" si="184"/>
        <v>927.06167712200147</v>
      </c>
      <c r="S675" s="712">
        <f t="shared" si="185"/>
        <v>922.34961866373965</v>
      </c>
      <c r="T675" s="712">
        <f t="shared" si="186"/>
        <v>920.70297152159299</v>
      </c>
    </row>
    <row r="676" spans="2:20">
      <c r="B676" s="582">
        <v>602</v>
      </c>
      <c r="C676" s="712">
        <f t="shared" si="171"/>
        <v>8.9369635852819815</v>
      </c>
      <c r="D676" s="712">
        <f t="shared" si="172"/>
        <v>1481.3158020067253</v>
      </c>
      <c r="E676" s="712">
        <f t="shared" si="173"/>
        <v>1057.1958085480583</v>
      </c>
      <c r="F676" s="712">
        <f t="shared" si="174"/>
        <v>719.82564555872341</v>
      </c>
      <c r="G676" s="712">
        <f t="shared" si="175"/>
        <v>484.80237796924587</v>
      </c>
      <c r="H676" s="719">
        <f t="shared" si="176"/>
        <v>321.66506422115901</v>
      </c>
      <c r="I676" s="712">
        <f t="shared" si="177"/>
        <v>320.43490606608293</v>
      </c>
      <c r="J676" s="712">
        <f t="shared" si="178"/>
        <v>319.56072426680657</v>
      </c>
      <c r="K676" s="712">
        <f t="shared" si="179"/>
        <v>319.0369835772006</v>
      </c>
      <c r="L676" s="712">
        <f t="shared" si="180"/>
        <v>318.86031688894701</v>
      </c>
      <c r="N676" s="582">
        <v>602</v>
      </c>
      <c r="O676" s="712">
        <f t="shared" si="181"/>
        <v>8.9369635852819815</v>
      </c>
      <c r="P676" s="712">
        <f t="shared" si="182"/>
        <v>946.31860543991695</v>
      </c>
      <c r="Q676" s="712">
        <f t="shared" si="183"/>
        <v>935.55947981350118</v>
      </c>
      <c r="R676" s="712">
        <f t="shared" si="184"/>
        <v>927.80979633345623</v>
      </c>
      <c r="S676" s="712">
        <f t="shared" si="185"/>
        <v>923.10256897718909</v>
      </c>
      <c r="T676" s="712">
        <f t="shared" si="186"/>
        <v>921.45744490202924</v>
      </c>
    </row>
    <row r="677" spans="2:20">
      <c r="B677" s="582">
        <v>603</v>
      </c>
      <c r="C677" s="712">
        <f t="shared" si="171"/>
        <v>8.9518090397425834</v>
      </c>
      <c r="D677" s="712">
        <f t="shared" si="172"/>
        <v>1481.4273157581376</v>
      </c>
      <c r="E677" s="712">
        <f t="shared" si="173"/>
        <v>1057.594873824901</v>
      </c>
      <c r="F677" s="712">
        <f t="shared" si="174"/>
        <v>720.2964602211357</v>
      </c>
      <c r="G677" s="712">
        <f t="shared" si="175"/>
        <v>485.13306666241823</v>
      </c>
      <c r="H677" s="719">
        <f t="shared" si="176"/>
        <v>321.75438092467641</v>
      </c>
      <c r="I677" s="712">
        <f t="shared" si="177"/>
        <v>320.5223437640098</v>
      </c>
      <c r="J677" s="712">
        <f t="shared" si="178"/>
        <v>319.64680235426738</v>
      </c>
      <c r="K677" s="712">
        <f t="shared" si="179"/>
        <v>319.12223460916965</v>
      </c>
      <c r="L677" s="712">
        <f t="shared" si="180"/>
        <v>318.94528129838278</v>
      </c>
      <c r="N677" s="582">
        <v>603</v>
      </c>
      <c r="O677" s="712">
        <f t="shared" si="181"/>
        <v>8.9518090397425834</v>
      </c>
      <c r="P677" s="712">
        <f t="shared" si="182"/>
        <v>947.04645138055059</v>
      </c>
      <c r="Q677" s="712">
        <f t="shared" si="183"/>
        <v>936.29868254153484</v>
      </c>
      <c r="R677" s="712">
        <f t="shared" si="184"/>
        <v>928.55710821294576</v>
      </c>
      <c r="S677" s="712">
        <f t="shared" si="185"/>
        <v>923.85470674519547</v>
      </c>
      <c r="T677" s="712">
        <f t="shared" si="186"/>
        <v>922.21110409340645</v>
      </c>
    </row>
    <row r="678" spans="2:20">
      <c r="B678" s="582">
        <v>604</v>
      </c>
      <c r="C678" s="712">
        <f t="shared" si="171"/>
        <v>8.9666544942031834</v>
      </c>
      <c r="D678" s="712">
        <f t="shared" si="172"/>
        <v>1481.5385437534778</v>
      </c>
      <c r="E678" s="712">
        <f t="shared" si="173"/>
        <v>1057.9929463719575</v>
      </c>
      <c r="F678" s="712">
        <f t="shared" si="174"/>
        <v>720.76630021769961</v>
      </c>
      <c r="G678" s="712">
        <f t="shared" si="175"/>
        <v>485.46328960515689</v>
      </c>
      <c r="H678" s="719">
        <f t="shared" si="176"/>
        <v>321.84382068965306</v>
      </c>
      <c r="I678" s="712">
        <f t="shared" si="177"/>
        <v>320.60990903983122</v>
      </c>
      <c r="J678" s="712">
        <f t="shared" si="178"/>
        <v>319.73301125204807</v>
      </c>
      <c r="K678" s="712">
        <f t="shared" si="179"/>
        <v>319.20761838651072</v>
      </c>
      <c r="L678" s="712">
        <f t="shared" si="180"/>
        <v>319.03037908317145</v>
      </c>
      <c r="N678" s="582">
        <v>604</v>
      </c>
      <c r="O678" s="712">
        <f t="shared" si="181"/>
        <v>8.9666544942031834</v>
      </c>
      <c r="P678" s="712">
        <f t="shared" si="182"/>
        <v>947.77351186709541</v>
      </c>
      <c r="Q678" s="712">
        <f t="shared" si="183"/>
        <v>937.0370875598162</v>
      </c>
      <c r="R678" s="712">
        <f t="shared" si="184"/>
        <v>929.30361363170164</v>
      </c>
      <c r="S678" s="712">
        <f t="shared" si="185"/>
        <v>924.60603284461604</v>
      </c>
      <c r="T678" s="712">
        <f t="shared" si="186"/>
        <v>922.96394997435596</v>
      </c>
    </row>
    <row r="679" spans="2:20">
      <c r="B679" s="582">
        <v>605</v>
      </c>
      <c r="C679" s="712">
        <f t="shared" si="171"/>
        <v>8.9814999486637852</v>
      </c>
      <c r="D679" s="712">
        <f t="shared" si="172"/>
        <v>1481.6494869999308</v>
      </c>
      <c r="E679" s="712">
        <f t="shared" si="173"/>
        <v>1058.3900295245348</v>
      </c>
      <c r="F679" s="712">
        <f t="shared" si="174"/>
        <v>721.23516780642274</v>
      </c>
      <c r="G679" s="712">
        <f t="shared" si="175"/>
        <v>485.79304716500042</v>
      </c>
      <c r="H679" s="719">
        <f t="shared" si="176"/>
        <v>321.93338320550822</v>
      </c>
      <c r="I679" s="712">
        <f t="shared" si="177"/>
        <v>320.6976015781587</v>
      </c>
      <c r="J679" s="712">
        <f t="shared" si="178"/>
        <v>319.81935064147774</v>
      </c>
      <c r="K679" s="712">
        <f t="shared" si="179"/>
        <v>319.29313458866193</v>
      </c>
      <c r="L679" s="712">
        <f t="shared" si="180"/>
        <v>319.11560992216852</v>
      </c>
      <c r="N679" s="582">
        <v>605</v>
      </c>
      <c r="O679" s="712">
        <f t="shared" si="181"/>
        <v>8.9814999486637852</v>
      </c>
      <c r="P679" s="712">
        <f t="shared" si="182"/>
        <v>948.49978774717329</v>
      </c>
      <c r="Q679" s="712">
        <f t="shared" si="183"/>
        <v>937.77469572919256</v>
      </c>
      <c r="R679" s="712">
        <f t="shared" si="184"/>
        <v>930.0493134600149</v>
      </c>
      <c r="S679" s="712">
        <f t="shared" si="185"/>
        <v>925.35654815136229</v>
      </c>
      <c r="T679" s="712">
        <f t="shared" si="186"/>
        <v>923.71598342256038</v>
      </c>
    </row>
    <row r="680" spans="2:20">
      <c r="B680" s="582">
        <v>606</v>
      </c>
      <c r="C680" s="712">
        <f t="shared" si="171"/>
        <v>8.996345403124387</v>
      </c>
      <c r="D680" s="712">
        <f t="shared" si="172"/>
        <v>1481.7601464996251</v>
      </c>
      <c r="E680" s="712">
        <f t="shared" si="173"/>
        <v>1058.7861266022746</v>
      </c>
      <c r="F680" s="712">
        <f t="shared" si="174"/>
        <v>721.70306524157172</v>
      </c>
      <c r="G680" s="712">
        <f t="shared" si="175"/>
        <v>486.12233971506441</v>
      </c>
      <c r="H680" s="719">
        <f t="shared" si="176"/>
        <v>322.02306816207965</v>
      </c>
      <c r="I680" s="712">
        <f t="shared" si="177"/>
        <v>320.78542106397828</v>
      </c>
      <c r="J680" s="712">
        <f t="shared" si="178"/>
        <v>319.9058202042271</v>
      </c>
      <c r="K680" s="712">
        <f t="shared" si="179"/>
        <v>319.37878289538293</v>
      </c>
      <c r="L680" s="712">
        <f t="shared" si="180"/>
        <v>319.20097349454392</v>
      </c>
      <c r="N680" s="582">
        <v>606</v>
      </c>
      <c r="O680" s="712">
        <f t="shared" si="181"/>
        <v>8.996345403124387</v>
      </c>
      <c r="P680" s="712">
        <f t="shared" si="182"/>
        <v>949.22527986749139</v>
      </c>
      <c r="Q680" s="712">
        <f t="shared" si="183"/>
        <v>938.51150790958241</v>
      </c>
      <c r="R680" s="712">
        <f t="shared" si="184"/>
        <v>930.79420856723766</v>
      </c>
      <c r="S680" s="712">
        <f t="shared" si="185"/>
        <v>926.10625354040019</v>
      </c>
      <c r="T680" s="712">
        <f t="shared" si="186"/>
        <v>924.4672053147558</v>
      </c>
    </row>
    <row r="681" spans="2:20">
      <c r="B681" s="582">
        <v>607</v>
      </c>
      <c r="C681" s="712">
        <f t="shared" si="171"/>
        <v>9.0111908575849871</v>
      </c>
      <c r="D681" s="712">
        <f t="shared" si="172"/>
        <v>1481.8705232496686</v>
      </c>
      <c r="E681" s="712">
        <f t="shared" si="173"/>
        <v>1059.1812409092572</v>
      </c>
      <c r="F681" s="712">
        <f t="shared" si="174"/>
        <v>722.16999477366096</v>
      </c>
      <c r="G681" s="712">
        <f t="shared" si="175"/>
        <v>486.45116763397505</v>
      </c>
      <c r="H681" s="719">
        <f t="shared" si="176"/>
        <v>322.1128752496254</v>
      </c>
      <c r="I681" s="712">
        <f t="shared" si="177"/>
        <v>320.8733671826534</v>
      </c>
      <c r="J681" s="712">
        <f t="shared" si="178"/>
        <v>319.99241962231196</v>
      </c>
      <c r="K681" s="712">
        <f t="shared" si="179"/>
        <v>319.46456298675776</v>
      </c>
      <c r="L681" s="712">
        <f t="shared" si="180"/>
        <v>319.28646947978513</v>
      </c>
      <c r="N681" s="582">
        <v>607</v>
      </c>
      <c r="O681" s="712">
        <f t="shared" si="181"/>
        <v>9.0111908575849871</v>
      </c>
      <c r="P681" s="712">
        <f t="shared" si="182"/>
        <v>949.9499890738432</v>
      </c>
      <c r="Q681" s="712">
        <f t="shared" si="183"/>
        <v>939.24752495997654</v>
      </c>
      <c r="R681" s="712">
        <f t="shared" si="184"/>
        <v>931.53829982178365</v>
      </c>
      <c r="S681" s="712">
        <f t="shared" si="185"/>
        <v>926.85514988575119</v>
      </c>
      <c r="T681" s="712">
        <f t="shared" si="186"/>
        <v>925.21761652673194</v>
      </c>
    </row>
    <row r="682" spans="2:20">
      <c r="B682" s="582">
        <v>608</v>
      </c>
      <c r="C682" s="712">
        <f t="shared" si="171"/>
        <v>9.0260363120455889</v>
      </c>
      <c r="D682" s="712">
        <f t="shared" si="172"/>
        <v>1481.9806182421842</v>
      </c>
      <c r="E682" s="712">
        <f t="shared" si="173"/>
        <v>1059.5753757341029</v>
      </c>
      <c r="F682" s="712">
        <f t="shared" si="174"/>
        <v>722.63595864944034</v>
      </c>
      <c r="G682" s="712">
        <f t="shared" si="175"/>
        <v>486.77953130580266</v>
      </c>
      <c r="H682" s="719">
        <f t="shared" si="176"/>
        <v>322.20280415882632</v>
      </c>
      <c r="I682" s="712">
        <f t="shared" si="177"/>
        <v>320.96143961992755</v>
      </c>
      <c r="J682" s="712">
        <f t="shared" si="178"/>
        <v>320.07914857809584</v>
      </c>
      <c r="K682" s="712">
        <f t="shared" si="179"/>
        <v>319.5504745431985</v>
      </c>
      <c r="L682" s="712">
        <f t="shared" si="180"/>
        <v>319.3720975577009</v>
      </c>
      <c r="N682" s="582">
        <v>608</v>
      </c>
      <c r="O682" s="712">
        <f t="shared" si="181"/>
        <v>9.0260363120455889</v>
      </c>
      <c r="P682" s="712">
        <f t="shared" si="182"/>
        <v>950.67391621110937</v>
      </c>
      <c r="Q682" s="712">
        <f t="shared" si="183"/>
        <v>939.98274773843843</v>
      </c>
      <c r="R682" s="712">
        <f t="shared" si="184"/>
        <v>932.28158809112938</v>
      </c>
      <c r="S682" s="712">
        <f t="shared" si="185"/>
        <v>927.60323806049416</v>
      </c>
      <c r="T682" s="712">
        <f t="shared" si="186"/>
        <v>925.96721793333336</v>
      </c>
    </row>
    <row r="683" spans="2:20">
      <c r="B683" s="582">
        <v>609</v>
      </c>
      <c r="C683" s="712">
        <f t="shared" si="171"/>
        <v>9.0408817665061907</v>
      </c>
      <c r="D683" s="712">
        <f t="shared" si="172"/>
        <v>1482.0904324643425</v>
      </c>
      <c r="E683" s="712">
        <f t="shared" si="173"/>
        <v>1059.9685343500755</v>
      </c>
      <c r="F683" s="712">
        <f t="shared" si="174"/>
        <v>723.10095911188353</v>
      </c>
      <c r="G683" s="712">
        <f t="shared" si="175"/>
        <v>487.10743111999676</v>
      </c>
      <c r="H683" s="719">
        <f t="shared" si="176"/>
        <v>322.2928545807876</v>
      </c>
      <c r="I683" s="712">
        <f t="shared" si="177"/>
        <v>321.04963806192677</v>
      </c>
      <c r="J683" s="712">
        <f t="shared" si="178"/>
        <v>320.16600675429311</v>
      </c>
      <c r="K683" s="712">
        <f t="shared" si="179"/>
        <v>319.63651724544843</v>
      </c>
      <c r="L683" s="712">
        <f t="shared" si="180"/>
        <v>319.45785740842422</v>
      </c>
      <c r="N683" s="582">
        <v>609</v>
      </c>
      <c r="O683" s="712">
        <f t="shared" si="181"/>
        <v>9.0408817665061907</v>
      </c>
      <c r="P683" s="712">
        <f t="shared" si="182"/>
        <v>951.39706212325882</v>
      </c>
      <c r="Q683" s="712">
        <f t="shared" si="183"/>
        <v>940.71717710210555</v>
      </c>
      <c r="R683" s="712">
        <f t="shared" si="184"/>
        <v>933.0240742418157</v>
      </c>
      <c r="S683" s="712">
        <f t="shared" si="185"/>
        <v>928.35051893676507</v>
      </c>
      <c r="T683" s="712">
        <f t="shared" si="186"/>
        <v>926.71601040846053</v>
      </c>
    </row>
    <row r="684" spans="2:20">
      <c r="B684" s="582">
        <v>610</v>
      </c>
      <c r="C684" s="712">
        <f t="shared" si="171"/>
        <v>9.0557272209667907</v>
      </c>
      <c r="D684" s="712">
        <f t="shared" si="172"/>
        <v>1482.1999668983983</v>
      </c>
      <c r="E684" s="712">
        <f t="shared" si="173"/>
        <v>1060.360720015183</v>
      </c>
      <c r="F684" s="712">
        <f t="shared" si="174"/>
        <v>723.5649984001775</v>
      </c>
      <c r="G684" s="712">
        <f t="shared" si="175"/>
        <v>487.43486747132073</v>
      </c>
      <c r="H684" s="719">
        <f t="shared" si="176"/>
        <v>322.38302620704115</v>
      </c>
      <c r="I684" s="712">
        <f t="shared" si="177"/>
        <v>321.137962195162</v>
      </c>
      <c r="J684" s="712">
        <f t="shared" si="178"/>
        <v>320.25299383397208</v>
      </c>
      <c r="K684" s="712">
        <f t="shared" si="179"/>
        <v>319.72269077458498</v>
      </c>
      <c r="L684" s="712">
        <f t="shared" si="180"/>
        <v>319.54374871241595</v>
      </c>
      <c r="N684" s="582">
        <v>610</v>
      </c>
      <c r="O684" s="712">
        <f t="shared" si="181"/>
        <v>9.0557272209667907</v>
      </c>
      <c r="P684" s="712">
        <f t="shared" si="182"/>
        <v>952.11942765334959</v>
      </c>
      <c r="Q684" s="712">
        <f t="shared" si="183"/>
        <v>941.45081390719088</v>
      </c>
      <c r="R684" s="712">
        <f t="shared" si="184"/>
        <v>933.76575913944771</v>
      </c>
      <c r="S684" s="712">
        <f t="shared" si="185"/>
        <v>929.09699338575956</v>
      </c>
      <c r="T684" s="712">
        <f t="shared" si="186"/>
        <v>927.46399482507093</v>
      </c>
    </row>
    <row r="685" spans="2:20">
      <c r="B685" s="582">
        <v>611</v>
      </c>
      <c r="C685" s="712">
        <f t="shared" si="171"/>
        <v>9.0705726754273925</v>
      </c>
      <c r="D685" s="712">
        <f t="shared" si="172"/>
        <v>1482.3092225217235</v>
      </c>
      <c r="E685" s="712">
        <f t="shared" si="173"/>
        <v>1060.7519359722776</v>
      </c>
      <c r="F685" s="712">
        <f t="shared" si="174"/>
        <v>724.0280787497112</v>
      </c>
      <c r="G685" s="712">
        <f t="shared" si="175"/>
        <v>487.76184075978773</v>
      </c>
      <c r="H685" s="719">
        <f t="shared" si="176"/>
        <v>322.47331872954726</v>
      </c>
      <c r="I685" s="712">
        <f t="shared" si="177"/>
        <v>321.22641170653196</v>
      </c>
      <c r="J685" s="712">
        <f t="shared" si="178"/>
        <v>320.34010950055756</v>
      </c>
      <c r="K685" s="712">
        <f t="shared" si="179"/>
        <v>319.80899481202312</v>
      </c>
      <c r="L685" s="712">
        <f t="shared" si="180"/>
        <v>319.62977115046777</v>
      </c>
      <c r="N685" s="582">
        <v>611</v>
      </c>
      <c r="O685" s="712">
        <f t="shared" si="181"/>
        <v>9.0705726754273925</v>
      </c>
      <c r="P685" s="712">
        <f t="shared" si="182"/>
        <v>952.84101364353023</v>
      </c>
      <c r="Q685" s="712">
        <f t="shared" si="183"/>
        <v>942.18365900898289</v>
      </c>
      <c r="R685" s="712">
        <f t="shared" si="184"/>
        <v>934.50664364869692</v>
      </c>
      <c r="S685" s="712">
        <f t="shared" si="185"/>
        <v>929.8426622777323</v>
      </c>
      <c r="T685" s="712">
        <f t="shared" si="186"/>
        <v>928.21117205517999</v>
      </c>
    </row>
    <row r="686" spans="2:20">
      <c r="B686" s="582">
        <v>612</v>
      </c>
      <c r="C686" s="712">
        <f t="shared" si="171"/>
        <v>9.0854181298879944</v>
      </c>
      <c r="D686" s="712">
        <f t="shared" si="172"/>
        <v>1482.4182003068415</v>
      </c>
      <c r="E686" s="712">
        <f t="shared" si="173"/>
        <v>1061.142185449155</v>
      </c>
      <c r="F686" s="712">
        <f t="shared" si="174"/>
        <v>724.49020239206482</v>
      </c>
      <c r="G686" s="712">
        <f t="shared" si="175"/>
        <v>488.08835139059687</v>
      </c>
      <c r="H686" s="719">
        <f t="shared" si="176"/>
        <v>322.56373184069685</v>
      </c>
      <c r="I686" s="712">
        <f t="shared" si="177"/>
        <v>321.31498628332531</v>
      </c>
      <c r="J686" s="712">
        <f t="shared" si="178"/>
        <v>320.42735343783403</v>
      </c>
      <c r="K686" s="712">
        <f t="shared" si="179"/>
        <v>319.89542903951849</v>
      </c>
      <c r="L686" s="712">
        <f t="shared" si="180"/>
        <v>319.7159244037054</v>
      </c>
      <c r="N686" s="582">
        <v>612</v>
      </c>
      <c r="O686" s="712">
        <f t="shared" si="181"/>
        <v>9.0854181298879944</v>
      </c>
      <c r="P686" s="712">
        <f t="shared" si="182"/>
        <v>953.56182093504037</v>
      </c>
      <c r="Q686" s="712">
        <f t="shared" si="183"/>
        <v>942.91571326184726</v>
      </c>
      <c r="R686" s="712">
        <f t="shared" si="184"/>
        <v>935.24672863330136</v>
      </c>
      <c r="S686" s="712">
        <f t="shared" si="185"/>
        <v>930.58752648199948</v>
      </c>
      <c r="T686" s="712">
        <f t="shared" si="186"/>
        <v>928.95754296986206</v>
      </c>
    </row>
    <row r="687" spans="2:20">
      <c r="B687" s="582">
        <v>613</v>
      </c>
      <c r="C687" s="712">
        <f t="shared" si="171"/>
        <v>9.1002635843485962</v>
      </c>
      <c r="D687" s="712">
        <f t="shared" si="172"/>
        <v>1482.5269012214605</v>
      </c>
      <c r="E687" s="712">
        <f t="shared" si="173"/>
        <v>1061.5314716586538</v>
      </c>
      <c r="F687" s="712">
        <f t="shared" si="174"/>
        <v>724.95137155500004</v>
      </c>
      <c r="G687" s="712">
        <f t="shared" si="175"/>
        <v>488.41439977406986</v>
      </c>
      <c r="H687" s="719">
        <f t="shared" si="176"/>
        <v>322.65426523331314</v>
      </c>
      <c r="I687" s="712">
        <f t="shared" si="177"/>
        <v>321.40368561322322</v>
      </c>
      <c r="J687" s="712">
        <f t="shared" si="178"/>
        <v>320.51472532994831</v>
      </c>
      <c r="K687" s="712">
        <f t="shared" si="179"/>
        <v>319.9819931391703</v>
      </c>
      <c r="L687" s="712">
        <f t="shared" si="180"/>
        <v>319.80220815359206</v>
      </c>
      <c r="N687" s="582">
        <v>613</v>
      </c>
      <c r="O687" s="712">
        <f t="shared" si="181"/>
        <v>9.1002635843485962</v>
      </c>
      <c r="P687" s="712">
        <f t="shared" si="182"/>
        <v>954.28185036821162</v>
      </c>
      <c r="Q687" s="712">
        <f t="shared" si="183"/>
        <v>943.64697751922779</v>
      </c>
      <c r="R687" s="712">
        <f t="shared" si="184"/>
        <v>935.98601495606727</v>
      </c>
      <c r="S687" s="712">
        <f t="shared" si="185"/>
        <v>931.33158686693866</v>
      </c>
      <c r="T687" s="712">
        <f t="shared" si="186"/>
        <v>929.70310843925142</v>
      </c>
    </row>
    <row r="688" spans="2:20">
      <c r="B688" s="582">
        <v>614</v>
      </c>
      <c r="C688" s="712">
        <f t="shared" si="171"/>
        <v>9.1151090388091962</v>
      </c>
      <c r="D688" s="712">
        <f t="shared" si="172"/>
        <v>1482.6353262285068</v>
      </c>
      <c r="E688" s="712">
        <f t="shared" si="173"/>
        <v>1061.9197977987528</v>
      </c>
      <c r="F688" s="712">
        <f t="shared" si="174"/>
        <v>725.41158846244912</v>
      </c>
      <c r="G688" s="712">
        <f t="shared" si="175"/>
        <v>488.73998632558829</v>
      </c>
      <c r="H688" s="719">
        <f t="shared" si="176"/>
        <v>322.74491860065348</v>
      </c>
      <c r="I688" s="712">
        <f t="shared" si="177"/>
        <v>321.4925093843018</v>
      </c>
      <c r="J688" s="712">
        <f t="shared" si="178"/>
        <v>320.60222486141248</v>
      </c>
      <c r="K688" s="712">
        <f t="shared" si="179"/>
        <v>320.06868679342455</v>
      </c>
      <c r="L688" s="712">
        <f t="shared" si="180"/>
        <v>319.88862208193109</v>
      </c>
      <c r="N688" s="582">
        <v>614</v>
      </c>
      <c r="O688" s="712">
        <f t="shared" si="181"/>
        <v>9.1151090388091962</v>
      </c>
      <c r="P688" s="712">
        <f t="shared" si="182"/>
        <v>955.00110278246882</v>
      </c>
      <c r="Q688" s="712">
        <f t="shared" si="183"/>
        <v>944.37745263364695</v>
      </c>
      <c r="R688" s="712">
        <f t="shared" si="184"/>
        <v>936.72450347886945</v>
      </c>
      <c r="S688" s="712">
        <f t="shared" si="185"/>
        <v>932.07484429999067</v>
      </c>
      <c r="T688" s="712">
        <f t="shared" si="186"/>
        <v>930.44786933254341</v>
      </c>
    </row>
    <row r="689" spans="2:20">
      <c r="B689" s="582">
        <v>615</v>
      </c>
      <c r="C689" s="712">
        <f t="shared" si="171"/>
        <v>9.129954493269798</v>
      </c>
      <c r="D689" s="712">
        <f t="shared" si="172"/>
        <v>1482.7434762861576</v>
      </c>
      <c r="E689" s="712">
        <f t="shared" si="173"/>
        <v>1062.3071670526688</v>
      </c>
      <c r="F689" s="712">
        <f t="shared" si="174"/>
        <v>725.87085533450579</v>
      </c>
      <c r="G689" s="712">
        <f t="shared" si="175"/>
        <v>489.06511146553146</v>
      </c>
      <c r="H689" s="719">
        <f t="shared" si="176"/>
        <v>322.83569163641135</v>
      </c>
      <c r="I689" s="712">
        <f t="shared" si="177"/>
        <v>321.58145728503439</v>
      </c>
      <c r="J689" s="712">
        <f t="shared" si="178"/>
        <v>320.68985171710648</v>
      </c>
      <c r="K689" s="712">
        <f t="shared" si="179"/>
        <v>320.15550968507677</v>
      </c>
      <c r="L689" s="712">
        <f t="shared" si="180"/>
        <v>319.97516587086943</v>
      </c>
      <c r="N689" s="582">
        <v>615</v>
      </c>
      <c r="O689" s="712">
        <f t="shared" si="181"/>
        <v>9.129954493269798</v>
      </c>
      <c r="P689" s="712">
        <f t="shared" si="182"/>
        <v>955.71957901633118</v>
      </c>
      <c r="Q689" s="712">
        <f t="shared" si="183"/>
        <v>945.10713945670761</v>
      </c>
      <c r="R689" s="712">
        <f t="shared" si="184"/>
        <v>937.46219506265288</v>
      </c>
      <c r="S689" s="712">
        <f t="shared" si="185"/>
        <v>932.81729964766009</v>
      </c>
      <c r="T689" s="712">
        <f t="shared" si="186"/>
        <v>931.19182651799542</v>
      </c>
    </row>
    <row r="690" spans="2:20">
      <c r="B690" s="582">
        <v>616</v>
      </c>
      <c r="C690" s="712">
        <f t="shared" si="171"/>
        <v>9.1447999477303998</v>
      </c>
      <c r="D690" s="712">
        <f t="shared" si="172"/>
        <v>1482.8513523478744</v>
      </c>
      <c r="E690" s="712">
        <f t="shared" si="173"/>
        <v>1062.6935825889516</v>
      </c>
      <c r="F690" s="712">
        <f t="shared" si="174"/>
        <v>726.32917438741515</v>
      </c>
      <c r="G690" s="712">
        <f t="shared" si="175"/>
        <v>489.38977561921507</v>
      </c>
      <c r="H690" s="719">
        <f t="shared" si="176"/>
        <v>322.92658403471813</v>
      </c>
      <c r="I690" s="712">
        <f t="shared" si="177"/>
        <v>321.67052900429383</v>
      </c>
      <c r="J690" s="712">
        <f t="shared" si="178"/>
        <v>320.7776055822809</v>
      </c>
      <c r="K690" s="712">
        <f t="shared" si="179"/>
        <v>320.24246149727526</v>
      </c>
      <c r="L690" s="712">
        <f t="shared" si="180"/>
        <v>320.06183920290044</v>
      </c>
      <c r="N690" s="582">
        <v>616</v>
      </c>
      <c r="O690" s="712">
        <f t="shared" si="181"/>
        <v>9.1447999477303998</v>
      </c>
      <c r="P690" s="712">
        <f t="shared" si="182"/>
        <v>956.43727990741286</v>
      </c>
      <c r="Q690" s="712">
        <f t="shared" si="183"/>
        <v>945.83603883909336</v>
      </c>
      <c r="R690" s="712">
        <f t="shared" si="184"/>
        <v>938.19909056743336</v>
      </c>
      <c r="S690" s="712">
        <f t="shared" si="185"/>
        <v>933.55895377551633</v>
      </c>
      <c r="T690" s="712">
        <f t="shared" si="186"/>
        <v>931.93498086292789</v>
      </c>
    </row>
    <row r="691" spans="2:20">
      <c r="B691" s="582">
        <v>617</v>
      </c>
      <c r="C691" s="712">
        <f t="shared" si="171"/>
        <v>9.1596454021909999</v>
      </c>
      <c r="D691" s="712">
        <f t="shared" si="172"/>
        <v>1482.9589553624344</v>
      </c>
      <c r="E691" s="712">
        <f t="shared" si="173"/>
        <v>1063.0790475615813</v>
      </c>
      <c r="F691" s="712">
        <f t="shared" si="174"/>
        <v>726.78654783356444</v>
      </c>
      <c r="G691" s="712">
        <f t="shared" si="175"/>
        <v>489.71397921682956</v>
      </c>
      <c r="H691" s="719">
        <f t="shared" si="176"/>
        <v>323.01759549014491</v>
      </c>
      <c r="I691" s="712">
        <f t="shared" si="177"/>
        <v>321.75972423135499</v>
      </c>
      <c r="J691" s="712">
        <f t="shared" si="178"/>
        <v>320.8654861425598</v>
      </c>
      <c r="K691" s="712">
        <f t="shared" si="179"/>
        <v>320.32954191352371</v>
      </c>
      <c r="L691" s="712">
        <f t="shared" si="180"/>
        <v>320.14864176086701</v>
      </c>
      <c r="N691" s="582">
        <v>617</v>
      </c>
      <c r="O691" s="712">
        <f t="shared" si="181"/>
        <v>9.1596454021909999</v>
      </c>
      <c r="P691" s="712">
        <f t="shared" si="182"/>
        <v>957.15420629242396</v>
      </c>
      <c r="Q691" s="712">
        <f t="shared" si="183"/>
        <v>946.56415163057</v>
      </c>
      <c r="R691" s="712">
        <f t="shared" si="184"/>
        <v>938.93519085229855</v>
      </c>
      <c r="S691" s="712">
        <f t="shared" si="185"/>
        <v>934.29980754819485</v>
      </c>
      <c r="T691" s="712">
        <f t="shared" si="186"/>
        <v>932.67733323372522</v>
      </c>
    </row>
    <row r="692" spans="2:20">
      <c r="B692" s="582">
        <v>618</v>
      </c>
      <c r="C692" s="712">
        <f t="shared" si="171"/>
        <v>9.1744908566516017</v>
      </c>
      <c r="D692" s="712">
        <f t="shared" si="172"/>
        <v>1483.0662862739632</v>
      </c>
      <c r="E692" s="712">
        <f t="shared" si="173"/>
        <v>1063.4635651100618</v>
      </c>
      <c r="F692" s="712">
        <f t="shared" si="174"/>
        <v>727.24297788147385</v>
      </c>
      <c r="G692" s="712">
        <f t="shared" si="175"/>
        <v>490.03772269337986</v>
      </c>
      <c r="H692" s="719">
        <f t="shared" si="176"/>
        <v>323.1087256977043</v>
      </c>
      <c r="I692" s="712">
        <f t="shared" si="177"/>
        <v>321.84904265589682</v>
      </c>
      <c r="J692" s="712">
        <f t="shared" si="178"/>
        <v>320.95349308394299</v>
      </c>
      <c r="K692" s="712">
        <f t="shared" si="179"/>
        <v>320.4167506176845</v>
      </c>
      <c r="L692" s="712">
        <f t="shared" si="180"/>
        <v>320.23557322796432</v>
      </c>
      <c r="N692" s="582">
        <v>618</v>
      </c>
      <c r="O692" s="712">
        <f t="shared" si="181"/>
        <v>9.1744908566516017</v>
      </c>
      <c r="P692" s="712">
        <f t="shared" si="182"/>
        <v>957.87035900717194</v>
      </c>
      <c r="Q692" s="712">
        <f t="shared" si="183"/>
        <v>947.29147867998608</v>
      </c>
      <c r="R692" s="712">
        <f t="shared" si="184"/>
        <v>939.67049677540922</v>
      </c>
      <c r="S692" s="712">
        <f t="shared" si="185"/>
        <v>935.03986182939798</v>
      </c>
      <c r="T692" s="712">
        <f t="shared" si="186"/>
        <v>933.41888449583678</v>
      </c>
    </row>
    <row r="693" spans="2:20">
      <c r="B693" s="582">
        <v>619</v>
      </c>
      <c r="C693" s="712">
        <f t="shared" si="171"/>
        <v>9.1893363111122035</v>
      </c>
      <c r="D693" s="712">
        <f t="shared" si="172"/>
        <v>1483.1733460219673</v>
      </c>
      <c r="E693" s="712">
        <f t="shared" si="173"/>
        <v>1063.8471383595149</v>
      </c>
      <c r="F693" s="712">
        <f t="shared" si="174"/>
        <v>727.69846673578809</v>
      </c>
      <c r="G693" s="712">
        <f t="shared" si="175"/>
        <v>490.36100648862549</v>
      </c>
      <c r="H693" s="719">
        <f t="shared" si="176"/>
        <v>323.19997435285177</v>
      </c>
      <c r="I693" s="712">
        <f t="shared" si="177"/>
        <v>321.93848396800473</v>
      </c>
      <c r="J693" s="712">
        <f t="shared" si="178"/>
        <v>321.041626092809</v>
      </c>
      <c r="K693" s="712">
        <f t="shared" si="179"/>
        <v>320.504087293981</v>
      </c>
      <c r="L693" s="712">
        <f t="shared" si="180"/>
        <v>320.32263328774309</v>
      </c>
      <c r="N693" s="582">
        <v>619</v>
      </c>
      <c r="O693" s="712">
        <f t="shared" si="181"/>
        <v>9.1893363111122035</v>
      </c>
      <c r="P693" s="712">
        <f t="shared" si="182"/>
        <v>958.58573888656213</v>
      </c>
      <c r="Q693" s="712">
        <f t="shared" si="183"/>
        <v>948.01802083527434</v>
      </c>
      <c r="R693" s="712">
        <f t="shared" si="184"/>
        <v>940.40500919399983</v>
      </c>
      <c r="S693" s="712">
        <f t="shared" si="185"/>
        <v>935.77911748189604</v>
      </c>
      <c r="T693" s="712">
        <f t="shared" si="186"/>
        <v>934.15963551377797</v>
      </c>
    </row>
    <row r="694" spans="2:20">
      <c r="B694" s="582">
        <v>620</v>
      </c>
      <c r="C694" s="712">
        <f t="shared" si="171"/>
        <v>9.2041817655728053</v>
      </c>
      <c r="D694" s="712">
        <f t="shared" si="172"/>
        <v>1483.2801355413642</v>
      </c>
      <c r="E694" s="712">
        <f t="shared" si="173"/>
        <v>1064.2297704207745</v>
      </c>
      <c r="F694" s="712">
        <f t="shared" si="174"/>
        <v>728.15301659726708</v>
      </c>
      <c r="G694" s="712">
        <f t="shared" si="175"/>
        <v>490.6838310470207</v>
      </c>
      <c r="H694" s="719">
        <f t="shared" si="176"/>
        <v>323.29134115148804</v>
      </c>
      <c r="I694" s="712">
        <f t="shared" si="177"/>
        <v>322.02804785817261</v>
      </c>
      <c r="J694" s="712">
        <f t="shared" si="178"/>
        <v>321.12988485591762</v>
      </c>
      <c r="K694" s="712">
        <f t="shared" si="179"/>
        <v>320.5915516270008</v>
      </c>
      <c r="L694" s="712">
        <f t="shared" si="180"/>
        <v>320.40982162411211</v>
      </c>
      <c r="N694" s="582">
        <v>620</v>
      </c>
      <c r="O694" s="712">
        <f t="shared" si="181"/>
        <v>9.2041817655728053</v>
      </c>
      <c r="P694" s="712">
        <f t="shared" si="182"/>
        <v>959.30034676459888</v>
      </c>
      <c r="Q694" s="712">
        <f t="shared" si="183"/>
        <v>948.74377894345207</v>
      </c>
      <c r="R694" s="712">
        <f t="shared" si="184"/>
        <v>941.13872896437977</v>
      </c>
      <c r="S694" s="712">
        <f t="shared" si="185"/>
        <v>936.51757536752825</v>
      </c>
      <c r="T694" s="712">
        <f t="shared" si="186"/>
        <v>934.89958715113153</v>
      </c>
    </row>
    <row r="695" spans="2:20">
      <c r="B695" s="582">
        <v>621</v>
      </c>
      <c r="C695" s="712">
        <f t="shared" si="171"/>
        <v>9.2190272200334054</v>
      </c>
      <c r="D695" s="712">
        <f t="shared" si="172"/>
        <v>1483.3866557625154</v>
      </c>
      <c r="E695" s="712">
        <f t="shared" si="173"/>
        <v>1064.6114643904777</v>
      </c>
      <c r="F695" s="712">
        <f t="shared" si="174"/>
        <v>728.60662966277823</v>
      </c>
      <c r="G695" s="712">
        <f t="shared" si="175"/>
        <v>491.00619681765545</v>
      </c>
      <c r="H695" s="719">
        <f t="shared" si="176"/>
        <v>323.38282578996012</v>
      </c>
      <c r="I695" s="712">
        <f t="shared" si="177"/>
        <v>322.11773401730522</v>
      </c>
      <c r="J695" s="712">
        <f t="shared" si="178"/>
        <v>321.21826906041213</v>
      </c>
      <c r="K695" s="712">
        <f t="shared" si="179"/>
        <v>320.67914330169822</v>
      </c>
      <c r="L695" s="712">
        <f t="shared" si="180"/>
        <v>320.49713792134122</v>
      </c>
      <c r="N695" s="582">
        <v>621</v>
      </c>
      <c r="O695" s="712">
        <f t="shared" si="181"/>
        <v>9.2190272200334054</v>
      </c>
      <c r="P695" s="712">
        <f t="shared" si="182"/>
        <v>960.01418347438641</v>
      </c>
      <c r="Q695" s="712">
        <f t="shared" si="183"/>
        <v>949.4687538506231</v>
      </c>
      <c r="R695" s="712">
        <f t="shared" si="184"/>
        <v>941.87165694193459</v>
      </c>
      <c r="S695" s="712">
        <f t="shared" si="185"/>
        <v>937.25523634720378</v>
      </c>
      <c r="T695" s="712">
        <f t="shared" si="186"/>
        <v>935.63874027054794</v>
      </c>
    </row>
    <row r="696" spans="2:20">
      <c r="B696" s="582">
        <v>622</v>
      </c>
      <c r="C696" s="712">
        <f t="shared" si="171"/>
        <v>9.2338726744940072</v>
      </c>
      <c r="D696" s="712">
        <f t="shared" si="172"/>
        <v>1483.492907611256</v>
      </c>
      <c r="E696" s="712">
        <f t="shared" si="173"/>
        <v>1064.9922233511577</v>
      </c>
      <c r="F696" s="712">
        <f t="shared" si="174"/>
        <v>729.05930812528777</v>
      </c>
      <c r="G696" s="712">
        <f t="shared" si="175"/>
        <v>491.32810425419734</v>
      </c>
      <c r="H696" s="719">
        <f t="shared" si="176"/>
        <v>323.47442796506328</v>
      </c>
      <c r="I696" s="712">
        <f t="shared" si="177"/>
        <v>322.20754213672012</v>
      </c>
      <c r="J696" s="712">
        <f t="shared" si="178"/>
        <v>321.30677839382224</v>
      </c>
      <c r="K696" s="712">
        <f t="shared" si="179"/>
        <v>320.76686200339725</v>
      </c>
      <c r="L696" s="712">
        <f t="shared" si="180"/>
        <v>320.58458186406426</v>
      </c>
      <c r="N696" s="582">
        <v>622</v>
      </c>
      <c r="O696" s="712">
        <f t="shared" si="181"/>
        <v>9.2338726744940072</v>
      </c>
      <c r="P696" s="712">
        <f t="shared" si="182"/>
        <v>960.7272498481301</v>
      </c>
      <c r="Q696" s="712">
        <f t="shared" si="183"/>
        <v>950.19294640197779</v>
      </c>
      <c r="R696" s="712">
        <f t="shared" si="184"/>
        <v>942.60379398112639</v>
      </c>
      <c r="S696" s="712">
        <f t="shared" si="185"/>
        <v>937.99210128090272</v>
      </c>
      <c r="T696" s="712">
        <f t="shared" si="186"/>
        <v>936.37709573374696</v>
      </c>
    </row>
    <row r="697" spans="2:20">
      <c r="B697" s="582">
        <v>623</v>
      </c>
      <c r="C697" s="712">
        <f t="shared" si="171"/>
        <v>9.248718128954609</v>
      </c>
      <c r="D697" s="712">
        <f t="shared" si="172"/>
        <v>1483.5988920089271</v>
      </c>
      <c r="E697" s="712">
        <f t="shared" si="173"/>
        <v>1065.3720503713339</v>
      </c>
      <c r="F697" s="712">
        <f t="shared" si="174"/>
        <v>729.51105417385315</v>
      </c>
      <c r="G697" s="712">
        <f t="shared" si="175"/>
        <v>491.6495538148331</v>
      </c>
      <c r="H697" s="719">
        <f t="shared" si="176"/>
        <v>323.56614737404266</v>
      </c>
      <c r="I697" s="712">
        <f t="shared" si="177"/>
        <v>322.29747190814999</v>
      </c>
      <c r="J697" s="712">
        <f t="shared" si="178"/>
        <v>321.39541254406618</v>
      </c>
      <c r="K697" s="712">
        <f t="shared" si="179"/>
        <v>320.85470741779403</v>
      </c>
      <c r="L697" s="712">
        <f t="shared" si="180"/>
        <v>320.67215313728161</v>
      </c>
      <c r="N697" s="582">
        <v>623</v>
      </c>
      <c r="O697" s="712">
        <f t="shared" si="181"/>
        <v>9.248718128954609</v>
      </c>
      <c r="P697" s="712">
        <f t="shared" si="182"/>
        <v>961.43954671713732</v>
      </c>
      <c r="Q697" s="712">
        <f t="shared" si="183"/>
        <v>950.91635744179439</v>
      </c>
      <c r="R697" s="712">
        <f t="shared" si="184"/>
        <v>943.33514093549559</v>
      </c>
      <c r="S697" s="712">
        <f t="shared" si="185"/>
        <v>938.72817102767726</v>
      </c>
      <c r="T697" s="712">
        <f t="shared" si="186"/>
        <v>937.11465440151824</v>
      </c>
    </row>
    <row r="698" spans="2:20">
      <c r="B698" s="582">
        <v>624</v>
      </c>
      <c r="C698" s="712">
        <f t="shared" si="171"/>
        <v>9.263563583415209</v>
      </c>
      <c r="D698" s="712">
        <f t="shared" si="172"/>
        <v>1483.7046098724052</v>
      </c>
      <c r="E698" s="712">
        <f t="shared" si="173"/>
        <v>1065.7509485056028</v>
      </c>
      <c r="F698" s="712">
        <f t="shared" si="174"/>
        <v>729.9618699936151</v>
      </c>
      <c r="G698" s="712">
        <f t="shared" si="175"/>
        <v>491.9705459622113</v>
      </c>
      <c r="H698" s="719">
        <f t="shared" si="176"/>
        <v>323.65798371459471</v>
      </c>
      <c r="I698" s="712">
        <f t="shared" si="177"/>
        <v>322.38752302374462</v>
      </c>
      <c r="J698" s="712">
        <f t="shared" si="178"/>
        <v>321.48417119945327</v>
      </c>
      <c r="K698" s="712">
        <f t="shared" si="179"/>
        <v>320.94267923095964</v>
      </c>
      <c r="L698" s="712">
        <f t="shared" si="180"/>
        <v>320.75985142636296</v>
      </c>
      <c r="N698" s="582">
        <v>624</v>
      </c>
      <c r="O698" s="712">
        <f t="shared" si="181"/>
        <v>9.263563583415209</v>
      </c>
      <c r="P698" s="712">
        <f t="shared" si="182"/>
        <v>962.151074911818</v>
      </c>
      <c r="Q698" s="712">
        <f t="shared" si="183"/>
        <v>951.63898781344017</v>
      </c>
      <c r="R698" s="712">
        <f t="shared" si="184"/>
        <v>944.06569865766119</v>
      </c>
      <c r="S698" s="712">
        <f t="shared" si="185"/>
        <v>939.46344644565215</v>
      </c>
      <c r="T698" s="712">
        <f t="shared" si="186"/>
        <v>937.85141713372286</v>
      </c>
    </row>
    <row r="699" spans="2:20">
      <c r="B699" s="582">
        <v>625</v>
      </c>
      <c r="C699" s="712">
        <f t="shared" si="171"/>
        <v>9.2784090378758108</v>
      </c>
      <c r="D699" s="712">
        <f t="shared" si="172"/>
        <v>1483.8100621141327</v>
      </c>
      <c r="E699" s="712">
        <f t="shared" si="173"/>
        <v>1066.1289207947268</v>
      </c>
      <c r="F699" s="712">
        <f t="shared" si="174"/>
        <v>730.41175776579007</v>
      </c>
      <c r="G699" s="712">
        <f t="shared" si="175"/>
        <v>492.29108116338557</v>
      </c>
      <c r="H699" s="719">
        <f t="shared" si="176"/>
        <v>323.74993668486883</v>
      </c>
      <c r="I699" s="712">
        <f t="shared" si="177"/>
        <v>322.47769517607287</v>
      </c>
      <c r="J699" s="712">
        <f t="shared" si="178"/>
        <v>321.57305404868634</v>
      </c>
      <c r="K699" s="712">
        <f t="shared" si="179"/>
        <v>321.03077712934265</v>
      </c>
      <c r="L699" s="712">
        <f t="shared" si="180"/>
        <v>320.84767641705008</v>
      </c>
      <c r="N699" s="582">
        <v>625</v>
      </c>
      <c r="O699" s="712">
        <f t="shared" si="181"/>
        <v>9.2784090378758108</v>
      </c>
      <c r="P699" s="712">
        <f t="shared" si="182"/>
        <v>962.86183526168622</v>
      </c>
      <c r="Q699" s="712">
        <f t="shared" si="183"/>
        <v>952.36083835937234</v>
      </c>
      <c r="R699" s="712">
        <f t="shared" si="184"/>
        <v>944.79546799932223</v>
      </c>
      <c r="S699" s="712">
        <f t="shared" si="185"/>
        <v>940.1979283920266</v>
      </c>
      <c r="T699" s="712">
        <f t="shared" si="186"/>
        <v>938.58738478929354</v>
      </c>
    </row>
    <row r="700" spans="2:20">
      <c r="B700" s="582">
        <v>626</v>
      </c>
      <c r="C700" s="712">
        <f t="shared" si="171"/>
        <v>9.2932544923364127</v>
      </c>
      <c r="D700" s="712">
        <f t="shared" si="172"/>
        <v>1483.9152496421486</v>
      </c>
      <c r="E700" s="712">
        <f t="shared" si="173"/>
        <v>1066.505970265725</v>
      </c>
      <c r="F700" s="712">
        <f t="shared" si="174"/>
        <v>730.86071966766337</v>
      </c>
      <c r="G700" s="712">
        <f t="shared" si="175"/>
        <v>492.61115988975769</v>
      </c>
      <c r="H700" s="719">
        <f t="shared" si="176"/>
        <v>323.84200598346905</v>
      </c>
      <c r="I700" s="712">
        <f t="shared" si="177"/>
        <v>322.56798805812474</v>
      </c>
      <c r="J700" s="712">
        <f t="shared" si="178"/>
        <v>321.66206078086429</v>
      </c>
      <c r="K700" s="712">
        <f t="shared" si="179"/>
        <v>321.11900079977181</v>
      </c>
      <c r="L700" s="712">
        <f t="shared" si="180"/>
        <v>320.93562779545954</v>
      </c>
      <c r="N700" s="582">
        <v>626</v>
      </c>
      <c r="O700" s="712">
        <f t="shared" si="181"/>
        <v>9.2932544923364127</v>
      </c>
      <c r="P700" s="712">
        <f t="shared" si="182"/>
        <v>963.5718285953609</v>
      </c>
      <c r="Q700" s="712">
        <f t="shared" si="183"/>
        <v>953.08190992113896</v>
      </c>
      <c r="R700" s="712">
        <f t="shared" si="184"/>
        <v>945.52444981125848</v>
      </c>
      <c r="S700" s="712">
        <f t="shared" si="185"/>
        <v>940.93161772307462</v>
      </c>
      <c r="T700" s="712">
        <f t="shared" si="186"/>
        <v>939.32255822623642</v>
      </c>
    </row>
    <row r="701" spans="2:20">
      <c r="B701" s="582">
        <v>627</v>
      </c>
      <c r="C701" s="712">
        <f t="shared" si="171"/>
        <v>9.3080999467970145</v>
      </c>
      <c r="D701" s="712">
        <f t="shared" si="172"/>
        <v>1484.0201733601175</v>
      </c>
      <c r="E701" s="712">
        <f t="shared" si="173"/>
        <v>1066.8820999319582</v>
      </c>
      <c r="F701" s="712">
        <f t="shared" si="174"/>
        <v>731.30875787258174</v>
      </c>
      <c r="G701" s="712">
        <f t="shared" si="175"/>
        <v>492.93078261702186</v>
      </c>
      <c r="H701" s="719">
        <f t="shared" si="176"/>
        <v>323.9341913094554</v>
      </c>
      <c r="I701" s="712">
        <f t="shared" si="177"/>
        <v>322.65840136331337</v>
      </c>
      <c r="J701" s="712">
        <f t="shared" si="178"/>
        <v>321.75119108548409</v>
      </c>
      <c r="K701" s="712">
        <f t="shared" si="179"/>
        <v>321.20734992945847</v>
      </c>
      <c r="L701" s="712">
        <f t="shared" si="180"/>
        <v>321.02370524808515</v>
      </c>
      <c r="N701" s="582">
        <v>627</v>
      </c>
      <c r="O701" s="712">
        <f t="shared" si="181"/>
        <v>9.3080999467970145</v>
      </c>
      <c r="P701" s="712">
        <f t="shared" si="182"/>
        <v>964.28105574056656</v>
      </c>
      <c r="Q701" s="712">
        <f t="shared" si="183"/>
        <v>953.80220333937962</v>
      </c>
      <c r="R701" s="712">
        <f t="shared" si="184"/>
        <v>946.25264494333169</v>
      </c>
      <c r="S701" s="712">
        <f t="shared" si="185"/>
        <v>941.6645152941461</v>
      </c>
      <c r="T701" s="712">
        <f t="shared" si="186"/>
        <v>940.05693830163148</v>
      </c>
    </row>
    <row r="702" spans="2:20">
      <c r="B702" s="582">
        <v>628</v>
      </c>
      <c r="C702" s="712">
        <f t="shared" si="171"/>
        <v>9.3229454012576145</v>
      </c>
      <c r="D702" s="712">
        <f t="shared" si="172"/>
        <v>1484.1248341673597</v>
      </c>
      <c r="E702" s="712">
        <f t="shared" si="173"/>
        <v>1067.2573127932192</v>
      </c>
      <c r="F702" s="712">
        <f t="shared" si="174"/>
        <v>731.75587454994661</v>
      </c>
      <c r="G702" s="712">
        <f t="shared" si="175"/>
        <v>493.24994982510924</v>
      </c>
      <c r="H702" s="719">
        <f t="shared" si="176"/>
        <v>324.02649236234544</v>
      </c>
      <c r="I702" s="712">
        <f t="shared" si="177"/>
        <v>322.7489347854771</v>
      </c>
      <c r="J702" s="712">
        <f t="shared" si="178"/>
        <v>321.84044465244318</v>
      </c>
      <c r="K702" s="712">
        <f t="shared" si="179"/>
        <v>321.29582420599911</v>
      </c>
      <c r="L702" s="712">
        <f t="shared" si="180"/>
        <v>321.11190846180062</v>
      </c>
      <c r="N702" s="582">
        <v>628</v>
      </c>
      <c r="O702" s="712">
        <f t="shared" si="181"/>
        <v>9.3229454012576145</v>
      </c>
      <c r="P702" s="712">
        <f t="shared" si="182"/>
        <v>964.98951752413461</v>
      </c>
      <c r="Q702" s="712">
        <f t="shared" si="183"/>
        <v>954.52171945382725</v>
      </c>
      <c r="R702" s="712">
        <f t="shared" si="184"/>
        <v>946.98005424448684</v>
      </c>
      <c r="S702" s="712">
        <f t="shared" si="185"/>
        <v>942.39662195966753</v>
      </c>
      <c r="T702" s="712">
        <f t="shared" si="186"/>
        <v>940.79052587163403</v>
      </c>
    </row>
    <row r="703" spans="2:20">
      <c r="B703" s="582">
        <v>629</v>
      </c>
      <c r="C703" s="712">
        <f t="shared" si="171"/>
        <v>9.3377908557182163</v>
      </c>
      <c r="D703" s="712">
        <f t="shared" si="172"/>
        <v>1484.2292329588804</v>
      </c>
      <c r="E703" s="712">
        <f t="shared" si="173"/>
        <v>1067.6316118358175</v>
      </c>
      <c r="F703" s="712">
        <f t="shared" si="174"/>
        <v>732.20207186520759</v>
      </c>
      <c r="G703" s="712">
        <f t="shared" si="175"/>
        <v>493.56866199813271</v>
      </c>
      <c r="H703" s="719">
        <f t="shared" si="176"/>
        <v>324.11890884211567</v>
      </c>
      <c r="I703" s="712">
        <f t="shared" si="177"/>
        <v>322.83958801888116</v>
      </c>
      <c r="J703" s="712">
        <f t="shared" si="178"/>
        <v>321.92982117204178</v>
      </c>
      <c r="K703" s="712">
        <f t="shared" si="179"/>
        <v>321.38442331737798</v>
      </c>
      <c r="L703" s="712">
        <f t="shared" si="180"/>
        <v>321.20023712386211</v>
      </c>
      <c r="N703" s="582">
        <v>629</v>
      </c>
      <c r="O703" s="712">
        <f t="shared" si="181"/>
        <v>9.3377908557182163</v>
      </c>
      <c r="P703" s="712">
        <f t="shared" si="182"/>
        <v>965.69721477200403</v>
      </c>
      <c r="Q703" s="712">
        <f t="shared" si="183"/>
        <v>955.24045910330824</v>
      </c>
      <c r="R703" s="712">
        <f t="shared" si="184"/>
        <v>947.70667856275202</v>
      </c>
      <c r="S703" s="712">
        <f t="shared" si="185"/>
        <v>943.12793857314421</v>
      </c>
      <c r="T703" s="712">
        <f t="shared" si="186"/>
        <v>941.52332179147515</v>
      </c>
    </row>
    <row r="704" spans="2:20">
      <c r="B704" s="582">
        <v>630</v>
      </c>
      <c r="C704" s="712">
        <f t="shared" si="171"/>
        <v>9.3526363101788181</v>
      </c>
      <c r="D704" s="712">
        <f t="shared" si="172"/>
        <v>1484.3333706253989</v>
      </c>
      <c r="E704" s="712">
        <f t="shared" si="173"/>
        <v>1068.0050000326664</v>
      </c>
      <c r="F704" s="712">
        <f t="shared" si="174"/>
        <v>732.64735197985578</v>
      </c>
      <c r="G704" s="712">
        <f t="shared" si="175"/>
        <v>493.88691962433245</v>
      </c>
      <c r="H704" s="719">
        <f t="shared" si="176"/>
        <v>324.211440449203</v>
      </c>
      <c r="I704" s="712">
        <f t="shared" si="177"/>
        <v>322.93036075821976</v>
      </c>
      <c r="J704" s="712">
        <f t="shared" si="178"/>
        <v>322.01932033498531</v>
      </c>
      <c r="K704" s="712">
        <f t="shared" si="179"/>
        <v>321.47314695196928</v>
      </c>
      <c r="L704" s="712">
        <f t="shared" si="180"/>
        <v>321.28869092191076</v>
      </c>
    </row>
    <row r="705" spans="2:12">
      <c r="B705" s="582">
        <v>631</v>
      </c>
      <c r="C705" s="712">
        <f t="shared" si="171"/>
        <v>9.3674817646394182</v>
      </c>
      <c r="D705" s="712">
        <f t="shared" si="172"/>
        <v>1484.4372480533771</v>
      </c>
      <c r="E705" s="712">
        <f t="shared" si="173"/>
        <v>1068.3774803433685</v>
      </c>
      <c r="F705" s="712">
        <f t="shared" si="174"/>
        <v>733.09171705141785</v>
      </c>
      <c r="G705" s="712">
        <f t="shared" si="175"/>
        <v>494.20472319602192</v>
      </c>
      <c r="H705" s="719">
        <f t="shared" si="176"/>
        <v>324.30408688450621</v>
      </c>
      <c r="I705" s="712">
        <f t="shared" si="177"/>
        <v>323.0212526986179</v>
      </c>
      <c r="J705" s="712">
        <f t="shared" si="178"/>
        <v>322.10894183238622</v>
      </c>
      <c r="K705" s="712">
        <f t="shared" si="179"/>
        <v>321.56199479853973</v>
      </c>
      <c r="L705" s="712">
        <f t="shared" si="180"/>
        <v>321.37726954397522</v>
      </c>
    </row>
    <row r="706" spans="2:12">
      <c r="B706" s="582">
        <v>632</v>
      </c>
      <c r="C706" s="712">
        <f t="shared" si="171"/>
        <v>9.38232721910002</v>
      </c>
      <c r="D706" s="712">
        <f t="shared" si="172"/>
        <v>1484.5408661250483</v>
      </c>
      <c r="E706" s="712">
        <f t="shared" si="173"/>
        <v>1068.7490557142989</v>
      </c>
      <c r="F706" s="712">
        <f t="shared" si="174"/>
        <v>733.53516923344966</v>
      </c>
      <c r="G706" s="712">
        <f t="shared" si="175"/>
        <v>494.5220732095342</v>
      </c>
      <c r="H706" s="719">
        <f t="shared" si="176"/>
        <v>324.3968478493872</v>
      </c>
      <c r="I706" s="712">
        <f t="shared" si="177"/>
        <v>323.11226353563319</v>
      </c>
      <c r="J706" s="712">
        <f t="shared" si="178"/>
        <v>322.19868535576637</v>
      </c>
      <c r="K706" s="712">
        <f t="shared" si="179"/>
        <v>321.65096654625097</v>
      </c>
      <c r="L706" s="712">
        <f t="shared" si="180"/>
        <v>321.46597267847397</v>
      </c>
    </row>
    <row r="707" spans="2:12">
      <c r="B707" s="582">
        <v>633</v>
      </c>
      <c r="C707" s="712">
        <f t="shared" si="171"/>
        <v>9.3971726735606218</v>
      </c>
      <c r="D707" s="712">
        <f t="shared" si="172"/>
        <v>1484.6442257184456</v>
      </c>
      <c r="E707" s="712">
        <f t="shared" si="173"/>
        <v>1069.1197290786911</v>
      </c>
      <c r="F707" s="712">
        <f t="shared" si="174"/>
        <v>733.97771067553083</v>
      </c>
      <c r="G707" s="712">
        <f t="shared" si="175"/>
        <v>494.83897016516886</v>
      </c>
      <c r="H707" s="719">
        <f t="shared" si="176"/>
        <v>324.48972304567275</v>
      </c>
      <c r="I707" s="712">
        <f t="shared" si="177"/>
        <v>323.20339296525765</v>
      </c>
      <c r="J707" s="712">
        <f t="shared" si="178"/>
        <v>322.28855059705927</v>
      </c>
      <c r="K707" s="712">
        <f t="shared" si="179"/>
        <v>321.74006188466188</v>
      </c>
      <c r="L707" s="712">
        <f t="shared" si="180"/>
        <v>321.55480001421785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  <pageSetUpPr autoPageBreaks="0"/>
  </sheetPr>
  <dimension ref="B3:AI910"/>
  <sheetViews>
    <sheetView showGridLines="0" topLeftCell="A7" zoomScale="85" zoomScaleNormal="85" workbookViewId="0">
      <selection activeCell="K28" sqref="K28"/>
    </sheetView>
  </sheetViews>
  <sheetFormatPr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  <pageSetUpPr autoPageBreaks="0"/>
  </sheetPr>
  <dimension ref="B1:Q911"/>
  <sheetViews>
    <sheetView showGridLines="0" zoomScale="70" zoomScaleNormal="70" workbookViewId="0">
      <selection activeCell="O30" sqref="O30"/>
    </sheetView>
  </sheetViews>
  <sheetFormatPr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1:S72"/>
  <sheetViews>
    <sheetView topLeftCell="C1" zoomScale="70" zoomScaleNormal="70" workbookViewId="0">
      <selection activeCell="Q18" sqref="Q18"/>
    </sheetView>
  </sheetViews>
  <sheetFormatPr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5">
      <c r="B1"/>
    </row>
    <row r="2" spans="2:5">
      <c r="B2" s="720" t="s">
        <v>1098</v>
      </c>
    </row>
    <row r="3" spans="2:5">
      <c r="B3" s="789" t="s">
        <v>1095</v>
      </c>
      <c r="C3" s="10">
        <f>dc</f>
        <v>31.08</v>
      </c>
      <c r="D3" s="789" t="s">
        <v>2</v>
      </c>
    </row>
    <row r="4" spans="2:5">
      <c r="B4" s="789" t="s">
        <v>1096</v>
      </c>
      <c r="C4" s="10">
        <f>dto</f>
        <v>10.171462348013772</v>
      </c>
      <c r="D4" s="789" t="s">
        <v>2</v>
      </c>
    </row>
    <row r="5" spans="2:5">
      <c r="B5" s="789" t="s">
        <v>1097</v>
      </c>
      <c r="C5" s="10">
        <f>'Nozzle Design'!C11</f>
        <v>21.576930002592544</v>
      </c>
      <c r="D5" s="789" t="s">
        <v>2</v>
      </c>
    </row>
    <row r="6" spans="2:5">
      <c r="B6" s="789" t="s">
        <v>1099</v>
      </c>
      <c r="C6" s="4">
        <f>etac*tothe</f>
        <v>1634</v>
      </c>
      <c r="D6" s="789" t="s">
        <v>73</v>
      </c>
    </row>
    <row r="7" spans="2:5">
      <c r="B7" s="789" t="s">
        <v>1099</v>
      </c>
      <c r="C7">
        <f>CONVERT(C6,"K","C")</f>
        <v>1360.85</v>
      </c>
      <c r="D7" s="789" t="s">
        <v>66</v>
      </c>
    </row>
    <row r="8" spans="2:5">
      <c r="B8" s="789" t="s">
        <v>1100</v>
      </c>
      <c r="C8" s="10">
        <f>pmax</f>
        <v>4.9969130252874665</v>
      </c>
      <c r="D8" s="789" t="s">
        <v>87</v>
      </c>
    </row>
    <row r="9" spans="2:5">
      <c r="B9" s="789" t="s">
        <v>1101</v>
      </c>
    </row>
    <row r="10" spans="2:5">
      <c r="B10" s="789" t="s">
        <v>1102</v>
      </c>
      <c r="E10" s="10">
        <f>C5/2</f>
        <v>10.788465001296272</v>
      </c>
    </row>
    <row r="11" spans="2:5">
      <c r="B11" s="789" t="s">
        <v>1103</v>
      </c>
    </row>
    <row r="12" spans="2:5">
      <c r="B12" s="789" t="s">
        <v>1108</v>
      </c>
      <c r="C12">
        <f>k2ph</f>
        <v>1.133</v>
      </c>
    </row>
    <row r="13" spans="2:5">
      <c r="B13" s="789" t="s">
        <v>1109</v>
      </c>
      <c r="C13" s="10">
        <f>mef</f>
        <v>2.5992897854448858</v>
      </c>
      <c r="D13" s="789" t="s">
        <v>64</v>
      </c>
    </row>
    <row r="14" spans="2:5">
      <c r="B14" s="789" t="s">
        <v>1111</v>
      </c>
      <c r="C14" s="10">
        <f>(C4-C3)/1</f>
        <v>-20.908537651986226</v>
      </c>
      <c r="D14" s="789"/>
    </row>
    <row r="15" spans="2:5">
      <c r="B15" s="789" t="s">
        <v>1112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5">
      <c r="B16"/>
    </row>
    <row r="17" spans="2:19">
      <c r="B17" s="789" t="s">
        <v>1105</v>
      </c>
      <c r="C17" s="790">
        <v>0.05</v>
      </c>
      <c r="O17" s="789" t="s">
        <v>1126</v>
      </c>
      <c r="P17">
        <f>P18+I31</f>
        <v>1436.6299999999999</v>
      </c>
    </row>
    <row r="18" spans="2:19">
      <c r="B18" s="789" t="s">
        <v>1104</v>
      </c>
      <c r="C18" s="789" t="s">
        <v>1106</v>
      </c>
      <c r="D18" s="789" t="s">
        <v>1107</v>
      </c>
      <c r="E18" s="789" t="s">
        <v>1110</v>
      </c>
      <c r="O18" s="789" t="s">
        <v>1122</v>
      </c>
      <c r="P18">
        <f>P20-91.45</f>
        <v>1324.05</v>
      </c>
      <c r="Q18" s="789" t="s">
        <v>1042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1120</v>
      </c>
      <c r="P19">
        <v>1154.45</v>
      </c>
      <c r="Q19" s="789" t="s">
        <v>1042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1121</v>
      </c>
      <c r="P20">
        <v>1415.5</v>
      </c>
      <c r="Q20" s="789" t="s">
        <v>1042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1115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1113</v>
      </c>
      <c r="H24" s="789" t="s">
        <v>1116</v>
      </c>
      <c r="I24" s="789" t="s">
        <v>1125</v>
      </c>
      <c r="J24" s="789" t="s">
        <v>1130</v>
      </c>
      <c r="K24" s="789" t="s">
        <v>1123</v>
      </c>
      <c r="L24" s="789" t="s">
        <v>1114</v>
      </c>
      <c r="M24" s="789" t="s">
        <v>1124</v>
      </c>
      <c r="N24" s="789" t="s">
        <v>1117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2" tint="-0.249977111117893"/>
  </sheetPr>
  <dimension ref="B2:F70"/>
  <sheetViews>
    <sheetView tabSelected="1" zoomScale="85" zoomScaleNormal="85" workbookViewId="0">
      <selection activeCell="G20" sqref="G20"/>
    </sheetView>
  </sheetViews>
  <sheetFormatPr defaultColWidth="11.42578125" defaultRowHeight="12.75"/>
  <cols>
    <col min="3" max="5" width="12" bestFit="1" customWidth="1"/>
  </cols>
  <sheetData>
    <row r="2" spans="2:6">
      <c r="B2" s="720" t="s">
        <v>1134</v>
      </c>
    </row>
    <row r="4" spans="2:6">
      <c r="B4" s="789" t="s">
        <v>1135</v>
      </c>
    </row>
    <row r="5" spans="2:6">
      <c r="B5" s="789" t="s">
        <v>1136</v>
      </c>
    </row>
    <row r="6" spans="2:6">
      <c r="B6" s="789" t="s">
        <v>1137</v>
      </c>
      <c r="C6">
        <f>pmax*((PI()*('First iteration &amp; Mechanical'!M60)^2)/4)</f>
        <v>4829.5964216546363</v>
      </c>
      <c r="D6" s="789" t="s">
        <v>1138</v>
      </c>
    </row>
    <row r="7" spans="2:6">
      <c r="B7" s="789" t="s">
        <v>1137</v>
      </c>
      <c r="C7">
        <f>pmax*((PI()*('First iteration &amp; Mechanical'!P60)^2)/4)</f>
        <v>3790.9991926570601</v>
      </c>
      <c r="D7" s="789" t="s">
        <v>1139</v>
      </c>
    </row>
    <row r="8" spans="2:6">
      <c r="F8" s="789"/>
    </row>
    <row r="9" spans="2:6">
      <c r="B9" s="789" t="s">
        <v>1140</v>
      </c>
    </row>
    <row r="10" spans="2:6">
      <c r="B10" s="789" t="s">
        <v>1141</v>
      </c>
      <c r="C10">
        <f>fmax</f>
        <v>495.59239714220945</v>
      </c>
    </row>
    <row r="12" spans="2:6">
      <c r="B12" s="789" t="s">
        <v>1142</v>
      </c>
    </row>
    <row r="13" spans="2:6">
      <c r="B13" s="789" t="s">
        <v>1143</v>
      </c>
      <c r="C13">
        <v>1.5</v>
      </c>
    </row>
    <row r="15" spans="2:6">
      <c r="B15" s="789" t="s">
        <v>1144</v>
      </c>
    </row>
    <row r="16" spans="2:6">
      <c r="B16" s="789" t="s">
        <v>1145</v>
      </c>
      <c r="D16" s="789" t="str">
        <f>"M" &amp;C17</f>
        <v>M4</v>
      </c>
    </row>
    <row r="17" spans="2:4">
      <c r="B17" s="789" t="s">
        <v>1162</v>
      </c>
      <c r="C17">
        <v>4</v>
      </c>
      <c r="D17" s="789" t="s">
        <v>2</v>
      </c>
    </row>
    <row r="18" spans="2:4">
      <c r="B18" s="789" t="s">
        <v>1166</v>
      </c>
      <c r="D18" s="789" t="str">
        <f>'First iteration &amp; Mechanical'!L57</f>
        <v>ASTM A53</v>
      </c>
    </row>
    <row r="19" spans="2:4">
      <c r="B19" s="789" t="s">
        <v>842</v>
      </c>
      <c r="C19">
        <f>'First iteration &amp; Mechanical'!M65</f>
        <v>240</v>
      </c>
      <c r="D19" s="789" t="s">
        <v>87</v>
      </c>
    </row>
    <row r="20" spans="2:4">
      <c r="B20" s="789" t="s">
        <v>843</v>
      </c>
      <c r="C20">
        <f>'First iteration &amp; Mechanical'!M66</f>
        <v>415</v>
      </c>
      <c r="D20" s="789" t="s">
        <v>87</v>
      </c>
    </row>
    <row r="21" spans="2:4">
      <c r="B21" s="789" t="s">
        <v>67</v>
      </c>
      <c r="C21">
        <f>'First iteration &amp; Mechanical'!M67</f>
        <v>200000</v>
      </c>
      <c r="D21" s="789" t="s">
        <v>87</v>
      </c>
    </row>
    <row r="22" spans="2:4">
      <c r="B22" s="204" t="s">
        <v>1061</v>
      </c>
      <c r="C22">
        <f>'First iteration &amp; Mechanical'!M68</f>
        <v>0.28999999999999998</v>
      </c>
      <c r="D22" s="789" t="s">
        <v>64</v>
      </c>
    </row>
    <row r="23" spans="2:4">
      <c r="B23" s="789" t="s">
        <v>1165</v>
      </c>
      <c r="C23">
        <f>'First iteration &amp; Mechanical'!M61</f>
        <v>3.56</v>
      </c>
      <c r="D23" s="789" t="s">
        <v>2</v>
      </c>
    </row>
    <row r="24" spans="2:4">
      <c r="B24" s="789" t="s">
        <v>1146</v>
      </c>
      <c r="D24" s="789" t="s">
        <v>1084</v>
      </c>
    </row>
    <row r="25" spans="2:4">
      <c r="B25" s="789" t="s">
        <v>842</v>
      </c>
      <c r="C25">
        <v>300</v>
      </c>
      <c r="D25" s="789" t="s">
        <v>87</v>
      </c>
    </row>
    <row r="26" spans="2:4">
      <c r="B26" s="789" t="s">
        <v>843</v>
      </c>
      <c r="C26">
        <v>415</v>
      </c>
      <c r="D26" s="789" t="s">
        <v>87</v>
      </c>
    </row>
    <row r="27" spans="2:4">
      <c r="B27" s="789" t="s">
        <v>67</v>
      </c>
      <c r="C27">
        <v>200000</v>
      </c>
      <c r="D27" s="789" t="s">
        <v>87</v>
      </c>
    </row>
    <row r="28" spans="2:4">
      <c r="B28" s="204" t="s">
        <v>1061</v>
      </c>
      <c r="C28">
        <v>0.28999999999999998</v>
      </c>
      <c r="D28" s="789" t="s">
        <v>64</v>
      </c>
    </row>
    <row r="29" spans="2:4">
      <c r="B29" s="789" t="s">
        <v>1147</v>
      </c>
    </row>
    <row r="30" spans="2:4">
      <c r="B30" s="789" t="s">
        <v>1148</v>
      </c>
    </row>
    <row r="32" spans="2:4">
      <c r="B32" s="789" t="s">
        <v>1149</v>
      </c>
    </row>
    <row r="33" spans="2:4">
      <c r="B33" s="789" t="s">
        <v>1152</v>
      </c>
      <c r="C33">
        <f>(C6*C13)/C34</f>
        <v>1207.3991054136591</v>
      </c>
      <c r="D33" s="789" t="s">
        <v>1138</v>
      </c>
    </row>
    <row r="34" spans="2:4">
      <c r="B34" s="789" t="s">
        <v>1150</v>
      </c>
      <c r="C34">
        <v>6</v>
      </c>
    </row>
    <row r="35" spans="2:4">
      <c r="B35" s="789" t="s">
        <v>1151</v>
      </c>
    </row>
    <row r="36" spans="2:4">
      <c r="B36" s="789" t="s">
        <v>1152</v>
      </c>
      <c r="C36">
        <f>(C7*C13)/C37</f>
        <v>947.74979816426503</v>
      </c>
      <c r="D36" s="789" t="s">
        <v>1139</v>
      </c>
    </row>
    <row r="37" spans="2:4">
      <c r="B37" s="789" t="s">
        <v>1150</v>
      </c>
      <c r="C37">
        <v>6</v>
      </c>
    </row>
    <row r="39" spans="2:4">
      <c r="B39" s="415" t="s">
        <v>1153</v>
      </c>
    </row>
    <row r="40" spans="2:4">
      <c r="B40" s="789" t="s">
        <v>1154</v>
      </c>
    </row>
    <row r="41" spans="2:4">
      <c r="B41" t="s">
        <v>1155</v>
      </c>
    </row>
    <row r="42" spans="2:4">
      <c r="B42" s="789" t="s">
        <v>1156</v>
      </c>
    </row>
    <row r="43" spans="2:4">
      <c r="B43" s="789" t="s">
        <v>1157</v>
      </c>
    </row>
    <row r="44" spans="2:4">
      <c r="B44" s="789" t="s">
        <v>1158</v>
      </c>
    </row>
    <row r="45" spans="2:4">
      <c r="B45" s="789" t="s">
        <v>1159</v>
      </c>
    </row>
    <row r="47" spans="2:4">
      <c r="B47" s="789" t="s">
        <v>1167</v>
      </c>
    </row>
    <row r="48" spans="2:4">
      <c r="B48" s="789" t="s">
        <v>1152</v>
      </c>
      <c r="C48">
        <f>C49*C19*(C52-C51)*C23</f>
        <v>2945.5680895615096</v>
      </c>
    </row>
    <row r="49" spans="2:4">
      <c r="B49" s="789" t="s">
        <v>1160</v>
      </c>
      <c r="C49" s="10">
        <f>IF(C53&lt;0.3,(1-0.9+3*C50*C53),1)</f>
        <v>0.19051465957832908</v>
      </c>
    </row>
    <row r="50" spans="2:4">
      <c r="B50" s="789" t="s">
        <v>1161</v>
      </c>
      <c r="C50" s="793">
        <f>1/C34</f>
        <v>0.16666666666666666</v>
      </c>
    </row>
    <row r="51" spans="2:4">
      <c r="B51" s="789" t="s">
        <v>1162</v>
      </c>
      <c r="C51" s="10">
        <f>C17</f>
        <v>4</v>
      </c>
      <c r="D51" s="789" t="s">
        <v>2</v>
      </c>
    </row>
    <row r="52" spans="2:4">
      <c r="B52" s="789" t="s">
        <v>1163</v>
      </c>
      <c r="C52" s="10">
        <f>(PI()*'First iteration &amp; Mechanical'!M59)/C34</f>
        <v>22.095868330248212</v>
      </c>
      <c r="D52" s="789" t="s">
        <v>2</v>
      </c>
    </row>
    <row r="53" spans="2:4">
      <c r="B53" s="789" t="s">
        <v>1164</v>
      </c>
      <c r="C53" s="10">
        <f>C51/C52</f>
        <v>0.18102931915665821</v>
      </c>
    </row>
    <row r="54" spans="2:4">
      <c r="B54" s="789" t="s">
        <v>1143</v>
      </c>
      <c r="C54">
        <f>C48/C33</f>
        <v>2.4395977074642174</v>
      </c>
    </row>
    <row r="56" spans="2:4">
      <c r="B56" s="789" t="s">
        <v>1159</v>
      </c>
    </row>
    <row r="57" spans="2:4">
      <c r="B57" s="789" t="s">
        <v>1152</v>
      </c>
      <c r="C57">
        <f>0.32*C25*C17^2</f>
        <v>1536</v>
      </c>
    </row>
    <row r="58" spans="2:4">
      <c r="B58" s="789" t="s">
        <v>1143</v>
      </c>
      <c r="C58">
        <f>C57/C33</f>
        <v>1.2721559864612961</v>
      </c>
      <c r="D58" s="720" t="s">
        <v>1171</v>
      </c>
    </row>
    <row r="60" spans="2:4">
      <c r="B60" s="789" t="s">
        <v>1168</v>
      </c>
    </row>
    <row r="61" spans="2:4">
      <c r="B61" s="789" t="s">
        <v>1152</v>
      </c>
      <c r="C61" s="10">
        <f>MAX(C57,C48)</f>
        <v>2945.5680895615096</v>
      </c>
    </row>
    <row r="62" spans="2:4">
      <c r="B62" s="789" t="s">
        <v>1170</v>
      </c>
      <c r="C62" s="10">
        <f>(C61*SQRT(3))/(2*C23*C19)</f>
        <v>2.9856469968832675</v>
      </c>
      <c r="D62" s="789" t="s">
        <v>2</v>
      </c>
    </row>
    <row r="63" spans="2:4">
      <c r="B63" s="789" t="s">
        <v>1162</v>
      </c>
      <c r="C63" s="10">
        <f>C51</f>
        <v>4</v>
      </c>
      <c r="D63" s="789" t="s">
        <v>2</v>
      </c>
    </row>
    <row r="64" spans="2:4">
      <c r="B64" s="789" t="s">
        <v>1169</v>
      </c>
      <c r="C64">
        <f>C62/C63</f>
        <v>0.74641174922081688</v>
      </c>
    </row>
    <row r="67" spans="2:2">
      <c r="B67" s="789"/>
    </row>
    <row r="68" spans="2:2">
      <c r="B68" s="789"/>
    </row>
    <row r="69" spans="2:2">
      <c r="B69" s="789"/>
    </row>
    <row r="70" spans="2:2">
      <c r="B70" s="789"/>
    </row>
  </sheetData>
  <pageMargins left="0.7" right="0.7" top="0.75" bottom="0.75" header="0.3" footer="0.3"/>
  <cellWatches>
    <cellWatch r="C54"/>
    <cellWatch r="C58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4"/>
  <sheetViews>
    <sheetView workbookViewId="0">
      <selection activeCell="I10" sqref="I10"/>
    </sheetView>
  </sheetViews>
  <sheetFormatPr defaultColWidth="11.42578125" defaultRowHeight="12.75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X285"/>
  <sheetViews>
    <sheetView topLeftCell="A39" zoomScaleNormal="100" workbookViewId="0">
      <selection activeCell="I235" sqref="I235"/>
    </sheetView>
  </sheetViews>
  <sheetFormatPr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51" t="s">
        <v>709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710</v>
      </c>
      <c r="G3" s="455" t="s">
        <v>710</v>
      </c>
      <c r="H3" s="455" t="s">
        <v>710</v>
      </c>
      <c r="I3" s="455" t="s">
        <v>711</v>
      </c>
      <c r="J3" s="455" t="s">
        <v>712</v>
      </c>
      <c r="K3" s="455" t="s">
        <v>713</v>
      </c>
      <c r="L3" s="456" t="s">
        <v>714</v>
      </c>
      <c r="M3" s="457" t="s">
        <v>715</v>
      </c>
      <c r="N3" s="456" t="s">
        <v>716</v>
      </c>
      <c r="O3" s="455" t="s">
        <v>717</v>
      </c>
      <c r="P3" s="455" t="s">
        <v>718</v>
      </c>
      <c r="Q3" s="39" t="s">
        <v>719</v>
      </c>
      <c r="R3" s="455" t="s">
        <v>720</v>
      </c>
      <c r="S3" s="39" t="s">
        <v>721</v>
      </c>
      <c r="T3" s="458" t="s">
        <v>722</v>
      </c>
      <c r="U3" s="458" t="s">
        <v>723</v>
      </c>
      <c r="V3" s="459" t="s">
        <v>717</v>
      </c>
      <c r="W3" s="459" t="s">
        <v>724</v>
      </c>
      <c r="X3" s="460" t="s">
        <v>724</v>
      </c>
    </row>
    <row r="4" spans="2:24" ht="13.5">
      <c r="B4" s="454"/>
      <c r="C4" s="118"/>
      <c r="D4" s="276"/>
      <c r="E4" s="455" t="s">
        <v>725</v>
      </c>
      <c r="F4" s="455" t="s">
        <v>726</v>
      </c>
      <c r="G4" s="455" t="s">
        <v>727</v>
      </c>
      <c r="H4" s="455" t="s">
        <v>728</v>
      </c>
      <c r="I4" s="455" t="s">
        <v>729</v>
      </c>
      <c r="J4" s="455" t="s">
        <v>730</v>
      </c>
      <c r="K4" s="455">
        <v>4130</v>
      </c>
      <c r="L4" s="456" t="s">
        <v>731</v>
      </c>
      <c r="M4" s="461" t="s">
        <v>732</v>
      </c>
      <c r="N4" s="456" t="s">
        <v>733</v>
      </c>
      <c r="O4" s="455"/>
      <c r="P4" s="455" t="s">
        <v>734</v>
      </c>
      <c r="Q4" s="39"/>
      <c r="R4" s="455"/>
      <c r="S4" s="39" t="s">
        <v>735</v>
      </c>
      <c r="T4" s="48" t="s">
        <v>736</v>
      </c>
      <c r="U4" s="48" t="s">
        <v>737</v>
      </c>
      <c r="V4" s="459" t="s">
        <v>738</v>
      </c>
      <c r="W4" s="459"/>
      <c r="X4" s="460"/>
    </row>
    <row r="5" spans="2:24" ht="13.5" thickBot="1">
      <c r="B5" s="462" t="s">
        <v>739</v>
      </c>
      <c r="C5" s="61" t="s">
        <v>740</v>
      </c>
      <c r="D5" s="12" t="s">
        <v>741</v>
      </c>
      <c r="E5" s="463" t="s">
        <v>742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743</v>
      </c>
      <c r="K5" s="464" t="s">
        <v>744</v>
      </c>
      <c r="L5" s="465" t="s">
        <v>142</v>
      </c>
      <c r="M5" s="466" t="s">
        <v>745</v>
      </c>
      <c r="N5" s="465" t="s">
        <v>746</v>
      </c>
      <c r="O5" s="464" t="s">
        <v>142</v>
      </c>
      <c r="P5" s="464" t="s">
        <v>142</v>
      </c>
      <c r="Q5" s="467" t="s">
        <v>747</v>
      </c>
      <c r="R5" s="464" t="s">
        <v>748</v>
      </c>
      <c r="S5" s="467" t="s">
        <v>749</v>
      </c>
      <c r="T5" s="468" t="s">
        <v>750</v>
      </c>
      <c r="U5" s="468" t="s">
        <v>751</v>
      </c>
      <c r="V5" s="469" t="s">
        <v>141</v>
      </c>
      <c r="W5" s="469" t="s">
        <v>752</v>
      </c>
      <c r="X5" s="470" t="s">
        <v>753</v>
      </c>
    </row>
    <row r="6" spans="2:24" ht="13.5" thickTop="1">
      <c r="B6" s="471" t="s">
        <v>754</v>
      </c>
      <c r="C6" s="472" t="s">
        <v>755</v>
      </c>
      <c r="D6" s="473" t="s">
        <v>756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4.25">
      <c r="B7" s="474" t="s">
        <v>216</v>
      </c>
      <c r="C7" s="443" t="s">
        <v>88</v>
      </c>
      <c r="D7" s="444" t="s">
        <v>706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757</v>
      </c>
      <c r="C8" s="445" t="s">
        <v>707</v>
      </c>
      <c r="D8" s="446" t="s">
        <v>708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.5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758</v>
      </c>
      <c r="C14" s="481" t="s">
        <v>110</v>
      </c>
      <c r="D14" s="482" t="s">
        <v>759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.5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5" thickBot="1">
      <c r="B20" s="486" t="s">
        <v>760</v>
      </c>
      <c r="C20" s="489" t="s">
        <v>80</v>
      </c>
      <c r="D20" s="488" t="s">
        <v>761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762</v>
      </c>
      <c r="H22" s="22"/>
    </row>
    <row r="23" spans="2:24">
      <c r="E23" s="22"/>
      <c r="F23" s="490" t="s">
        <v>139</v>
      </c>
      <c r="G23" s="22" t="s">
        <v>763</v>
      </c>
      <c r="H23" s="22"/>
    </row>
    <row r="24" spans="2:24">
      <c r="B24" s="491" t="s">
        <v>764</v>
      </c>
      <c r="C24" s="492"/>
      <c r="D24" s="493"/>
      <c r="F24" s="490" t="s">
        <v>140</v>
      </c>
      <c r="G24" s="22" t="s">
        <v>765</v>
      </c>
      <c r="H24" s="22"/>
    </row>
    <row r="25" spans="2:24">
      <c r="B25" s="494" t="s">
        <v>766</v>
      </c>
      <c r="C25" s="495"/>
      <c r="D25" s="496"/>
      <c r="F25" s="490" t="s">
        <v>141</v>
      </c>
      <c r="G25" s="22" t="s">
        <v>767</v>
      </c>
      <c r="H25" s="22"/>
    </row>
    <row r="26" spans="2:24">
      <c r="B26" s="494" t="s">
        <v>768</v>
      </c>
      <c r="C26" s="495"/>
      <c r="D26" s="496"/>
      <c r="F26" s="490" t="s">
        <v>769</v>
      </c>
      <c r="G26" s="22" t="s">
        <v>770</v>
      </c>
      <c r="H26" s="22"/>
    </row>
    <row r="27" spans="2:24">
      <c r="B27" s="494" t="s">
        <v>771</v>
      </c>
      <c r="C27" s="495"/>
      <c r="D27" s="496"/>
      <c r="F27" s="490" t="s">
        <v>772</v>
      </c>
      <c r="G27" s="22" t="s">
        <v>773</v>
      </c>
      <c r="H27" s="22"/>
    </row>
    <row r="28" spans="2:24">
      <c r="B28" s="494" t="s">
        <v>774</v>
      </c>
      <c r="C28" s="495"/>
      <c r="D28" s="496"/>
      <c r="F28" s="490" t="s">
        <v>775</v>
      </c>
      <c r="G28" s="22" t="s">
        <v>776</v>
      </c>
      <c r="H28" s="22"/>
    </row>
    <row r="29" spans="2:24">
      <c r="B29" s="497" t="s">
        <v>777</v>
      </c>
      <c r="C29" s="495"/>
      <c r="D29" s="496"/>
      <c r="F29" s="490" t="s">
        <v>749</v>
      </c>
      <c r="G29" s="22" t="s">
        <v>778</v>
      </c>
      <c r="H29" s="22"/>
    </row>
    <row r="30" spans="2:24">
      <c r="B30" s="498" t="s">
        <v>779</v>
      </c>
      <c r="C30" s="499"/>
      <c r="D30" s="500"/>
      <c r="F30" s="490" t="s">
        <v>745</v>
      </c>
      <c r="G30" s="22" t="s">
        <v>780</v>
      </c>
      <c r="H30" s="22"/>
    </row>
    <row r="31" spans="2:24" ht="13.5" thickBot="1">
      <c r="F31" s="490" t="s">
        <v>781</v>
      </c>
      <c r="G31" s="22" t="s">
        <v>782</v>
      </c>
    </row>
    <row r="32" spans="2:24">
      <c r="B32" s="501" t="s">
        <v>783</v>
      </c>
      <c r="C32" s="436"/>
      <c r="D32" s="436"/>
      <c r="E32" s="502"/>
      <c r="F32" s="490" t="s">
        <v>750</v>
      </c>
      <c r="G32" s="22" t="s">
        <v>784</v>
      </c>
    </row>
    <row r="33" spans="2:12" ht="14.25">
      <c r="B33" s="503">
        <v>1</v>
      </c>
      <c r="C33" t="s">
        <v>785</v>
      </c>
      <c r="D33">
        <f>B33*27.68</f>
        <v>27.68</v>
      </c>
      <c r="E33" s="215" t="s">
        <v>27</v>
      </c>
      <c r="F33" s="490" t="s">
        <v>751</v>
      </c>
      <c r="G33" s="22" t="s">
        <v>786</v>
      </c>
    </row>
    <row r="34" spans="2:12">
      <c r="B34" s="503">
        <v>0.153</v>
      </c>
      <c r="C34" s="103" t="s">
        <v>787</v>
      </c>
      <c r="D34">
        <f>B34*4.19</f>
        <v>0.64107000000000003</v>
      </c>
      <c r="E34" s="215" t="s">
        <v>788</v>
      </c>
      <c r="F34" s="490" t="s">
        <v>752</v>
      </c>
      <c r="G34" s="22" t="s">
        <v>789</v>
      </c>
    </row>
    <row r="35" spans="2:12" ht="13.5" thickBot="1">
      <c r="B35" s="571">
        <f>4/12</f>
        <v>0.33333333333333331</v>
      </c>
      <c r="C35" s="103" t="s">
        <v>790</v>
      </c>
      <c r="D35">
        <f>B35*1.73</f>
        <v>0.57666666666666666</v>
      </c>
      <c r="E35" s="215" t="s">
        <v>759</v>
      </c>
      <c r="G35" s="504" t="s">
        <v>791</v>
      </c>
    </row>
    <row r="36" spans="2:12">
      <c r="B36" s="505"/>
      <c r="C36" s="436"/>
      <c r="D36" s="436"/>
      <c r="E36" s="502"/>
      <c r="F36" s="490" t="s">
        <v>753</v>
      </c>
      <c r="G36" s="22" t="s">
        <v>789</v>
      </c>
    </row>
    <row r="37" spans="2:12" ht="14.25">
      <c r="B37" s="503">
        <v>1</v>
      </c>
      <c r="C37" t="s">
        <v>27</v>
      </c>
      <c r="D37" s="10">
        <f>B37/27.68</f>
        <v>3.6127167630057806E-2</v>
      </c>
      <c r="E37" s="215" t="s">
        <v>785</v>
      </c>
      <c r="G37" s="504" t="s">
        <v>792</v>
      </c>
    </row>
    <row r="38" spans="2:12">
      <c r="B38" s="503">
        <v>1</v>
      </c>
      <c r="C38" t="s">
        <v>788</v>
      </c>
      <c r="D38" s="10">
        <f>B38/4.19</f>
        <v>0.2386634844868735</v>
      </c>
      <c r="E38" s="506" t="s">
        <v>787</v>
      </c>
    </row>
    <row r="39" spans="2:12" ht="13.5" thickBot="1">
      <c r="B39" s="507">
        <v>1</v>
      </c>
      <c r="C39" s="220" t="s">
        <v>759</v>
      </c>
      <c r="D39" s="508">
        <f>B39/1.73</f>
        <v>0.5780346820809249</v>
      </c>
      <c r="E39" s="509" t="s">
        <v>790</v>
      </c>
    </row>
    <row r="43" spans="2:12">
      <c r="B43" s="603" t="s">
        <v>836</v>
      </c>
    </row>
    <row r="46" spans="2:12">
      <c r="B46" s="604" t="s">
        <v>837</v>
      </c>
    </row>
    <row r="47" spans="2:12" ht="15.75">
      <c r="B47" s="605" t="s">
        <v>838</v>
      </c>
      <c r="C47" s="606"/>
      <c r="D47" s="605" t="s">
        <v>839</v>
      </c>
      <c r="E47" s="606"/>
      <c r="F47" s="607" t="s">
        <v>67</v>
      </c>
      <c r="G47" s="608" t="s">
        <v>67</v>
      </c>
      <c r="H47" s="609" t="s">
        <v>81</v>
      </c>
      <c r="I47" s="610" t="s">
        <v>803</v>
      </c>
      <c r="J47" s="611" t="s">
        <v>840</v>
      </c>
      <c r="K47" s="116" t="s">
        <v>841</v>
      </c>
      <c r="L47" s="270"/>
    </row>
    <row r="48" spans="2:12">
      <c r="B48" s="612" t="s">
        <v>842</v>
      </c>
      <c r="C48" s="613"/>
      <c r="D48" s="612" t="s">
        <v>843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844</v>
      </c>
      <c r="C49" s="618" t="s">
        <v>87</v>
      </c>
      <c r="D49" s="14" t="s">
        <v>844</v>
      </c>
      <c r="E49" s="618" t="s">
        <v>87</v>
      </c>
      <c r="F49" s="619" t="s">
        <v>845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846</v>
      </c>
      <c r="J51" s="626" t="s">
        <v>847</v>
      </c>
      <c r="K51" s="626" t="s">
        <v>848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846</v>
      </c>
      <c r="J52" s="626" t="s">
        <v>849</v>
      </c>
      <c r="K52" s="626" t="s">
        <v>848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846</v>
      </c>
      <c r="J53" s="626" t="s">
        <v>850</v>
      </c>
      <c r="K53" s="626" t="s">
        <v>848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846</v>
      </c>
      <c r="J54" s="626" t="s">
        <v>851</v>
      </c>
      <c r="K54" s="626" t="s">
        <v>848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846</v>
      </c>
      <c r="J55" s="626" t="s">
        <v>852</v>
      </c>
      <c r="K55" s="626" t="s">
        <v>848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846</v>
      </c>
      <c r="J56" s="777" t="s">
        <v>853</v>
      </c>
      <c r="K56" s="777" t="s">
        <v>848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846</v>
      </c>
      <c r="J57" s="626" t="s">
        <v>854</v>
      </c>
      <c r="K57" s="626" t="s">
        <v>848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846</v>
      </c>
      <c r="J58" s="626" t="s">
        <v>855</v>
      </c>
      <c r="K58" s="626" t="s">
        <v>848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856</v>
      </c>
      <c r="J59" s="626" t="s">
        <v>857</v>
      </c>
      <c r="K59" s="626" t="s">
        <v>858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856</v>
      </c>
      <c r="J60" s="627" t="s">
        <v>859</v>
      </c>
      <c r="K60" s="626" t="s">
        <v>848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860</v>
      </c>
      <c r="J61" s="626" t="s">
        <v>861</v>
      </c>
      <c r="K61" s="626" t="s">
        <v>862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860</v>
      </c>
      <c r="J62" s="626" t="s">
        <v>863</v>
      </c>
      <c r="K62" s="626" t="s">
        <v>862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864</v>
      </c>
      <c r="J63" s="626" t="s">
        <v>865</v>
      </c>
      <c r="K63" s="626" t="s">
        <v>862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864</v>
      </c>
      <c r="J64" s="626" t="s">
        <v>866</v>
      </c>
      <c r="K64" s="626" t="s">
        <v>862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864</v>
      </c>
      <c r="J65" s="627" t="s">
        <v>867</v>
      </c>
      <c r="K65" s="626" t="s">
        <v>862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864</v>
      </c>
      <c r="J66" s="626" t="s">
        <v>868</v>
      </c>
      <c r="K66" s="626" t="s">
        <v>862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864</v>
      </c>
      <c r="J67" s="626" t="s">
        <v>869</v>
      </c>
      <c r="K67" s="626" t="s">
        <v>862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864</v>
      </c>
      <c r="J68" s="626" t="s">
        <v>870</v>
      </c>
      <c r="K68" s="26" t="s">
        <v>862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864</v>
      </c>
      <c r="J69" s="626" t="s">
        <v>871</v>
      </c>
      <c r="K69" s="626" t="s">
        <v>862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872</v>
      </c>
      <c r="J70" s="626" t="s">
        <v>873</v>
      </c>
      <c r="K70" s="627" t="s">
        <v>874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875</v>
      </c>
      <c r="J71" s="627" t="s">
        <v>876</v>
      </c>
      <c r="K71" s="627" t="s">
        <v>877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878</v>
      </c>
      <c r="J72" s="627" t="s">
        <v>879</v>
      </c>
      <c r="K72" s="633" t="s">
        <v>880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881</v>
      </c>
      <c r="J73" s="627" t="s">
        <v>882</v>
      </c>
      <c r="K73" s="627" t="s">
        <v>883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884</v>
      </c>
      <c r="J74" s="627" t="s">
        <v>885</v>
      </c>
      <c r="K74" s="633" t="s">
        <v>883</v>
      </c>
      <c r="L74" s="34"/>
    </row>
    <row r="76" spans="2:12">
      <c r="B76" s="634" t="s">
        <v>314</v>
      </c>
    </row>
    <row r="77" spans="2:12" ht="13.5">
      <c r="B77" s="635" t="s">
        <v>886</v>
      </c>
      <c r="C77" s="39"/>
      <c r="D77" s="39"/>
      <c r="E77" s="39"/>
      <c r="F77" s="39"/>
      <c r="G77" s="39"/>
      <c r="H77" s="39"/>
      <c r="L77" s="636"/>
    </row>
    <row r="78" spans="2:12" ht="13.5">
      <c r="B78" s="129" t="s">
        <v>887</v>
      </c>
    </row>
    <row r="79" spans="2:12" ht="13.5">
      <c r="B79" s="635" t="s">
        <v>888</v>
      </c>
    </row>
    <row r="80" spans="2:12">
      <c r="B80" s="129" t="s">
        <v>889</v>
      </c>
    </row>
    <row r="81" spans="2:3">
      <c r="B81" s="129" t="s">
        <v>890</v>
      </c>
    </row>
    <row r="82" spans="2:3">
      <c r="B82" s="129"/>
    </row>
    <row r="83" spans="2:3">
      <c r="B83" s="635" t="s">
        <v>891</v>
      </c>
    </row>
    <row r="85" spans="2:3">
      <c r="B85" s="104"/>
      <c r="C85" s="104"/>
    </row>
    <row r="86" spans="2:3">
      <c r="B86" t="s">
        <v>892</v>
      </c>
    </row>
    <row r="87" spans="2:3">
      <c r="B87" t="s">
        <v>893</v>
      </c>
    </row>
    <row r="88" spans="2:3">
      <c r="B88" t="s">
        <v>894</v>
      </c>
    </row>
    <row r="92" spans="2:3">
      <c r="B92" s="603" t="s">
        <v>895</v>
      </c>
    </row>
    <row r="94" spans="2:3">
      <c r="B94" t="s">
        <v>896</v>
      </c>
    </row>
    <row r="95" spans="2:3">
      <c r="B95" s="636" t="s">
        <v>897</v>
      </c>
    </row>
    <row r="96" spans="2:3">
      <c r="B96" s="636" t="s">
        <v>898</v>
      </c>
    </row>
    <row r="97" spans="2:8">
      <c r="B97" s="636" t="s">
        <v>899</v>
      </c>
    </row>
    <row r="98" spans="2:8">
      <c r="B98" s="636" t="s">
        <v>900</v>
      </c>
      <c r="F98" s="39"/>
      <c r="G98" s="39"/>
      <c r="H98" s="39"/>
    </row>
    <row r="99" spans="2:8">
      <c r="B99" s="636" t="s">
        <v>901</v>
      </c>
    </row>
    <row r="100" spans="2:8">
      <c r="B100" t="s">
        <v>902</v>
      </c>
    </row>
    <row r="101" spans="2:8">
      <c r="B101" t="s">
        <v>903</v>
      </c>
    </row>
    <row r="102" spans="2:8">
      <c r="B102" t="s">
        <v>904</v>
      </c>
    </row>
    <row r="103" spans="2:8">
      <c r="B103" t="s">
        <v>905</v>
      </c>
    </row>
    <row r="104" spans="2:8">
      <c r="B104" s="636" t="s">
        <v>906</v>
      </c>
    </row>
    <row r="105" spans="2:8">
      <c r="B105" s="636" t="s">
        <v>907</v>
      </c>
    </row>
    <row r="106" spans="2:8">
      <c r="B106" s="55" t="s">
        <v>908</v>
      </c>
    </row>
    <row r="107" spans="2:8">
      <c r="B107" s="636" t="s">
        <v>909</v>
      </c>
    </row>
    <row r="108" spans="2:8">
      <c r="B108" s="636" t="s">
        <v>910</v>
      </c>
    </row>
    <row r="110" spans="2:8">
      <c r="B110" s="637" t="s">
        <v>911</v>
      </c>
      <c r="C110" s="638"/>
      <c r="D110" s="639" t="s">
        <v>912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913</v>
      </c>
      <c r="D121" s="646" t="s">
        <v>914</v>
      </c>
      <c r="E121" s="646"/>
      <c r="F121" s="646"/>
      <c r="G121" s="646" t="s">
        <v>915</v>
      </c>
      <c r="H121" s="647" t="s">
        <v>915</v>
      </c>
    </row>
    <row r="122" spans="2:8">
      <c r="B122" s="648"/>
      <c r="C122" s="642" t="s">
        <v>916</v>
      </c>
      <c r="D122" s="22" t="s">
        <v>917</v>
      </c>
      <c r="E122" s="642"/>
      <c r="F122" s="642"/>
      <c r="G122" s="642" t="s">
        <v>918</v>
      </c>
      <c r="H122" s="649" t="s">
        <v>728</v>
      </c>
    </row>
    <row r="123" spans="2:8">
      <c r="B123" s="648" t="s">
        <v>919</v>
      </c>
      <c r="C123" s="642" t="s">
        <v>842</v>
      </c>
      <c r="D123" s="642" t="s">
        <v>842</v>
      </c>
      <c r="E123" s="642"/>
      <c r="F123" s="642" t="s">
        <v>919</v>
      </c>
      <c r="G123" s="642" t="s">
        <v>842</v>
      </c>
      <c r="H123" s="649" t="s">
        <v>842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913</v>
      </c>
      <c r="D131" s="642" t="s">
        <v>914</v>
      </c>
      <c r="E131" s="642"/>
      <c r="F131" s="642"/>
      <c r="G131" s="642" t="s">
        <v>915</v>
      </c>
      <c r="H131" s="649" t="s">
        <v>915</v>
      </c>
    </row>
    <row r="132" spans="2:13">
      <c r="B132" s="648"/>
      <c r="C132" s="642" t="s">
        <v>916</v>
      </c>
      <c r="D132" s="22" t="s">
        <v>917</v>
      </c>
      <c r="E132" s="642"/>
      <c r="F132" s="642"/>
      <c r="G132" s="642" t="s">
        <v>918</v>
      </c>
      <c r="H132" s="649" t="s">
        <v>728</v>
      </c>
    </row>
    <row r="133" spans="2:13">
      <c r="B133" s="648" t="s">
        <v>919</v>
      </c>
      <c r="C133" s="653" t="s">
        <v>843</v>
      </c>
      <c r="D133" s="490" t="s">
        <v>843</v>
      </c>
      <c r="E133" s="642"/>
      <c r="F133" s="642" t="s">
        <v>919</v>
      </c>
      <c r="G133" s="653" t="s">
        <v>843</v>
      </c>
      <c r="H133" s="649" t="s">
        <v>843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920</v>
      </c>
      <c r="E142" s="657"/>
      <c r="F142" s="658"/>
      <c r="I142" s="656"/>
      <c r="J142" s="657"/>
      <c r="K142" s="659" t="s">
        <v>920</v>
      </c>
      <c r="L142" s="657"/>
      <c r="M142" s="658"/>
    </row>
    <row r="143" spans="2:13">
      <c r="B143" s="660"/>
      <c r="C143" s="661" t="s">
        <v>842</v>
      </c>
      <c r="D143" s="662" t="s">
        <v>921</v>
      </c>
      <c r="E143" s="661" t="s">
        <v>842</v>
      </c>
      <c r="F143" s="662" t="s">
        <v>842</v>
      </c>
      <c r="I143" s="663"/>
      <c r="J143" s="661" t="s">
        <v>843</v>
      </c>
      <c r="K143" s="662" t="s">
        <v>843</v>
      </c>
      <c r="L143" s="661" t="s">
        <v>843</v>
      </c>
      <c r="M143" s="662" t="s">
        <v>843</v>
      </c>
    </row>
    <row r="144" spans="2:13">
      <c r="B144" s="664" t="s">
        <v>919</v>
      </c>
      <c r="C144" s="665" t="s">
        <v>922</v>
      </c>
      <c r="D144" s="666" t="s">
        <v>923</v>
      </c>
      <c r="E144" s="667" t="s">
        <v>924</v>
      </c>
      <c r="F144" s="666" t="s">
        <v>923</v>
      </c>
      <c r="I144" s="668" t="s">
        <v>919</v>
      </c>
      <c r="J144" s="665" t="s">
        <v>922</v>
      </c>
      <c r="K144" s="666" t="s">
        <v>923</v>
      </c>
      <c r="L144" s="667" t="s">
        <v>924</v>
      </c>
      <c r="M144" s="666" t="s">
        <v>923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925</v>
      </c>
      <c r="C154" s="673"/>
      <c r="D154" s="673"/>
      <c r="E154" s="674"/>
    </row>
    <row r="155" spans="2:13">
      <c r="B155" s="675" t="s">
        <v>926</v>
      </c>
      <c r="C155" s="676"/>
      <c r="D155" s="676"/>
      <c r="E155" s="677"/>
    </row>
    <row r="156" spans="2:13">
      <c r="B156" s="678" t="s">
        <v>919</v>
      </c>
      <c r="C156" s="490" t="s">
        <v>842</v>
      </c>
      <c r="D156" s="490" t="s">
        <v>919</v>
      </c>
      <c r="E156" s="679" t="s">
        <v>927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925</v>
      </c>
      <c r="E164" s="271"/>
    </row>
    <row r="165" spans="2:12">
      <c r="B165" s="118"/>
      <c r="C165" s="642" t="s">
        <v>926</v>
      </c>
      <c r="E165" s="271"/>
    </row>
    <row r="166" spans="2:12">
      <c r="B166" s="678" t="s">
        <v>919</v>
      </c>
      <c r="C166" s="490" t="s">
        <v>843</v>
      </c>
      <c r="D166" s="490" t="s">
        <v>919</v>
      </c>
      <c r="E166" s="679" t="s">
        <v>928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.5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892</v>
      </c>
    </row>
    <row r="246" spans="2:8">
      <c r="C246" t="s">
        <v>893</v>
      </c>
    </row>
    <row r="247" spans="2:8">
      <c r="C247" t="s">
        <v>993</v>
      </c>
    </row>
    <row r="250" spans="2:8" ht="15.75">
      <c r="B250" s="747" t="s">
        <v>994</v>
      </c>
      <c r="C250" s="748"/>
      <c r="D250" s="748"/>
      <c r="E250" s="748"/>
      <c r="F250" s="749"/>
      <c r="H250" s="22" t="s">
        <v>995</v>
      </c>
    </row>
    <row r="251" spans="2:8">
      <c r="B251" s="612" t="s">
        <v>996</v>
      </c>
      <c r="C251" s="750"/>
      <c r="D251" s="750"/>
      <c r="E251" s="750"/>
      <c r="F251" s="751"/>
      <c r="H251" s="752" t="s">
        <v>997</v>
      </c>
    </row>
    <row r="252" spans="2:8">
      <c r="B252" s="753" t="s">
        <v>998</v>
      </c>
      <c r="C252" s="753"/>
      <c r="F252" s="636"/>
      <c r="H252" s="753" t="s">
        <v>999</v>
      </c>
    </row>
    <row r="253" spans="2:8">
      <c r="B253" s="754"/>
      <c r="C253" s="753"/>
      <c r="F253" s="636"/>
    </row>
    <row r="254" spans="2:8">
      <c r="F254" s="636"/>
    </row>
    <row r="255" spans="2:8">
      <c r="B255" s="720" t="s">
        <v>193</v>
      </c>
    </row>
    <row r="257" spans="2:2">
      <c r="B257" s="636" t="s">
        <v>1000</v>
      </c>
    </row>
    <row r="258" spans="2:2">
      <c r="B258" s="636" t="s">
        <v>1001</v>
      </c>
    </row>
    <row r="259" spans="2:2">
      <c r="B259" s="636" t="s">
        <v>1002</v>
      </c>
    </row>
    <row r="260" spans="2:2">
      <c r="B260" s="636" t="s">
        <v>1003</v>
      </c>
    </row>
    <row r="262" spans="2:2">
      <c r="B262" s="636" t="s">
        <v>1004</v>
      </c>
    </row>
    <row r="263" spans="2:2">
      <c r="B263" s="636" t="s">
        <v>1005</v>
      </c>
    </row>
    <row r="264" spans="2:2">
      <c r="B264" s="636" t="s">
        <v>1006</v>
      </c>
    </row>
    <row r="265" spans="2:2">
      <c r="B265" s="636" t="s">
        <v>1007</v>
      </c>
    </row>
    <row r="266" spans="2:2">
      <c r="B266" s="636" t="s">
        <v>1008</v>
      </c>
    </row>
    <row r="268" spans="2:2">
      <c r="B268" s="636" t="s">
        <v>1009</v>
      </c>
    </row>
    <row r="269" spans="2:2">
      <c r="B269" s="636" t="s">
        <v>1010</v>
      </c>
    </row>
    <row r="270" spans="2:2">
      <c r="B270" s="636" t="s">
        <v>1011</v>
      </c>
    </row>
    <row r="271" spans="2:2">
      <c r="B271" s="55" t="s">
        <v>1012</v>
      </c>
    </row>
    <row r="273" spans="2:2">
      <c r="B273" s="636" t="s">
        <v>1013</v>
      </c>
    </row>
    <row r="274" spans="2:2">
      <c r="B274" s="636" t="s">
        <v>1014</v>
      </c>
    </row>
    <row r="275" spans="2:2">
      <c r="B275" s="636" t="s">
        <v>1015</v>
      </c>
    </row>
    <row r="276" spans="2:2">
      <c r="B276" s="636" t="s">
        <v>1016</v>
      </c>
    </row>
    <row r="277" spans="2:2">
      <c r="B277" s="55" t="s">
        <v>1017</v>
      </c>
    </row>
    <row r="278" spans="2:2">
      <c r="B278" s="636" t="s">
        <v>1018</v>
      </c>
    </row>
    <row r="280" spans="2:2">
      <c r="B280" s="636" t="s">
        <v>1019</v>
      </c>
    </row>
    <row r="281" spans="2:2">
      <c r="B281" s="636" t="s">
        <v>1020</v>
      </c>
    </row>
    <row r="282" spans="2:2">
      <c r="B282" s="636" t="s">
        <v>1021</v>
      </c>
    </row>
    <row r="284" spans="2:2">
      <c r="B284" s="636" t="s">
        <v>1022</v>
      </c>
    </row>
    <row r="285" spans="2:2">
      <c r="B285" s="636" t="s">
        <v>1023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8" tint="0.39997558519241921"/>
  </sheetPr>
  <dimension ref="B2:U45"/>
  <sheetViews>
    <sheetView zoomScale="55" zoomScaleNormal="55" workbookViewId="0">
      <selection activeCell="G40" sqref="G40"/>
    </sheetView>
  </sheetViews>
  <sheetFormatPr defaultColWidth="8.85546875" defaultRowHeight="12.75"/>
  <sheetData>
    <row r="2" spans="2:21">
      <c r="Q2" s="720" t="s">
        <v>943</v>
      </c>
    </row>
    <row r="3" spans="2:21">
      <c r="D3" s="721"/>
    </row>
    <row r="4" spans="2:21">
      <c r="B4" s="604" t="s">
        <v>952</v>
      </c>
      <c r="D4" s="604"/>
    </row>
    <row r="5" spans="2:21">
      <c r="U5" s="636" t="s">
        <v>944</v>
      </c>
    </row>
    <row r="6" spans="2:21">
      <c r="B6" s="415" t="s">
        <v>953</v>
      </c>
    </row>
    <row r="7" spans="2:21">
      <c r="B7" s="415"/>
    </row>
    <row r="8" spans="2:21">
      <c r="B8" s="722" t="s">
        <v>954</v>
      </c>
      <c r="C8" s="723">
        <f>2.368+2*0.065</f>
        <v>2.4979999999999998</v>
      </c>
      <c r="D8" s="636" t="s">
        <v>955</v>
      </c>
      <c r="E8" t="s">
        <v>956</v>
      </c>
    </row>
    <row r="9" spans="2:21">
      <c r="B9" s="2" t="s">
        <v>957</v>
      </c>
      <c r="C9" s="723">
        <v>6.5000000000000002E-2</v>
      </c>
      <c r="D9" s="636" t="s">
        <v>955</v>
      </c>
      <c r="E9" t="s">
        <v>958</v>
      </c>
      <c r="U9" t="s">
        <v>945</v>
      </c>
    </row>
    <row r="10" spans="2:21" ht="15.75">
      <c r="B10" s="722" t="s">
        <v>959</v>
      </c>
      <c r="C10" s="723">
        <v>1.5</v>
      </c>
      <c r="E10" s="636" t="s">
        <v>960</v>
      </c>
      <c r="F10" s="772"/>
    </row>
    <row r="11" spans="2:21">
      <c r="B11" s="2"/>
      <c r="C11" s="8"/>
    </row>
    <row r="12" spans="2:21">
      <c r="B12" s="724" t="s">
        <v>961</v>
      </c>
      <c r="C12" s="8"/>
    </row>
    <row r="13" spans="2:21">
      <c r="C13" s="8"/>
      <c r="U13" t="s">
        <v>946</v>
      </c>
    </row>
    <row r="14" spans="2:21">
      <c r="B14" s="722" t="s">
        <v>962</v>
      </c>
      <c r="C14" s="723">
        <v>310</v>
      </c>
      <c r="D14" s="636" t="s">
        <v>963</v>
      </c>
      <c r="E14" t="s">
        <v>838</v>
      </c>
    </row>
    <row r="15" spans="2:21">
      <c r="B15" s="722" t="s">
        <v>964</v>
      </c>
      <c r="C15" s="723">
        <v>462</v>
      </c>
      <c r="D15" s="636" t="s">
        <v>963</v>
      </c>
      <c r="E15" s="636" t="s">
        <v>839</v>
      </c>
    </row>
    <row r="16" spans="2:21">
      <c r="B16" s="2" t="s">
        <v>965</v>
      </c>
      <c r="C16" s="723">
        <v>9.9</v>
      </c>
      <c r="D16" s="636" t="s">
        <v>966</v>
      </c>
      <c r="E16" t="s">
        <v>967</v>
      </c>
    </row>
    <row r="17" spans="2:21">
      <c r="B17" s="725" t="s">
        <v>968</v>
      </c>
      <c r="C17" s="723">
        <v>0.32</v>
      </c>
      <c r="E17" t="s">
        <v>969</v>
      </c>
    </row>
    <row r="18" spans="2:21">
      <c r="B18" s="725"/>
      <c r="U18" t="s">
        <v>947</v>
      </c>
    </row>
    <row r="19" spans="2:21">
      <c r="B19" s="725" t="s">
        <v>970</v>
      </c>
      <c r="C19" s="10">
        <f>fty/ftu</f>
        <v>0.67099567099567103</v>
      </c>
      <c r="E19" t="s">
        <v>971</v>
      </c>
    </row>
    <row r="20" spans="2:21">
      <c r="B20" s="722" t="s">
        <v>972</v>
      </c>
      <c r="C20" s="10">
        <f>ca*betaMechanical^4+cb*betaMechanical^3+cc*betaMechanical^2+cd*betaMechanical+ce</f>
        <v>1.5804730506428193</v>
      </c>
      <c r="E20" t="s">
        <v>973</v>
      </c>
    </row>
    <row r="21" spans="2:21">
      <c r="I21" s="726" t="s">
        <v>911</v>
      </c>
      <c r="J21" s="727"/>
      <c r="K21" s="727"/>
      <c r="L21" s="727"/>
      <c r="M21" s="727"/>
      <c r="N21" s="728"/>
    </row>
    <row r="22" spans="2:21">
      <c r="B22" s="415" t="s">
        <v>974</v>
      </c>
      <c r="I22" s="729"/>
      <c r="J22" s="730"/>
      <c r="K22" s="730"/>
      <c r="L22" s="731" t="s">
        <v>975</v>
      </c>
      <c r="M22" s="730"/>
      <c r="N22" s="732"/>
      <c r="U22" t="s">
        <v>948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4.25">
      <c r="B24" s="733" t="s">
        <v>976</v>
      </c>
      <c r="C24" s="734">
        <f>2*t*fty*1000/do/s</f>
        <v>864.43586443586457</v>
      </c>
      <c r="D24" s="721" t="s">
        <v>977</v>
      </c>
      <c r="E24" s="735" t="s">
        <v>978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4.25">
      <c r="B25" s="733" t="s">
        <v>979</v>
      </c>
      <c r="C25" s="734">
        <f>2*t*fty*1000/do*b</f>
        <v>2049.3263816250201</v>
      </c>
      <c r="D25" s="721" t="s">
        <v>977</v>
      </c>
      <c r="E25" s="735" t="s">
        <v>980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4.25">
      <c r="B26" s="733" t="s">
        <v>981</v>
      </c>
      <c r="C26" s="739">
        <f>C25/C24</f>
        <v>2.3707095759642289</v>
      </c>
      <c r="E26" s="735" t="s">
        <v>947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949</v>
      </c>
    </row>
    <row r="27" spans="2:21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>
      <c r="B28" s="740" t="s">
        <v>982</v>
      </c>
      <c r="C28" s="739"/>
      <c r="E28" s="735"/>
      <c r="I28" s="729"/>
      <c r="J28" s="730"/>
      <c r="K28" s="730"/>
      <c r="L28" s="737"/>
      <c r="M28" s="738"/>
      <c r="N28" s="732"/>
    </row>
    <row r="29" spans="2:21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4.25">
      <c r="B30" s="741" t="s">
        <v>983</v>
      </c>
      <c r="C30" s="742">
        <f>2*py*(do/2)^2/e/10^6/t*(1-nu/2)</f>
        <v>0.54499878787878786</v>
      </c>
      <c r="D30" s="636" t="s">
        <v>984</v>
      </c>
      <c r="E30" s="743" t="s">
        <v>985</v>
      </c>
      <c r="I30" s="729"/>
      <c r="J30" s="730"/>
      <c r="K30" s="730"/>
      <c r="L30" s="737"/>
      <c r="M30" s="738"/>
      <c r="N30" s="732"/>
    </row>
    <row r="31" spans="2:21" ht="14.25">
      <c r="B31" s="741" t="s">
        <v>986</v>
      </c>
      <c r="C31" s="742">
        <f>PI()*deltad</f>
        <v>1.712164188215342</v>
      </c>
      <c r="D31" s="636" t="s">
        <v>984</v>
      </c>
      <c r="E31" s="743" t="s">
        <v>987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892</v>
      </c>
    </row>
    <row r="33" spans="2:17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950</v>
      </c>
    </row>
    <row r="34" spans="2:17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951</v>
      </c>
    </row>
    <row r="35" spans="2:17">
      <c r="B35" s="635" t="s">
        <v>988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5">
      <c r="B36" s="635" t="s">
        <v>886</v>
      </c>
    </row>
    <row r="37" spans="2:17" ht="13.5">
      <c r="B37" s="129" t="s">
        <v>887</v>
      </c>
    </row>
    <row r="38" spans="2:17" ht="13.5">
      <c r="B38" s="635" t="s">
        <v>888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6" t="s">
        <v>989</v>
      </c>
      <c r="G41" s="271"/>
    </row>
    <row r="42" spans="2:17">
      <c r="B42" s="118"/>
      <c r="C42" s="636" t="s">
        <v>990</v>
      </c>
      <c r="G42" s="271"/>
    </row>
    <row r="43" spans="2:17">
      <c r="B43" s="118"/>
      <c r="C43" s="636" t="s">
        <v>991</v>
      </c>
      <c r="G43" s="271"/>
    </row>
    <row r="44" spans="2:17">
      <c r="B44" s="118"/>
      <c r="C44" t="s">
        <v>992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 tint="0.39997558519241921"/>
    <pageSetUpPr autoPageBreaks="0"/>
  </sheetPr>
  <dimension ref="B2:N53"/>
  <sheetViews>
    <sheetView showGridLines="0" topLeftCell="A22" zoomScale="110" zoomScaleNormal="110" workbookViewId="0">
      <selection activeCell="K33" sqref="K33"/>
    </sheetView>
  </sheetViews>
  <sheetFormatPr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Design of "H" class</v>
      </c>
      <c r="C8" s="199"/>
      <c r="D8" s="170"/>
      <c r="E8" s="167"/>
    </row>
    <row r="9" spans="2:5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>
      <c r="B10" s="164"/>
      <c r="C10" s="165"/>
      <c r="D10" s="166">
        <f>D9/0.4536</f>
        <v>0.39814335356108166</v>
      </c>
      <c r="E10" s="167" t="s">
        <v>337</v>
      </c>
    </row>
    <row r="11" spans="2:5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>
      <c r="B12" s="164"/>
      <c r="C12" s="165"/>
      <c r="D12" s="169">
        <f>D11/4.448</f>
        <v>44.255517679416371</v>
      </c>
      <c r="E12" s="167" t="s">
        <v>338</v>
      </c>
    </row>
    <row r="13" spans="2:5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>
      <c r="B14" s="164"/>
      <c r="C14" s="170"/>
      <c r="D14" s="169">
        <f>Performance!P22</f>
        <v>104.64640527323564</v>
      </c>
      <c r="E14" s="167" t="s">
        <v>337</v>
      </c>
    </row>
    <row r="15" spans="2:5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>
      <c r="B19" s="799" t="s">
        <v>349</v>
      </c>
      <c r="C19" s="800"/>
      <c r="D19" s="800"/>
      <c r="E19" s="801"/>
    </row>
    <row r="20" spans="2:14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>
      <c r="N47" s="324">
        <f>AVERAGE(N27:N45)</f>
        <v>2.0127429545759717E-2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92D050"/>
  </sheetPr>
  <dimension ref="B2:M16"/>
  <sheetViews>
    <sheetView workbookViewId="0">
      <selection activeCell="H28" sqref="H28"/>
    </sheetView>
  </sheetViews>
  <sheetFormatPr defaultColWidth="8.85546875" defaultRowHeight="12.75"/>
  <cols>
    <col min="1" max="1" width="2.85546875" customWidth="1"/>
    <col min="2" max="2" width="13.140625" bestFit="1" customWidth="1"/>
    <col min="3" max="3" width="5.7109375" bestFit="1" customWidth="1"/>
    <col min="4" max="4" width="12" bestFit="1" customWidth="1"/>
    <col min="5" max="5" width="14.5703125" bestFit="1" customWidth="1"/>
    <col min="6" max="6" width="13.7109375" bestFit="1" customWidth="1"/>
    <col min="7" max="7" width="5.42578125" bestFit="1" customWidth="1"/>
    <col min="8" max="8" width="14.7109375" bestFit="1" customWidth="1"/>
    <col min="9" max="9" width="14.28515625" bestFit="1" customWidth="1"/>
    <col min="10" max="10" width="21" bestFit="1" customWidth="1"/>
    <col min="11" max="11" width="16" bestFit="1" customWidth="1"/>
    <col min="12" max="12" width="16.140625" bestFit="1" customWidth="1"/>
  </cols>
  <sheetData>
    <row r="2" spans="2:13" ht="13.5" thickBot="1">
      <c r="B2" s="802" t="s">
        <v>1029</v>
      </c>
      <c r="C2" s="802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03" t="s">
        <v>59</v>
      </c>
      <c r="D3" s="804"/>
      <c r="E3" s="804"/>
      <c r="F3" s="805"/>
    </row>
    <row r="4" spans="1:8" ht="14.25">
      <c r="C4" s="365" t="s">
        <v>60</v>
      </c>
      <c r="D4" s="806" t="s">
        <v>61</v>
      </c>
      <c r="E4" s="807"/>
      <c r="F4" s="808"/>
    </row>
    <row r="5" spans="1:8" ht="14.25">
      <c r="C5" s="366"/>
      <c r="D5" s="809" t="s">
        <v>62</v>
      </c>
      <c r="E5" s="810"/>
      <c r="F5" s="811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12" t="s">
        <v>135</v>
      </c>
      <c r="C6" s="813"/>
      <c r="D6" s="813"/>
      <c r="E6" s="813"/>
      <c r="F6" s="813"/>
      <c r="G6" s="813"/>
      <c r="H6" s="813"/>
      <c r="I6" s="813"/>
      <c r="J6" s="813"/>
      <c r="K6" s="813"/>
      <c r="L6" s="814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23" t="s">
        <v>365</v>
      </c>
      <c r="C5" s="824"/>
      <c r="D5" s="824"/>
      <c r="E5" s="824"/>
      <c r="F5" s="824"/>
      <c r="G5" s="824"/>
      <c r="H5" s="824"/>
      <c r="I5" s="824"/>
      <c r="J5" s="824"/>
      <c r="K5" s="825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18"/>
      <c r="C6" s="818"/>
      <c r="D6" s="818"/>
      <c r="E6" s="25" t="s">
        <v>80</v>
      </c>
      <c r="F6" s="25" t="s">
        <v>81</v>
      </c>
      <c r="G6" s="818"/>
      <c r="H6" s="818"/>
      <c r="I6" s="818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19" t="s">
        <v>82</v>
      </c>
      <c r="C7" s="819"/>
      <c r="D7" s="819"/>
      <c r="E7" s="819" t="s">
        <v>83</v>
      </c>
      <c r="F7" s="819"/>
      <c r="G7" s="819" t="s">
        <v>84</v>
      </c>
      <c r="H7" s="819"/>
      <c r="I7" s="819"/>
      <c r="J7" s="819" t="s">
        <v>85</v>
      </c>
      <c r="K7" s="819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15" t="s">
        <v>401</v>
      </c>
      <c r="C16" s="816"/>
      <c r="D16" s="816"/>
      <c r="E16" s="816"/>
      <c r="F16" s="816"/>
      <c r="G16" s="816"/>
      <c r="H16" s="816"/>
      <c r="I16" s="816"/>
      <c r="J16" s="816"/>
      <c r="K16" s="817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18"/>
      <c r="C17" s="818"/>
      <c r="D17" s="818"/>
      <c r="E17" s="25" t="s">
        <v>80</v>
      </c>
      <c r="F17" s="25" t="s">
        <v>81</v>
      </c>
      <c r="G17" s="818"/>
      <c r="H17" s="818"/>
      <c r="I17" s="818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19" t="s">
        <v>82</v>
      </c>
      <c r="C18" s="819"/>
      <c r="D18" s="819"/>
      <c r="E18" s="819" t="s">
        <v>83</v>
      </c>
      <c r="F18" s="819"/>
      <c r="G18" s="820" t="s">
        <v>84</v>
      </c>
      <c r="H18" s="821"/>
      <c r="I18" s="822"/>
      <c r="J18" s="820" t="s">
        <v>85</v>
      </c>
      <c r="K18" s="822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15" t="s">
        <v>475</v>
      </c>
      <c r="C25" s="816"/>
      <c r="D25" s="816"/>
      <c r="E25" s="816"/>
      <c r="F25" s="816"/>
      <c r="G25" s="816"/>
      <c r="H25" s="816"/>
      <c r="I25" s="816"/>
      <c r="J25" s="816"/>
      <c r="K25" s="817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18"/>
      <c r="C26" s="818"/>
      <c r="D26" s="818"/>
      <c r="E26" s="25" t="s">
        <v>80</v>
      </c>
      <c r="F26" s="25" t="s">
        <v>81</v>
      </c>
      <c r="G26" s="818"/>
      <c r="H26" s="818"/>
      <c r="I26" s="818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19" t="s">
        <v>82</v>
      </c>
      <c r="C27" s="819"/>
      <c r="D27" s="819"/>
      <c r="E27" s="819" t="s">
        <v>83</v>
      </c>
      <c r="F27" s="819"/>
      <c r="G27" s="820" t="s">
        <v>84</v>
      </c>
      <c r="H27" s="821"/>
      <c r="I27" s="822"/>
      <c r="J27" s="820" t="s">
        <v>85</v>
      </c>
      <c r="K27" s="822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15" t="s">
        <v>366</v>
      </c>
      <c r="C30" s="816"/>
      <c r="D30" s="816"/>
      <c r="E30" s="816"/>
      <c r="F30" s="816"/>
      <c r="G30" s="816"/>
      <c r="H30" s="816"/>
      <c r="I30" s="816"/>
      <c r="J30" s="816"/>
      <c r="K30" s="817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18"/>
      <c r="C31" s="818"/>
      <c r="D31" s="818"/>
      <c r="E31" s="25" t="s">
        <v>80</v>
      </c>
      <c r="F31" s="25" t="s">
        <v>81</v>
      </c>
      <c r="G31" s="818"/>
      <c r="H31" s="818"/>
      <c r="I31" s="818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19" t="s">
        <v>82</v>
      </c>
      <c r="C32" s="819"/>
      <c r="D32" s="819"/>
      <c r="E32" s="819" t="s">
        <v>83</v>
      </c>
      <c r="F32" s="819"/>
      <c r="G32" s="820" t="s">
        <v>84</v>
      </c>
      <c r="H32" s="821"/>
      <c r="I32" s="822"/>
      <c r="J32" s="820" t="s">
        <v>85</v>
      </c>
      <c r="K32" s="822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15" t="s">
        <v>476</v>
      </c>
      <c r="C48" s="816"/>
      <c r="D48" s="816"/>
      <c r="E48" s="816"/>
      <c r="F48" s="816"/>
      <c r="G48" s="816"/>
      <c r="H48" s="816"/>
      <c r="I48" s="816"/>
      <c r="J48" s="816"/>
      <c r="K48" s="817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15"/>
      <c r="C49" s="816"/>
      <c r="D49" s="816"/>
      <c r="E49" s="816"/>
      <c r="F49" s="816"/>
      <c r="G49" s="816"/>
      <c r="H49" s="816"/>
      <c r="I49" s="816"/>
      <c r="J49" s="816"/>
      <c r="K49" s="817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6"/>
      <c r="C50" s="827"/>
      <c r="D50" s="828"/>
      <c r="E50" s="25" t="s">
        <v>80</v>
      </c>
      <c r="F50" s="25" t="s">
        <v>81</v>
      </c>
      <c r="G50" s="826"/>
      <c r="H50" s="827"/>
      <c r="I50" s="828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20" t="s">
        <v>82</v>
      </c>
      <c r="C51" s="821"/>
      <c r="D51" s="822"/>
      <c r="E51" s="820" t="s">
        <v>83</v>
      </c>
      <c r="F51" s="822"/>
      <c r="G51" s="820" t="s">
        <v>84</v>
      </c>
      <c r="H51" s="821"/>
      <c r="I51" s="822"/>
      <c r="J51" s="820" t="s">
        <v>85</v>
      </c>
      <c r="K51" s="822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15" t="s">
        <v>519</v>
      </c>
      <c r="C54" s="816"/>
      <c r="D54" s="816"/>
      <c r="E54" s="816"/>
      <c r="F54" s="816"/>
      <c r="G54" s="816"/>
      <c r="H54" s="816"/>
      <c r="I54" s="816"/>
      <c r="J54" s="816"/>
      <c r="K54" s="817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15"/>
      <c r="C55" s="816"/>
      <c r="D55" s="816"/>
      <c r="E55" s="816"/>
      <c r="F55" s="816"/>
      <c r="G55" s="816"/>
      <c r="H55" s="816"/>
      <c r="I55" s="816"/>
      <c r="J55" s="816"/>
      <c r="K55" s="817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6"/>
      <c r="C56" s="827"/>
      <c r="D56" s="828"/>
      <c r="E56" s="25" t="s">
        <v>80</v>
      </c>
      <c r="F56" s="25" t="s">
        <v>81</v>
      </c>
      <c r="G56" s="826"/>
      <c r="H56" s="827"/>
      <c r="I56" s="828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20" t="s">
        <v>82</v>
      </c>
      <c r="C57" s="821"/>
      <c r="D57" s="822"/>
      <c r="E57" s="820" t="s">
        <v>83</v>
      </c>
      <c r="F57" s="822"/>
      <c r="G57" s="820" t="s">
        <v>84</v>
      </c>
      <c r="H57" s="821"/>
      <c r="I57" s="822"/>
      <c r="J57" s="820" t="s">
        <v>85</v>
      </c>
      <c r="K57" s="822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15" t="s">
        <v>535</v>
      </c>
      <c r="C60" s="816"/>
      <c r="D60" s="816"/>
      <c r="E60" s="816"/>
      <c r="F60" s="816"/>
      <c r="G60" s="816"/>
      <c r="H60" s="816"/>
      <c r="I60" s="816"/>
      <c r="J60" s="816"/>
      <c r="K60" s="817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15"/>
      <c r="C61" s="816"/>
      <c r="D61" s="816"/>
      <c r="E61" s="816"/>
      <c r="F61" s="816"/>
      <c r="G61" s="816"/>
      <c r="H61" s="816"/>
      <c r="I61" s="816"/>
      <c r="J61" s="816"/>
      <c r="K61" s="817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6"/>
      <c r="C62" s="827"/>
      <c r="D62" s="828"/>
      <c r="E62" s="25" t="s">
        <v>80</v>
      </c>
      <c r="F62" s="25" t="s">
        <v>81</v>
      </c>
      <c r="G62" s="826"/>
      <c r="H62" s="827"/>
      <c r="I62" s="828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20" t="s">
        <v>82</v>
      </c>
      <c r="C63" s="821"/>
      <c r="D63" s="822"/>
      <c r="E63" s="820" t="s">
        <v>83</v>
      </c>
      <c r="F63" s="822"/>
      <c r="G63" s="820" t="s">
        <v>84</v>
      </c>
      <c r="H63" s="821"/>
      <c r="I63" s="822"/>
      <c r="J63" s="820" t="s">
        <v>85</v>
      </c>
      <c r="K63" s="822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60:K60"/>
    <mergeCell ref="B61:K61"/>
    <mergeCell ref="B62:D62"/>
    <mergeCell ref="G62:I62"/>
    <mergeCell ref="B63:D63"/>
    <mergeCell ref="E63:F63"/>
    <mergeCell ref="G63:I63"/>
    <mergeCell ref="J63:K63"/>
    <mergeCell ref="B54:K54"/>
    <mergeCell ref="B55:K55"/>
    <mergeCell ref="B56:D56"/>
    <mergeCell ref="G56:I56"/>
    <mergeCell ref="B57:D57"/>
    <mergeCell ref="E57:F57"/>
    <mergeCell ref="G57:I57"/>
    <mergeCell ref="J57:K57"/>
    <mergeCell ref="B48:K48"/>
    <mergeCell ref="B49:K49"/>
    <mergeCell ref="B50:D50"/>
    <mergeCell ref="G50:I50"/>
    <mergeCell ref="B51:D51"/>
    <mergeCell ref="E51:F51"/>
    <mergeCell ref="G51:I51"/>
    <mergeCell ref="J51:K51"/>
    <mergeCell ref="B5:K5"/>
    <mergeCell ref="B6:D6"/>
    <mergeCell ref="G6:I6"/>
    <mergeCell ref="B7:D7"/>
    <mergeCell ref="E7:F7"/>
    <mergeCell ref="G7:I7"/>
    <mergeCell ref="J7:K7"/>
    <mergeCell ref="B16:K16"/>
    <mergeCell ref="B17:D17"/>
    <mergeCell ref="G17:I17"/>
    <mergeCell ref="B18:D18"/>
    <mergeCell ref="E18:F18"/>
    <mergeCell ref="G18:I18"/>
    <mergeCell ref="J18:K18"/>
    <mergeCell ref="B25:K25"/>
    <mergeCell ref="B26:D26"/>
    <mergeCell ref="G26:I26"/>
    <mergeCell ref="B27:D27"/>
    <mergeCell ref="E27:F27"/>
    <mergeCell ref="G27:I27"/>
    <mergeCell ref="J27:K27"/>
    <mergeCell ref="B30:K30"/>
    <mergeCell ref="B31:D31"/>
    <mergeCell ref="G31:I31"/>
    <mergeCell ref="B32:D32"/>
    <mergeCell ref="E32:F32"/>
    <mergeCell ref="G32:I32"/>
    <mergeCell ref="J32:K32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B3:L16"/>
  <sheetViews>
    <sheetView showGridLines="0" workbookViewId="0">
      <selection activeCell="C7" sqref="C7"/>
    </sheetView>
  </sheetViews>
  <sheetFormatPr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29" t="s">
        <v>231</v>
      </c>
      <c r="C5" s="830"/>
      <c r="D5" s="830"/>
      <c r="E5" s="830"/>
      <c r="F5" s="830"/>
      <c r="H5" s="830" t="s">
        <v>232</v>
      </c>
      <c r="I5" s="830"/>
      <c r="J5" s="830"/>
      <c r="K5" s="830"/>
      <c r="L5" s="831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153</vt:i4>
      </vt:variant>
    </vt:vector>
  </HeadingPairs>
  <TitlesOfParts>
    <vt:vector size="173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Leonardo Valadez Ortiz</cp:lastModifiedBy>
  <cp:lastPrinted>2013-12-11T16:19:33Z</cp:lastPrinted>
  <dcterms:created xsi:type="dcterms:W3CDTF">1999-11-21T17:16:22Z</dcterms:created>
  <dcterms:modified xsi:type="dcterms:W3CDTF">2025-05-29T16:53:55Z</dcterms:modified>
</cp:coreProperties>
</file>